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16"/>
  <workbookPr codeName="ThisWorkbook" hidePivotFieldList="1"/>
  <mc:AlternateContent xmlns:mc="http://schemas.openxmlformats.org/markup-compatibility/2006">
    <mc:Choice Requires="x15">
      <x15ac:absPath xmlns:x15ac="http://schemas.microsoft.com/office/spreadsheetml/2010/11/ac" url="C:\Users\fdebouky\Downloads\"/>
    </mc:Choice>
  </mc:AlternateContent>
  <xr:revisionPtr revIDLastSave="0" documentId="8_{B115936D-F6A5-47F5-9785-89C74D2DA367}" xr6:coauthVersionLast="47" xr6:coauthVersionMax="47" xr10:uidLastSave="{00000000-0000-0000-0000-000000000000}"/>
  <bookViews>
    <workbookView xWindow="-108" yWindow="-108" windowWidth="23256" windowHeight="12576" tabRatio="645" xr2:uid="{00000000-000D-0000-FFFF-FFFF00000000}"/>
  </bookViews>
  <sheets>
    <sheet name="Detention Profiles" sheetId="14" r:id="rId1"/>
    <sheet name="DC Full Dataset" sheetId="27" r:id="rId2"/>
    <sheet name="Terms &amp; Definitions" sheetId="37" r:id="rId3"/>
    <sheet name="DC Methodology" sheetId="32" r:id="rId4"/>
    <sheet name="DC Assessment Form" sheetId="36" r:id="rId5"/>
    <sheet name="DC Location Info" sheetId="28" state="hidden" r:id="rId6"/>
    <sheet name="index map" sheetId="39" state="hidden" r:id="rId7"/>
  </sheets>
  <definedNames>
    <definedName name="_xlnm._FilterDatabase" localSheetId="1" hidden="1">'DC Full Dataset'!$A$1:$CM$1</definedName>
    <definedName name="_xlnm._FilterDatabase" localSheetId="5" hidden="1">'DC Location Info'!$A$1:$G$65</definedName>
    <definedName name="DCmaps">INDEX('index map'!$B$2:$B$40,MATCH('Detention Profiles'!$C$4:$I$5,'index map'!$A$2:$A$40,0))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<sst xmlns="http://schemas.openxmlformats.org/spreadsheetml/2006/main" count="1314" uniqueCount="587">
  <si>
    <t>October</t>
  </si>
  <si>
    <t>Al kufra</t>
  </si>
  <si>
    <t>How to Use:</t>
  </si>
  <si>
    <t>1. To view each Detention Center Profile please select the name of center you want to view from the dropdown list. 
2. To see the full dataset go to "DC Data" tab.
3. For a map of all Detention Centres please go to ‘DC Map’.
4. For definition of terms go to "Terms &amp; Definitions" tab.
5. For Detention Centre Methodology go to ‘DC methodology’
6. For enumerator guidelines and tools see ‘Enumerator guidelines’ and ‘Assessment form’.</t>
  </si>
  <si>
    <t>Detention Center location</t>
  </si>
  <si>
    <t>Muhalla</t>
  </si>
  <si>
    <t>Baladiya</t>
  </si>
  <si>
    <t>Mantika</t>
  </si>
  <si>
    <t>DETENTION CENTER INFORMATION</t>
  </si>
  <si>
    <t>Number of Migrants on Day of Assessment</t>
  </si>
  <si>
    <t>Registration system in place?</t>
  </si>
  <si>
    <t>Number of Staff</t>
  </si>
  <si>
    <t>DEMOGRAPHICS &amp; SHELTER</t>
  </si>
  <si>
    <t>0-18 years</t>
  </si>
  <si>
    <t>19-59 years</t>
  </si>
  <si>
    <t>&gt;60 years</t>
  </si>
  <si>
    <t>Total</t>
  </si>
  <si>
    <t>Are women and men kept separate?</t>
  </si>
  <si>
    <t>Male</t>
  </si>
  <si>
    <t>Are adults and children kept separate?</t>
  </si>
  <si>
    <t>Female</t>
  </si>
  <si>
    <t>19-59 total</t>
  </si>
  <si>
    <t>60+ total</t>
  </si>
  <si>
    <t>VULNERABLE POPULATIONS</t>
  </si>
  <si>
    <t>MAIN NATIONALITIES PRESENT IN CENTRE</t>
  </si>
  <si>
    <t>Number of unaccompanied minors</t>
  </si>
  <si>
    <t>Nationality 1</t>
  </si>
  <si>
    <t>Nationality 2</t>
  </si>
  <si>
    <t>Nationality 3</t>
  </si>
  <si>
    <t>Nationality 4</t>
  </si>
  <si>
    <t>Nationality 5</t>
  </si>
  <si>
    <t>Remaining Nationalities</t>
  </si>
  <si>
    <t>Number of breastfeeding women</t>
  </si>
  <si>
    <t>Nationality</t>
  </si>
  <si>
    <t>Number of pregnant women</t>
  </si>
  <si>
    <t># Migrants</t>
  </si>
  <si>
    <t>SECTORIAL DATA</t>
  </si>
  <si>
    <t>HEALTH</t>
  </si>
  <si>
    <t>Health services available in centre?</t>
  </si>
  <si>
    <t>Number of births in last 30 days</t>
  </si>
  <si>
    <t>How often are health services available?</t>
  </si>
  <si>
    <t>Location where births took place</t>
  </si>
  <si>
    <t>Is there a health clinic in the centre?</t>
  </si>
  <si>
    <t xml:space="preserve">Did children fall ill during the last 30 days? </t>
  </si>
  <si>
    <t>Health examination upon entry of detainee</t>
  </si>
  <si>
    <t>If many, primary reported illness:</t>
  </si>
  <si>
    <t>Procedure for seriously ill or injured detainees</t>
  </si>
  <si>
    <t>Did adults fall ill during the last 30 days?</t>
  </si>
  <si>
    <t>Availability of medicine in centre</t>
  </si>
  <si>
    <t>WASH</t>
  </si>
  <si>
    <t>Regular access to drinking water?</t>
  </si>
  <si>
    <t>Are latrines functioning?</t>
  </si>
  <si>
    <t>Availability of sanitary hygiene kits</t>
  </si>
  <si>
    <t>Separate male/female latrines</t>
  </si>
  <si>
    <t>Availability of buckets</t>
  </si>
  <si>
    <t>Separate male/female bathing areas</t>
  </si>
  <si>
    <t>FOOD</t>
  </si>
  <si>
    <t>Food provided daily?</t>
  </si>
  <si>
    <t>Supplementary feeding for pregnant / lactating mothers</t>
  </si>
  <si>
    <t>Frequency of food supply</t>
  </si>
  <si>
    <t>Supplementary feeding for young children</t>
  </si>
  <si>
    <t>Food distribution supported by</t>
  </si>
  <si>
    <t>PROTECTION</t>
  </si>
  <si>
    <t>Private space for detainees to meet with international organizations</t>
  </si>
  <si>
    <t>Availability of psychosocial services</t>
  </si>
  <si>
    <t>Migrants can access legal services</t>
  </si>
  <si>
    <t>Availability of family tracing services</t>
  </si>
  <si>
    <t>Majority of migrants have documentation (passport/ID/etc.)</t>
  </si>
  <si>
    <t>Access to outdoor spaces</t>
  </si>
  <si>
    <t>SITE FACILITY INFORMATION</t>
  </si>
  <si>
    <t>Presence of electrical and functioning lighting</t>
  </si>
  <si>
    <t>Availability of laundry facilities</t>
  </si>
  <si>
    <t>Functionality of ventilation system in centre</t>
  </si>
  <si>
    <t>Frequency of power cuts</t>
  </si>
  <si>
    <t>ACCESS TO INFORMATION</t>
  </si>
  <si>
    <t>Migrants have access to mobile phones</t>
  </si>
  <si>
    <t>Migrants have access to television</t>
  </si>
  <si>
    <t>Migrants are able to make international calls</t>
  </si>
  <si>
    <t>Migrants have access to internet</t>
  </si>
  <si>
    <t>Migrants have access to printed media</t>
  </si>
  <si>
    <t>INFORMATION SOURCES</t>
  </si>
  <si>
    <t>KI 1</t>
  </si>
  <si>
    <t>KI 3</t>
  </si>
  <si>
    <t>KI 2</t>
  </si>
  <si>
    <t>KI 4</t>
  </si>
  <si>
    <t>For all of IOM Libya DTM publications, datasets and maps please visit: https://dtm.iom.int/libya</t>
  </si>
  <si>
    <t>For all feedback and queries please contact: awaqar@iom.int</t>
  </si>
  <si>
    <t>Detention Centre Name (EN)</t>
  </si>
  <si>
    <t>Date of Assesssment</t>
  </si>
  <si>
    <t>Detention Centre Name (AR)</t>
  </si>
  <si>
    <t>Functioning registration system</t>
  </si>
  <si>
    <t>Number of migrants on day of assessment</t>
  </si>
  <si>
    <t>Are women &amp; men separate</t>
  </si>
  <si>
    <t>Are children &amp; adults separate</t>
  </si>
  <si>
    <t>Number male less 18 years of age</t>
  </si>
  <si>
    <t>Number of male between 19-59</t>
  </si>
  <si>
    <t>Number of male over 60</t>
  </si>
  <si>
    <t>Number female less 18 years of age</t>
  </si>
  <si>
    <t>Number of female between 19-59</t>
  </si>
  <si>
    <t>Number of female over 60</t>
  </si>
  <si>
    <t>Nationality most present in Detention Center</t>
  </si>
  <si>
    <t>Number of detained from the most present nationality</t>
  </si>
  <si>
    <t>Second most present nationality in Detention Center</t>
  </si>
  <si>
    <t>Number of detained from the second most present nationality</t>
  </si>
  <si>
    <t>Third most present nationality in Detention Center</t>
  </si>
  <si>
    <t>Number of detained from the third most present nationality</t>
  </si>
  <si>
    <t>Fourth most present nationality in Detention Center</t>
  </si>
  <si>
    <t>Number of detained from the  fourth most present nationality</t>
  </si>
  <si>
    <t>Fifth most present nationality in Detention Center</t>
  </si>
  <si>
    <t>Number of detained from the fifth most present nationality</t>
  </si>
  <si>
    <t>Number of individuals from remaining nationalities</t>
  </si>
  <si>
    <t>Are health services available at cente</t>
  </si>
  <si>
    <t>How often are health services available</t>
  </si>
  <si>
    <t>Is there a health clinic in the center?</t>
  </si>
  <si>
    <t>Do detainees undergo health examination upon entry to facility?</t>
  </si>
  <si>
    <t>What happens when a detainee is seriously ill or injured?</t>
  </si>
  <si>
    <t>How often are medicines available in the center?</t>
  </si>
  <si>
    <t xml:space="preserve">Is supplementary feeding available for pregnant / lactating mothers? </t>
  </si>
  <si>
    <t>Is supplementary feeding available for young children?</t>
  </si>
  <si>
    <t xml:space="preserve">Did children fall ill during the last 30 days </t>
  </si>
  <si>
    <t>If MANY what is the primary reported illness?</t>
  </si>
  <si>
    <t xml:space="preserve">Did adults fall ill during the last 30 days </t>
  </si>
  <si>
    <t xml:space="preserve">Number of births in the past 30 days? </t>
  </si>
  <si>
    <t xml:space="preserve">If Yes, where did the pregnant ladies give birth? </t>
  </si>
  <si>
    <t>Do migrants have regular access to drinking water?</t>
  </si>
  <si>
    <t xml:space="preserve">Are male and female separated latrines available? </t>
  </si>
  <si>
    <t>Are male and female separated bathing areas available?</t>
  </si>
  <si>
    <t>Are sanitary hygiene kits available?</t>
  </si>
  <si>
    <t xml:space="preserve">Are buckets available at site? </t>
  </si>
  <si>
    <t>Is there laundry facilities?</t>
  </si>
  <si>
    <t>Does the DC provide daily food?</t>
  </si>
  <si>
    <t xml:space="preserve">How often is food supplied  </t>
  </si>
  <si>
    <t>Who are the food distributions supported by?</t>
  </si>
  <si>
    <t>Is there a private space where the detainees can talk to officials from international organizations / NGO?</t>
  </si>
  <si>
    <t>Do migrants have access to legal services?</t>
  </si>
  <si>
    <t>Do the majority of detainees have passports, identification card or other documents?</t>
  </si>
  <si>
    <t>Are psychosocial support services available?</t>
  </si>
  <si>
    <t>Is family-tracing available to migrants?</t>
  </si>
  <si>
    <t>How much time do migrants spend outdoors during the day?</t>
  </si>
  <si>
    <t>How much electrical and functioning ligthing is at the center?</t>
  </si>
  <si>
    <t>Is the ventilation system working in the center?</t>
  </si>
  <si>
    <t>How frequent are power cuts?</t>
  </si>
  <si>
    <t>Do migrants have access to mobile phones?</t>
  </si>
  <si>
    <t>Are migrants able to make international calls?</t>
  </si>
  <si>
    <t>Do migrants have access to printed media?</t>
  </si>
  <si>
    <t>Do migrants have access to television?</t>
  </si>
  <si>
    <t>Do migrants have access to the internet?</t>
  </si>
  <si>
    <t>Who did you collect the information for this assessment from? (KI 1)</t>
  </si>
  <si>
    <t>KI2</t>
  </si>
  <si>
    <t>KI3</t>
  </si>
  <si>
    <t>KI4</t>
  </si>
  <si>
    <t>DC Name No spaces</t>
  </si>
  <si>
    <t>Abusliem</t>
  </si>
  <si>
    <t>ابو سليم</t>
  </si>
  <si>
    <t>Yes</t>
  </si>
  <si>
    <t>Bangladesh</t>
  </si>
  <si>
    <t>Eritrea</t>
  </si>
  <si>
    <t>Egypt</t>
  </si>
  <si>
    <t>Niger</t>
  </si>
  <si>
    <t>Morocco</t>
  </si>
  <si>
    <t>Often (at least once a week)</t>
  </si>
  <si>
    <t>Referred to the hospital</t>
  </si>
  <si>
    <t>Regularly (available most of the time)</t>
  </si>
  <si>
    <t>Never</t>
  </si>
  <si>
    <t>None</t>
  </si>
  <si>
    <t>Few</t>
  </si>
  <si>
    <t>0</t>
  </si>
  <si>
    <t>Some</t>
  </si>
  <si>
    <t>Three times a day</t>
  </si>
  <si>
    <t>Government (DCIM)</t>
  </si>
  <si>
    <t>No</t>
  </si>
  <si>
    <t>Limited access to outdoors</t>
  </si>
  <si>
    <t>A lot</t>
  </si>
  <si>
    <t>Often</t>
  </si>
  <si>
    <t>Occasional</t>
  </si>
  <si>
    <t>DCIM Detention centre manager</t>
  </si>
  <si>
    <t>DCIM Detention centre staff member</t>
  </si>
  <si>
    <t>Al Gatroun</t>
  </si>
  <si>
    <t>القطرون</t>
  </si>
  <si>
    <t>Once a day</t>
  </si>
  <si>
    <t>NGO</t>
  </si>
  <si>
    <t>They move freely between indoors and outdoors</t>
  </si>
  <si>
    <t>Limited</t>
  </si>
  <si>
    <t>Irregulary</t>
  </si>
  <si>
    <t>Frequent</t>
  </si>
  <si>
    <t>Don't Know</t>
  </si>
  <si>
    <t>الكفرة الجوف</t>
  </si>
  <si>
    <t>Sudan</t>
  </si>
  <si>
    <t>Chad</t>
  </si>
  <si>
    <t>Nigeria</t>
  </si>
  <si>
    <t>Ethiopia</t>
  </si>
  <si>
    <t>Mali</t>
  </si>
  <si>
    <t>Treated on site if/when a health staff comes</t>
  </si>
  <si>
    <t>Irregularly (available every once in a while)</t>
  </si>
  <si>
    <t>Not applicable (no births)</t>
  </si>
  <si>
    <t>Twice a day</t>
  </si>
  <si>
    <t>Less than half a day</t>
  </si>
  <si>
    <t>Thaher Al Jabal</t>
  </si>
  <si>
    <t>ظهر الجبل</t>
  </si>
  <si>
    <t>Somalia</t>
  </si>
  <si>
    <t>BurkinaFaso</t>
  </si>
  <si>
    <t>Don’t know</t>
  </si>
  <si>
    <t>No ventilation</t>
  </si>
  <si>
    <t>Other DCIM Detention centre staff member</t>
  </si>
  <si>
    <t>Azzawya Abu Issa</t>
  </si>
  <si>
    <t>ابو عيسى</t>
  </si>
  <si>
    <t>Sierra Leone</t>
  </si>
  <si>
    <t>Given medicine by detention center staff</t>
  </si>
  <si>
    <t>All</t>
  </si>
  <si>
    <t>NGO worker active in detention centre</t>
  </si>
  <si>
    <t>Benghazi Ganfouda</t>
  </si>
  <si>
    <t>بنغازي قنفودة</t>
  </si>
  <si>
    <t>Triq al Sika</t>
  </si>
  <si>
    <t>طريق السكة</t>
  </si>
  <si>
    <t>1</t>
  </si>
  <si>
    <t>At a health clinic/centre</t>
  </si>
  <si>
    <t>Zliten</t>
  </si>
  <si>
    <t>زليتن</t>
  </si>
  <si>
    <t>Irregularly (once every few weeks</t>
  </si>
  <si>
    <t>Glossary of Terms</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</si>
  <si>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</si>
  <si>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</si>
  <si>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r>
      <t xml:space="preserve">Registration system: </t>
    </r>
    <r>
      <rPr>
        <sz val="11"/>
        <color rgb="FF000000"/>
        <rFont val="Calibri"/>
        <family val="2"/>
      </rPr>
      <t>A system of gathering details from migrants when they enter the centre where the data is stored in a filing system or databse.</t>
    </r>
  </si>
  <si>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</si>
  <si>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</si>
  <si>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</si>
  <si>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Number of pregnant women:</t>
    </r>
    <r>
      <rPr>
        <sz val="11"/>
        <color rgb="FF000000"/>
        <rFont val="Calibri"/>
        <family val="2"/>
      </rPr>
      <t xml:space="preserve"> Number of women who are expecting a child currently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</si>
  <si>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</si>
  <si>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t>Frequency of service provision</t>
  </si>
  <si>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</si>
  <si>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</si>
  <si>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</si>
  <si>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t>Regularity of medicine availability</t>
  </si>
  <si>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</si>
  <si>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</si>
  <si>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</si>
  <si>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</si>
  <si>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</si>
  <si>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</si>
  <si>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</si>
  <si>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</si>
  <si>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</si>
  <si>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</si>
  <si>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</si>
  <si>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</si>
  <si>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</si>
  <si>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</si>
  <si>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</si>
  <si>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</si>
  <si>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</si>
  <si>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Psychosocial services:</t>
    </r>
    <r>
      <rPr>
        <sz val="11"/>
        <color rgb="FF000000"/>
        <rFont val="Calibri"/>
        <family val="2"/>
      </rPr>
      <t xml:space="preserve"> Directed towards individuals who are not able to cope with the recent events or the new situation in which they live.</t>
    </r>
  </si>
  <si>
    <r>
      <t xml:space="preserve">Family tracing: </t>
    </r>
    <r>
      <rPr>
        <sz val="11"/>
        <color rgb="FF000000"/>
        <rFont val="Calibri"/>
        <family val="2"/>
      </rPr>
      <t>Services to help migrants locate missing family members.</t>
    </r>
  </si>
  <si>
    <t>Migrants' access to outdoor spaces</t>
  </si>
  <si>
    <r>
      <t xml:space="preserve">·       Freely move: </t>
    </r>
    <r>
      <rPr>
        <sz val="10"/>
        <color rgb="FF000000"/>
        <rFont val="Arial"/>
        <family val="2"/>
      </rPr>
      <t>They move freely between indoors and outdoors</t>
    </r>
  </si>
  <si>
    <r>
      <t xml:space="preserve">·       More than half a day: </t>
    </r>
    <r>
      <rPr>
        <sz val="10"/>
        <color rgb="FF000000"/>
        <rFont val="Arial"/>
        <family val="2"/>
      </rPr>
      <t>They have access to outoor spaces for less than half a day</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</si>
  <si>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</si>
  <si>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</si>
  <si>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 xml:space="preserve">Availability of electricity and functional lighting: </t>
  </si>
  <si>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</si>
  <si>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</si>
  <si>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</si>
  <si>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</si>
  <si>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</si>
  <si>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</si>
  <si>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</si>
  <si>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</si>
  <si>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</si>
  <si>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</si>
  <si>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</si>
  <si>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</si>
  <si>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</si>
  <si>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DTM Libya  - Detention Center Profiles </t>
    </r>
    <r>
      <rPr>
        <sz val="10"/>
        <color rgb="FF000000"/>
        <rFont val="Calibri Light"/>
        <family val="2"/>
      </rPr>
      <t>Version: 1</t>
    </r>
  </si>
  <si>
    <t xml:space="preserve">Methodology </t>
  </si>
  <si>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</si>
  <si>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</si>
  <si>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</si>
  <si>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</si>
  <si>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</si>
  <si>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</si>
  <si>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</si>
  <si>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 xml:space="preserve">Objective of Detention Centre Profiling </t>
  </si>
  <si>
    <t>Detention Centre Profiles aim to provide in-depth snapshots of detention centres under the management of Libya’s Directorate for Combatting Illegal Migration (DCIM) in Libya.</t>
  </si>
  <si>
    <t>Modelled after the site assessments carried out by DTM in other contexts, such as South Sudan, these assessments gather information on the facilities of the centres in addition to the socio-demographic characteristics of migrants held in those centres.</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</si>
  <si>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</si>
  <si>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</si>
  <si>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</si>
  <si>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</si>
  <si>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</si>
  <si>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</si>
  <si>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</si>
  <si>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</si>
  <si>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</si>
  <si>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</si>
  <si>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</si>
  <si>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</si>
  <si>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</si>
  <si>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</si>
  <si>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</si>
  <si>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</si>
  <si>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</si>
  <si>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</si>
  <si>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</si>
  <si>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</si>
  <si>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</si>
  <si>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</si>
  <si>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</si>
  <si>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</si>
  <si>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</si>
  <si>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</si>
  <si>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</si>
  <si>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</si>
  <si>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</si>
  <si>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</si>
  <si>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</si>
  <si>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Detention Centre Profile Assessment</t>
  </si>
  <si>
    <t>Indicator</t>
  </si>
  <si>
    <t>Type of Input</t>
  </si>
  <si>
    <t>Answer Choices</t>
  </si>
  <si>
    <t>Site Info</t>
  </si>
  <si>
    <t>Date of Assessment</t>
  </si>
  <si>
    <t>Select from Calendar</t>
  </si>
  <si>
    <t>Detention centre Name</t>
  </si>
  <si>
    <t xml:space="preserve">Dropdown list </t>
  </si>
  <si>
    <t>Enumerator Name</t>
  </si>
  <si>
    <t>Input</t>
  </si>
  <si>
    <t>Demographics</t>
  </si>
  <si>
    <t>What is the official capacity of this Detention Centre?</t>
  </si>
  <si>
    <t>Input or selection</t>
  </si>
  <si>
    <t>N#</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</si>
  <si>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</si>
  <si>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</si>
  <si>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</si>
  <si>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</si>
  <si>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</si>
  <si>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</si>
  <si>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</si>
  <si>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</si>
  <si>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</si>
  <si>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</si>
  <si>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</si>
  <si>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Select the top five nationalities present in Detention centre today and the number of migrants from each nationality.</t>
  </si>
  <si>
    <t>Dropdown to select nationality then input to put number</t>
  </si>
  <si>
    <t>All other nationalities</t>
  </si>
  <si>
    <t>Number of migrants per nationality:</t>
  </si>
  <si>
    <t>Number of unaccompanied children in centre today</t>
  </si>
  <si>
    <t>Number of breastfeeding women in centre today</t>
  </si>
  <si>
    <t>Number of pregnant women in centre today</t>
  </si>
  <si>
    <t>Health</t>
  </si>
  <si>
    <t>Are health services available at centre?</t>
  </si>
  <si>
    <t>Select one. (If YES is selected then KOBO opens the rest of the HEALTH section. If NO is selected KOBO moves to SHELTER-NFI)</t>
  </si>
  <si>
    <t xml:space="preserve">How often are health services available? </t>
  </si>
  <si>
    <t>Irregularly (once every few weeks)</t>
  </si>
  <si>
    <t>Y/N/Don't Know</t>
  </si>
  <si>
    <t>Given medicine by detention centre staff</t>
  </si>
  <si>
    <t>How often are medicines available in the centre?</t>
  </si>
  <si>
    <t xml:space="preserve">Is supplementary feeding available for young children? </t>
  </si>
  <si>
    <t>Many</t>
  </si>
  <si>
    <t>Multiple selections, input for last choice</t>
  </si>
  <si>
    <t>Fever</t>
  </si>
  <si>
    <t>Diarrhea</t>
  </si>
  <si>
    <t>Coughing/ respiratory tract infection</t>
  </si>
  <si>
    <t>Measles</t>
  </si>
  <si>
    <t>Lack of nutrition</t>
  </si>
  <si>
    <t>Dehydration</t>
  </si>
  <si>
    <r>
      <t xml:space="preserve">Others </t>
    </r>
    <r>
      <rPr>
        <i/>
        <sz val="11"/>
        <color theme="1"/>
        <rFont val="Calibri"/>
        <family val="2"/>
        <scheme val="minor"/>
      </rPr>
      <t>(please list)</t>
    </r>
  </si>
  <si>
    <t xml:space="preserve">If yes, where did the pregnant ladies give birth? </t>
  </si>
  <si>
    <t>On site at the Detention Centre</t>
  </si>
  <si>
    <t>At the hospital</t>
  </si>
  <si>
    <t>Others (please list)</t>
  </si>
  <si>
    <t>Do migrants have regualr access to drinking water?</t>
  </si>
  <si>
    <t>Don't know</t>
  </si>
  <si>
    <t>Food Security</t>
  </si>
  <si>
    <t>How often is food supplied  (select one option)</t>
  </si>
  <si>
    <t>Who are the food distributions supported by? (multiple choice one option)</t>
  </si>
  <si>
    <t>UN Agency</t>
  </si>
  <si>
    <t>Protection</t>
  </si>
  <si>
    <t>More than half a day</t>
  </si>
  <si>
    <t>How much electrical and functioning ligthing is at the centre?</t>
  </si>
  <si>
    <t xml:space="preserve">Limited </t>
  </si>
  <si>
    <t>Is the ventilation system working in the centre?</t>
  </si>
  <si>
    <t xml:space="preserve">Often </t>
  </si>
  <si>
    <t>No power cuts</t>
  </si>
  <si>
    <t>Y/N/Don't know</t>
  </si>
  <si>
    <t>Information Source</t>
  </si>
  <si>
    <t>Who did you collect the information for this assessment from?</t>
  </si>
  <si>
    <t>DCIM detention centre staff member</t>
  </si>
  <si>
    <t xml:space="preserve"> Other, please specify</t>
  </si>
  <si>
    <t xml:space="preserve">Detention centres EN </t>
  </si>
  <si>
    <t>Geodivision</t>
  </si>
  <si>
    <t>Detention centres AR</t>
  </si>
  <si>
    <t>Name</t>
  </si>
  <si>
    <t>Abu Salim al janubi</t>
  </si>
  <si>
    <t>Tripoli</t>
  </si>
  <si>
    <t>West</t>
  </si>
  <si>
    <t>Ain Zara</t>
  </si>
  <si>
    <t>Ain zara</t>
  </si>
  <si>
    <t>عين زارة</t>
  </si>
  <si>
    <t>Ain Zara</t>
  </si>
  <si>
    <t>Al Bayda</t>
  </si>
  <si>
    <t>El Zawiyah El Kadima</t>
  </si>
  <si>
    <t>Albayda</t>
  </si>
  <si>
    <t>Al Jabal Al Akhdar</t>
  </si>
  <si>
    <t>East</t>
  </si>
  <si>
    <t>البيضاء 1</t>
  </si>
  <si>
    <t>Al Bayda 2</t>
  </si>
  <si>
    <t>البيضاء 2</t>
  </si>
  <si>
    <t>Jawf markaz</t>
  </si>
  <si>
    <t>Alkufra</t>
  </si>
  <si>
    <t>Alkufra, Jawf</t>
  </si>
  <si>
    <t>Al Serraj</t>
  </si>
  <si>
    <t>Janzour al sharkiyah</t>
  </si>
  <si>
    <t>Azzintan</t>
  </si>
  <si>
    <t>Al Jabal Al Gharbi</t>
  </si>
  <si>
    <t>السراج</t>
  </si>
  <si>
    <t>Al Zintan</t>
  </si>
  <si>
    <t>Al markaz /Azzintan</t>
  </si>
  <si>
    <t>الزنتان</t>
  </si>
  <si>
    <t>Assahel (Talmetha)</t>
  </si>
  <si>
    <t>Bayada El Gharbia</t>
  </si>
  <si>
    <t>Assahel</t>
  </si>
  <si>
    <t>Almarj</t>
  </si>
  <si>
    <t>الساحل (طلميثة)</t>
  </si>
  <si>
    <t>Alabyar</t>
  </si>
  <si>
    <t>Al radmani</t>
  </si>
  <si>
    <t>Benghazi</t>
  </si>
  <si>
    <t>الابيار</t>
  </si>
  <si>
    <t>Al-Fallah</t>
  </si>
  <si>
    <t>Bab Assalam</t>
  </si>
  <si>
    <t>الفلاح</t>
  </si>
  <si>
    <t>Al Fallah</t>
  </si>
  <si>
    <t>Algatroun</t>
  </si>
  <si>
    <t>Murzuq</t>
  </si>
  <si>
    <t>South</t>
  </si>
  <si>
    <t>Al-Guweia</t>
  </si>
  <si>
    <t>Al  Guweia</t>
  </si>
  <si>
    <t>Garabolli</t>
  </si>
  <si>
    <t>Almargeb</t>
  </si>
  <si>
    <t>القرة بولي</t>
  </si>
  <si>
    <t>Aljufra (Hun)</t>
  </si>
  <si>
    <t>Hun El Janoubia</t>
  </si>
  <si>
    <t>Aljufra</t>
  </si>
  <si>
    <t>الجفرة</t>
  </si>
  <si>
    <t>Aljufra (hun)</t>
  </si>
  <si>
    <t>Alkhums</t>
  </si>
  <si>
    <t>Labda</t>
  </si>
  <si>
    <t>الخمس</t>
  </si>
  <si>
    <t>Al Marj El Charquia</t>
  </si>
  <si>
    <t>المرج</t>
  </si>
  <si>
    <t>Alqubba</t>
  </si>
  <si>
    <t>Koba El Chamalia</t>
  </si>
  <si>
    <t>Derna</t>
  </si>
  <si>
    <t>القبة</t>
  </si>
  <si>
    <t>AlSabaa</t>
  </si>
  <si>
    <t>السبعة</t>
  </si>
  <si>
    <t>Anjila</t>
  </si>
  <si>
    <t>Janzour al wasat</t>
  </si>
  <si>
    <t>Janzour</t>
  </si>
  <si>
    <t>Aljfara</t>
  </si>
  <si>
    <t>انجيلة</t>
  </si>
  <si>
    <t>Janoub Azzawya</t>
  </si>
  <si>
    <t>Azzawya</t>
  </si>
  <si>
    <t>Sidi issa</t>
  </si>
  <si>
    <t>Azzawya Shuhada al Nasr</t>
  </si>
  <si>
    <t>Sidi nasr</t>
  </si>
  <si>
    <t>شهداء النصر</t>
  </si>
  <si>
    <t>Benghazi Al Kufiyah</t>
  </si>
  <si>
    <t>Alkwyfiah</t>
  </si>
  <si>
    <t>بنغازي الكويفية</t>
  </si>
  <si>
    <t>Benghazi Al Wafiah</t>
  </si>
  <si>
    <t>بنغازي اللوفية</t>
  </si>
  <si>
    <t>Qnfodah</t>
  </si>
  <si>
    <t>Brak Shati</t>
  </si>
  <si>
    <t>Qira</t>
  </si>
  <si>
    <t>Brak</t>
  </si>
  <si>
    <t>Wadi Ashshati</t>
  </si>
  <si>
    <t>براك الشاطئ</t>
  </si>
  <si>
    <t>Daraj</t>
  </si>
  <si>
    <t>Nalut</t>
  </si>
  <si>
    <t>درج</t>
  </si>
  <si>
    <t>El Bilad</t>
  </si>
  <si>
    <t>درنة</t>
  </si>
  <si>
    <t>Ejdabia</t>
  </si>
  <si>
    <t>Ezahf El Akhthar</t>
  </si>
  <si>
    <t>اجدابيا</t>
  </si>
  <si>
    <t>Gemienis</t>
  </si>
  <si>
    <t>Qaminis Echarquia</t>
  </si>
  <si>
    <t>قمينس</t>
  </si>
  <si>
    <t>Ghat </t>
  </si>
  <si>
    <t>Ghat</t>
  </si>
  <si>
    <t>غات</t>
  </si>
  <si>
    <t>Ghiryan Aburshada</t>
  </si>
  <si>
    <t>Al kawassim</t>
  </si>
  <si>
    <t>Ghiryan</t>
  </si>
  <si>
    <t>غريان ابو رشادة</t>
  </si>
  <si>
    <t>Ghiryan al Hamra</t>
  </si>
  <si>
    <t>غريان الحمراء</t>
  </si>
  <si>
    <t>Investigation Unit Ras Hassan</t>
  </si>
  <si>
    <t>Shuhadaa Ashaatt</t>
  </si>
  <si>
    <t>راس حسن</t>
  </si>
  <si>
    <t>Jaghbub</t>
  </si>
  <si>
    <t>Tobruk</t>
  </si>
  <si>
    <t>الجغبوب</t>
  </si>
  <si>
    <t>جنزور</t>
  </si>
  <si>
    <t xml:space="preserve">Janzour subsidiary </t>
  </si>
  <si>
    <t>Khalet al Furjan</t>
  </si>
  <si>
    <t>خلة الفرجان</t>
  </si>
  <si>
    <t>Al Khalla (Khalet al Furjan)</t>
  </si>
  <si>
    <t xml:space="preserve">Misrata Al Jawiya DC </t>
  </si>
  <si>
    <t>Misrata</t>
  </si>
  <si>
    <t>مصراتة الجوية</t>
  </si>
  <si>
    <t>Misrata Kararim</t>
  </si>
  <si>
    <t>مصراتة الكراريم</t>
  </si>
  <si>
    <t>Mitiga</t>
  </si>
  <si>
    <t xml:space="preserve">معيتيقة </t>
  </si>
  <si>
    <t>Investigation Unit Mitiga airport</t>
  </si>
  <si>
    <t>Qasr Bin Ghasheer</t>
  </si>
  <si>
    <t>Bir attutah</t>
  </si>
  <si>
    <t>قصر بن غشير</t>
  </si>
  <si>
    <t>Sabratha Melita</t>
  </si>
  <si>
    <t>Assuk / sabratah</t>
  </si>
  <si>
    <t>Sabratha</t>
  </si>
  <si>
    <t>Zwara</t>
  </si>
  <si>
    <t>صبراتة</t>
  </si>
  <si>
    <t>Salah Aldin</t>
  </si>
  <si>
    <t>صلاح الدين</t>
  </si>
  <si>
    <t>Salah Adin</t>
  </si>
  <si>
    <t>Sebha (Mahdia)</t>
  </si>
  <si>
    <t>Mahdia</t>
  </si>
  <si>
    <t>Sebha</t>
  </si>
  <si>
    <t>سبها المهدية</t>
  </si>
  <si>
    <t>Sebha 2 Trig al Matar</t>
  </si>
  <si>
    <t>El Kahira</t>
  </si>
  <si>
    <t>سبها طريق المطار</t>
  </si>
  <si>
    <t xml:space="preserve">Sebha airport Route </t>
  </si>
  <si>
    <t>Shahhat</t>
  </si>
  <si>
    <t>Shahat Al Kadima</t>
  </si>
  <si>
    <t>شحات</t>
  </si>
  <si>
    <t>Sirt</t>
  </si>
  <si>
    <t>El gharbiyat</t>
  </si>
  <si>
    <t>سرت</t>
  </si>
  <si>
    <t>Suq Alkhamees</t>
  </si>
  <si>
    <t>سوق الخميس</t>
  </si>
  <si>
    <t>Surman men</t>
  </si>
  <si>
    <t>Ashati</t>
  </si>
  <si>
    <t>Surman</t>
  </si>
  <si>
    <t>صرمان 1 رجال</t>
  </si>
  <si>
    <t>Surman 1</t>
  </si>
  <si>
    <t>Surman women</t>
  </si>
  <si>
    <t>صرمان 2 نساء</t>
  </si>
  <si>
    <t>Surman 2 (women)</t>
  </si>
  <si>
    <t>Tajoura</t>
  </si>
  <si>
    <t>Al hamidiyah</t>
  </si>
  <si>
    <t>تاجوراء</t>
  </si>
  <si>
    <t>Tarhuna, Souk Al Ahad</t>
  </si>
  <si>
    <t>Suk al ahad</t>
  </si>
  <si>
    <t>Tarhuna</t>
  </si>
  <si>
    <t>ترهونة سوق الاحد</t>
  </si>
  <si>
    <t>Tarhuna, Suk al Ahad</t>
  </si>
  <si>
    <t>El Madina</t>
  </si>
  <si>
    <t>طبرق</t>
  </si>
  <si>
    <t>Toukra</t>
  </si>
  <si>
    <t>Alakoriah El markaz</t>
  </si>
  <si>
    <t>توكرة</t>
  </si>
  <si>
    <t>Trig Al Matar</t>
  </si>
  <si>
    <t>طريق المطار</t>
  </si>
  <si>
    <t xml:space="preserve">Tripoli Subsidiary – Sekah Route </t>
  </si>
  <si>
    <t xml:space="preserve">Trig al Shook </t>
  </si>
  <si>
    <t>Al masira al kubra</t>
  </si>
  <si>
    <t>طريق الشوك</t>
  </si>
  <si>
    <t>Triq al Shook</t>
  </si>
  <si>
    <t>Ubari</t>
  </si>
  <si>
    <t>اوباري</t>
  </si>
  <si>
    <t>Abu rkaya</t>
  </si>
  <si>
    <t>Al janubiyah</t>
  </si>
  <si>
    <t>زوارة</t>
  </si>
  <si>
    <t>Wadi Al Hai</t>
  </si>
  <si>
    <t>وادي الحي</t>
  </si>
  <si>
    <t>Mabani</t>
  </si>
  <si>
    <t>Ghut ashaal</t>
  </si>
  <si>
    <t>Hai Al Andulas</t>
  </si>
  <si>
    <t>المباني</t>
  </si>
  <si>
    <t>Shara Zawya</t>
  </si>
  <si>
    <t>شارع الزاوية</t>
  </si>
  <si>
    <t>Baten Al Jabal</t>
  </si>
  <si>
    <t>Tiji</t>
  </si>
  <si>
    <t>Baten Aljabal</t>
  </si>
  <si>
    <t>باطن الجبل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</si>
</sst>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yy;@"/>
  </numFmts>
  <fonts count="78">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10"/>
      <name val="Myriad Pro"/>
      <family val="2"/>
    </font>
    <font>
      <b/>
      <sz val="9"/>
      <color theme="0"/>
      <name val="Myriad Pro"/>
      <family val="2"/>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theme="1" tint="4.9989318521683403E-2"/>
      <name val="Arial"/>
      <family val="2"/>
    </font>
    <font>
      <sz val="10"/>
      <name val="Arial"/>
      <family val="2"/>
    </font>
    <font>
      <sz val="11"/>
      <name val="Calibri"/>
      <family val="2"/>
    </font>
  </fonts>
  <fills count="5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
      <patternFill patternType="solid">
        <fgColor theme="4" tint="0.59999389629810485"/>
        <bgColor theme="4" tint="0.59999389629810485"/>
      </patternFill>
    </fill>
    <fill>
      <patternFill patternType="solid">
        <fgColor rgb="FFFFFFFF"/>
        <bgColor rgb="FF000000"/>
      </patternFill>
    </fill>
  </fills>
  <borders count="5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s>
  <cellStyleXfs count="58">
    <xf numFmtId="0" fontId="0" fillId="0" borderId="0"/>
    <xf numFmtId="0" fontId="10" fillId="0" borderId="0"/>
    <xf numFmtId="0" fontId="15" fillId="0" borderId="0" applyNumberFormat="0" applyFill="0" applyBorder="0" applyAlignment="0" applyProtection="0"/>
    <xf numFmtId="0" fontId="16" fillId="0" borderId="8" applyNumberFormat="0" applyFill="0" applyAlignment="0" applyProtection="0"/>
    <xf numFmtId="0" fontId="17" fillId="0" borderId="9" applyNumberFormat="0" applyFill="0" applyAlignment="0" applyProtection="0"/>
    <xf numFmtId="0" fontId="18" fillId="0" borderId="10" applyNumberFormat="0" applyFill="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2" fillId="14" borderId="11" applyNumberFormat="0" applyAlignment="0" applyProtection="0"/>
    <xf numFmtId="0" fontId="23" fillId="15" borderId="12" applyNumberFormat="0" applyAlignment="0" applyProtection="0"/>
    <xf numFmtId="0" fontId="24" fillId="15" borderId="11" applyNumberFormat="0" applyAlignment="0" applyProtection="0"/>
    <xf numFmtId="0" fontId="25" fillId="0" borderId="13" applyNumberFormat="0" applyFill="0" applyAlignment="0" applyProtection="0"/>
    <xf numFmtId="0" fontId="13" fillId="16" borderId="14"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6" applyNumberFormat="0" applyFill="0" applyAlignment="0" applyProtection="0"/>
    <xf numFmtId="0" fontId="2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29" fillId="41" borderId="0" applyNumberFormat="0" applyBorder="0" applyAlignment="0" applyProtection="0"/>
    <xf numFmtId="0" fontId="9" fillId="0" borderId="0"/>
    <xf numFmtId="0" fontId="9" fillId="17" borderId="15" applyNumberFormat="0" applyFont="0" applyAlignment="0" applyProtection="0"/>
    <xf numFmtId="0" fontId="30" fillId="0" borderId="0"/>
    <xf numFmtId="0" fontId="63" fillId="0" borderId="0"/>
    <xf numFmtId="0" fontId="7"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cellStyleXfs>
  <cellXfs count="316">
    <xf numFmtId="0" fontId="0" fillId="0" borderId="0" xfId="0" applyAlignment="1">
      <alignment wrapText="1"/>
    </xf>
    <xf numFmtId="0" fontId="11" fillId="0" borderId="0" xfId="0" applyFont="1" applyAlignment="1" applyProtection="1">
      <alignment wrapText="1"/>
      <protection hidden="1"/>
    </xf>
    <xf numFmtId="0" fontId="30" fillId="0" borderId="0" xfId="44" applyAlignment="1">
      <alignment horizontal="center" vertical="center"/>
    </xf>
    <xf numFmtId="0" fontId="30" fillId="0" borderId="0" xfId="44" applyAlignment="1">
      <alignment horizontal="center" vertical="center" wrapText="1"/>
    </xf>
    <xf numFmtId="0" fontId="33" fillId="8" borderId="1" xfId="0" applyFont="1" applyFill="1" applyBorder="1" applyAlignment="1" applyProtection="1">
      <alignment horizontal="center" vertical="center" wrapText="1"/>
      <protection hidden="1"/>
    </xf>
    <xf numFmtId="0" fontId="32" fillId="8" borderId="2" xfId="0" applyFont="1" applyFill="1" applyBorder="1" applyAlignment="1" applyProtection="1">
      <alignment horizontal="left" vertical="center"/>
      <protection hidden="1"/>
    </xf>
    <xf numFmtId="0" fontId="33" fillId="8" borderId="2" xfId="0" applyFont="1" applyFill="1" applyBorder="1" applyAlignment="1" applyProtection="1">
      <alignment horizontal="left" vertical="center"/>
      <protection hidden="1"/>
    </xf>
    <xf numFmtId="1" fontId="34" fillId="7" borderId="3"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protection hidden="1"/>
    </xf>
    <xf numFmtId="0" fontId="37" fillId="42" borderId="3" xfId="0" applyFont="1" applyFill="1" applyBorder="1" applyAlignment="1" applyProtection="1">
      <alignment vertical="center" wrapText="1"/>
      <protection hidden="1"/>
    </xf>
    <xf numFmtId="0" fontId="37" fillId="42" borderId="4" xfId="0" applyFont="1" applyFill="1" applyBorder="1" applyAlignment="1" applyProtection="1">
      <alignment vertical="center" wrapText="1"/>
      <protection hidden="1"/>
    </xf>
    <xf numFmtId="0" fontId="12" fillId="42" borderId="6" xfId="0" applyFont="1" applyFill="1" applyBorder="1" applyAlignment="1" applyProtection="1">
      <alignment vertical="center" wrapText="1"/>
      <protection hidden="1"/>
    </xf>
    <xf numFmtId="0" fontId="41" fillId="42" borderId="3" xfId="0" applyFont="1" applyFill="1" applyBorder="1" applyAlignment="1" applyProtection="1">
      <alignment vertical="center" wrapText="1"/>
      <protection hidden="1"/>
    </xf>
    <xf numFmtId="0" fontId="41" fillId="42" borderId="6" xfId="0" applyFont="1" applyFill="1" applyBorder="1" applyAlignment="1" applyProtection="1">
      <alignment horizontal="left" vertical="center"/>
      <protection hidden="1"/>
    </xf>
    <xf numFmtId="0" fontId="38" fillId="6" borderId="3" xfId="0" applyFont="1" applyFill="1" applyBorder="1" applyAlignment="1" applyProtection="1">
      <alignment vertical="center" wrapText="1"/>
      <protection hidden="1"/>
    </xf>
    <xf numFmtId="0" fontId="38" fillId="6" borderId="6" xfId="0" applyFont="1" applyFill="1" applyBorder="1" applyAlignment="1" applyProtection="1">
      <alignment vertical="center" wrapText="1"/>
      <protection hidden="1"/>
    </xf>
    <xf numFmtId="3" fontId="34" fillId="7" borderId="1" xfId="0" applyNumberFormat="1" applyFont="1" applyFill="1" applyBorder="1" applyAlignment="1" applyProtection="1">
      <alignment horizontal="center" vertical="center"/>
      <protection hidden="1"/>
    </xf>
    <xf numFmtId="0" fontId="0" fillId="0" borderId="0" xfId="0"/>
    <xf numFmtId="0" fontId="44" fillId="0" borderId="0" xfId="0" applyFont="1" applyAlignment="1">
      <alignment horizontal="justify" vertical="center" wrapText="1"/>
    </xf>
    <xf numFmtId="0" fontId="45" fillId="0" borderId="0" xfId="0" applyFont="1" applyAlignment="1">
      <alignment horizontal="justify" vertical="center" wrapText="1"/>
    </xf>
    <xf numFmtId="0" fontId="0" fillId="45" borderId="0" xfId="0" applyFill="1"/>
    <xf numFmtId="0" fontId="0" fillId="2" borderId="21" xfId="0" applyFill="1" applyBorder="1"/>
    <xf numFmtId="0" fontId="47" fillId="2" borderId="36" xfId="0" applyFont="1" applyFill="1" applyBorder="1" applyAlignment="1">
      <alignment horizontal="justify" vertical="center"/>
    </xf>
    <xf numFmtId="0" fontId="0" fillId="2" borderId="37" xfId="0" applyFill="1" applyBorder="1"/>
    <xf numFmtId="0" fontId="47" fillId="2" borderId="36" xfId="0" applyFont="1" applyFill="1" applyBorder="1" applyAlignment="1">
      <alignment horizontal="justify" vertical="center" wrapText="1"/>
    </xf>
    <xf numFmtId="0" fontId="45" fillId="2" borderId="36" xfId="0" applyFont="1" applyFill="1" applyBorder="1" applyAlignment="1">
      <alignment horizontal="justify" vertical="center" wrapText="1"/>
    </xf>
    <xf numFmtId="0" fontId="0" fillId="2" borderId="19" xfId="0" applyFill="1" applyBorder="1"/>
    <xf numFmtId="0" fontId="0" fillId="2" borderId="22" xfId="0" applyFill="1" applyBorder="1"/>
    <xf numFmtId="0" fontId="16" fillId="2" borderId="35" xfId="3" applyFill="1" applyBorder="1" applyAlignment="1"/>
    <xf numFmtId="0" fontId="48" fillId="2" borderId="36" xfId="0" applyFont="1" applyFill="1" applyBorder="1" applyAlignment="1">
      <alignment horizontal="justify" vertical="center" wrapText="1"/>
    </xf>
    <xf numFmtId="0" fontId="11" fillId="46" borderId="0" xfId="0" applyFont="1" applyFill="1" applyAlignment="1" applyProtection="1">
      <alignment wrapText="1"/>
      <protection hidden="1"/>
    </xf>
    <xf numFmtId="0" fontId="11" fillId="42" borderId="26" xfId="0" applyFont="1" applyFill="1" applyBorder="1" applyAlignment="1" applyProtection="1">
      <alignment wrapText="1"/>
      <protection hidden="1"/>
    </xf>
    <xf numFmtId="0" fontId="11" fillId="42" borderId="0" xfId="0" applyFont="1" applyFill="1" applyAlignment="1" applyProtection="1">
      <alignment wrapText="1"/>
      <protection hidden="1"/>
    </xf>
    <xf numFmtId="0" fontId="11" fillId="42" borderId="27" xfId="0" applyFont="1" applyFill="1" applyBorder="1" applyAlignment="1" applyProtection="1">
      <alignment wrapText="1"/>
      <protection hidden="1"/>
    </xf>
    <xf numFmtId="0" fontId="11" fillId="46" borderId="26" xfId="0" applyFont="1" applyFill="1" applyBorder="1" applyAlignment="1" applyProtection="1">
      <alignment horizontal="center" wrapText="1"/>
      <protection hidden="1"/>
    </xf>
    <xf numFmtId="0" fontId="11" fillId="46" borderId="0" xfId="0" applyFont="1" applyFill="1" applyAlignment="1" applyProtection="1">
      <alignment horizontal="center" wrapText="1"/>
      <protection hidden="1"/>
    </xf>
    <xf numFmtId="0" fontId="11" fillId="46" borderId="27" xfId="0" applyFont="1" applyFill="1" applyBorder="1" applyAlignment="1" applyProtection="1">
      <alignment horizontal="center" wrapText="1"/>
      <protection hidden="1"/>
    </xf>
    <xf numFmtId="0" fontId="11" fillId="5" borderId="26" xfId="0" applyFont="1" applyFill="1" applyBorder="1" applyAlignment="1" applyProtection="1">
      <alignment wrapText="1"/>
      <protection hidden="1"/>
    </xf>
    <xf numFmtId="0" fontId="11" fillId="5" borderId="0" xfId="0" applyFont="1" applyFill="1" applyAlignment="1" applyProtection="1">
      <alignment wrapText="1"/>
      <protection hidden="1"/>
    </xf>
    <xf numFmtId="14" fontId="49" fillId="42" borderId="0" xfId="0" applyNumberFormat="1" applyFont="1" applyFill="1" applyProtection="1">
      <protection hidden="1"/>
    </xf>
    <xf numFmtId="14" fontId="50" fillId="42" borderId="0" xfId="0" applyNumberFormat="1" applyFont="1" applyFill="1" applyProtection="1">
      <protection hidden="1"/>
    </xf>
    <xf numFmtId="14" fontId="49" fillId="42" borderId="27" xfId="0" applyNumberFormat="1" applyFont="1" applyFill="1" applyBorder="1" applyProtection="1">
      <protection hidden="1"/>
    </xf>
    <xf numFmtId="0" fontId="41" fillId="42" borderId="40" xfId="0" applyFont="1" applyFill="1" applyBorder="1" applyAlignment="1" applyProtection="1">
      <alignment vertical="center" wrapText="1"/>
      <protection hidden="1"/>
    </xf>
    <xf numFmtId="0" fontId="12" fillId="42" borderId="43" xfId="0" applyFont="1" applyFill="1" applyBorder="1" applyAlignment="1" applyProtection="1">
      <alignment vertical="center" wrapText="1"/>
      <protection hidden="1"/>
    </xf>
    <xf numFmtId="0" fontId="33" fillId="8" borderId="44" xfId="0" applyFont="1" applyFill="1" applyBorder="1" applyAlignment="1" applyProtection="1">
      <alignment horizontal="center" vertical="center"/>
      <protection hidden="1"/>
    </xf>
    <xf numFmtId="0" fontId="38" fillId="6" borderId="40" xfId="0" applyFont="1" applyFill="1" applyBorder="1" applyAlignment="1" applyProtection="1">
      <alignment vertical="center" wrapText="1"/>
      <protection hidden="1"/>
    </xf>
    <xf numFmtId="0" fontId="38" fillId="6" borderId="43" xfId="0" applyFont="1" applyFill="1" applyBorder="1" applyAlignment="1" applyProtection="1">
      <alignment vertical="center" wrapText="1"/>
      <protection hidden="1"/>
    </xf>
    <xf numFmtId="3" fontId="34" fillId="7" borderId="44" xfId="0" applyNumberFormat="1" applyFont="1" applyFill="1" applyBorder="1" applyAlignment="1" applyProtection="1">
      <alignment horizontal="center" vertical="center" wrapText="1"/>
      <protection hidden="1"/>
    </xf>
    <xf numFmtId="3" fontId="34" fillId="7" borderId="41" xfId="0" applyNumberFormat="1" applyFont="1" applyFill="1" applyBorder="1" applyAlignment="1" applyProtection="1">
      <alignment horizontal="center" vertical="center" wrapText="1"/>
      <protection hidden="1"/>
    </xf>
    <xf numFmtId="0" fontId="14" fillId="3" borderId="0" xfId="0" applyFont="1" applyFill="1" applyAlignment="1">
      <alignment wrapText="1"/>
    </xf>
    <xf numFmtId="0" fontId="14" fillId="3" borderId="27" xfId="0" applyFont="1" applyFill="1" applyBorder="1" applyAlignment="1">
      <alignment wrapText="1"/>
    </xf>
    <xf numFmtId="3" fontId="34" fillId="7" borderId="44" xfId="0" applyNumberFormat="1" applyFont="1" applyFill="1" applyBorder="1" applyAlignment="1" applyProtection="1">
      <alignment horizontal="center" vertical="center"/>
      <protection hidden="1"/>
    </xf>
    <xf numFmtId="3" fontId="34" fillId="7" borderId="44" xfId="0" applyNumberFormat="1" applyFont="1" applyFill="1" applyBorder="1" applyAlignment="1" applyProtection="1">
      <alignment horizontal="left" vertical="center"/>
      <protection hidden="1"/>
    </xf>
    <xf numFmtId="3" fontId="34" fillId="7" borderId="41" xfId="0" applyNumberFormat="1" applyFont="1" applyFill="1" applyBorder="1" applyAlignment="1" applyProtection="1">
      <alignment horizontal="left" vertical="center"/>
      <protection hidden="1"/>
    </xf>
    <xf numFmtId="0" fontId="52" fillId="0" borderId="0" xfId="0" applyFont="1" applyAlignment="1">
      <alignment horizontal="justify" vertical="center" wrapText="1"/>
    </xf>
    <xf numFmtId="0" fontId="54" fillId="0" borderId="0" xfId="0" applyFont="1" applyAlignment="1">
      <alignment horizontal="justify" vertical="center" wrapText="1"/>
    </xf>
    <xf numFmtId="0" fontId="56" fillId="0" borderId="0" xfId="0" applyFont="1" applyAlignment="1">
      <alignment vertical="center" wrapText="1"/>
    </xf>
    <xf numFmtId="0" fontId="57" fillId="0" borderId="0" xfId="0" applyFont="1" applyAlignment="1">
      <alignment horizontal="justify" vertical="center" wrapText="1"/>
    </xf>
    <xf numFmtId="0" fontId="58" fillId="0" borderId="0" xfId="0" applyFont="1" applyAlignment="1">
      <alignment horizontal="justify" vertical="center" wrapText="1"/>
    </xf>
    <xf numFmtId="0" fontId="59" fillId="48" borderId="51" xfId="0" applyFont="1" applyFill="1" applyBorder="1" applyAlignment="1">
      <alignment horizontal="justify" vertical="center" wrapText="1"/>
    </xf>
    <xf numFmtId="0" fontId="44" fillId="0" borderId="0" xfId="0" applyFont="1" applyAlignment="1">
      <alignment vertical="center" wrapText="1"/>
    </xf>
    <xf numFmtId="0" fontId="47" fillId="0" borderId="0" xfId="0" applyFont="1" applyAlignment="1">
      <alignment vertical="center" wrapText="1"/>
    </xf>
    <xf numFmtId="0" fontId="45" fillId="0" borderId="0" xfId="0" applyFont="1" applyAlignment="1">
      <alignment horizontal="left" vertical="center" wrapText="1" indent="4"/>
    </xf>
    <xf numFmtId="0" fontId="61" fillId="0" borderId="0" xfId="0" applyFont="1" applyAlignment="1">
      <alignment horizontal="justify" vertical="center" wrapText="1"/>
    </xf>
    <xf numFmtId="0" fontId="64" fillId="0" borderId="0" xfId="45" applyFont="1"/>
    <xf numFmtId="0" fontId="8" fillId="0" borderId="0" xfId="45" applyFont="1"/>
    <xf numFmtId="0" fontId="43" fillId="0" borderId="0" xfId="45" applyFont="1"/>
    <xf numFmtId="0" fontId="43" fillId="49" borderId="0" xfId="45" applyFont="1" applyFill="1"/>
    <xf numFmtId="0" fontId="65" fillId="49" borderId="0" xfId="45" applyFont="1" applyFill="1"/>
    <xf numFmtId="0" fontId="66" fillId="0" borderId="52" xfId="45" applyFont="1" applyBorder="1"/>
    <xf numFmtId="0" fontId="67" fillId="0" borderId="52" xfId="45" applyFont="1" applyBorder="1"/>
    <xf numFmtId="0" fontId="65" fillId="0" borderId="52" xfId="45" applyFont="1" applyBorder="1"/>
    <xf numFmtId="0" fontId="65" fillId="0" borderId="0" xfId="45" applyFont="1"/>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6" fillId="0" borderId="52" xfId="45" applyFont="1" applyBorder="1" applyAlignment="1">
      <alignment horizontal="left" vertical="top" wrapText="1"/>
    </xf>
    <xf numFmtId="0" fontId="66" fillId="0" borderId="52" xfId="45" applyFont="1" applyBorder="1" applyAlignment="1">
      <alignment wrapText="1"/>
    </xf>
    <xf numFmtId="0" fontId="67" fillId="0" borderId="52" xfId="45" applyFont="1" applyBorder="1" applyAlignment="1">
      <alignment wrapText="1"/>
    </xf>
    <xf numFmtId="0" fontId="68" fillId="0" borderId="52" xfId="45" applyFont="1" applyBorder="1" applyAlignment="1">
      <alignment horizontal="center" vertical="center" wrapText="1"/>
    </xf>
    <xf numFmtId="0" fontId="68" fillId="0" borderId="52" xfId="45" applyFont="1" applyBorder="1" applyAlignment="1">
      <alignment horizontal="right" vertical="center" wrapText="1"/>
    </xf>
    <xf numFmtId="0" fontId="66" fillId="0" borderId="52" xfId="45" applyFont="1" applyBorder="1" applyAlignment="1">
      <alignment vertical="center" wrapText="1"/>
    </xf>
    <xf numFmtId="0" fontId="67" fillId="0" borderId="52" xfId="45" applyFont="1" applyBorder="1" applyAlignment="1">
      <alignment vertical="center" wrapText="1"/>
    </xf>
    <xf numFmtId="0" fontId="65" fillId="0" borderId="52" xfId="45" applyFont="1" applyBorder="1" applyAlignment="1">
      <alignment wrapText="1"/>
    </xf>
    <xf numFmtId="0" fontId="66" fillId="0" borderId="54" xfId="45" applyFont="1" applyBorder="1" applyAlignment="1">
      <alignment vertical="center" wrapText="1"/>
    </xf>
    <xf numFmtId="0" fontId="66" fillId="0" borderId="54" xfId="45" applyFont="1" applyBorder="1" applyAlignment="1">
      <alignment horizontal="left" vertical="center" wrapText="1"/>
    </xf>
    <xf numFmtId="0" fontId="66" fillId="0" borderId="52" xfId="45" applyFont="1" applyBorder="1" applyAlignment="1">
      <alignment horizontal="left" wrapText="1"/>
    </xf>
    <xf numFmtId="0" fontId="66" fillId="0" borderId="52" xfId="45" applyFont="1" applyBorder="1" applyAlignment="1">
      <alignment horizontal="center" vertical="center" wrapText="1"/>
    </xf>
    <xf numFmtId="0" fontId="66" fillId="0" borderId="54" xfId="45" applyFont="1" applyBorder="1" applyAlignment="1">
      <alignment wrapText="1"/>
    </xf>
    <xf numFmtId="0" fontId="66" fillId="0" borderId="0" xfId="45" applyFont="1" applyAlignment="1">
      <alignment vertical="center" wrapText="1"/>
    </xf>
    <xf numFmtId="0" fontId="66" fillId="0" borderId="0" xfId="45" applyFont="1"/>
    <xf numFmtId="0" fontId="69" fillId="42" borderId="34" xfId="44" applyFont="1" applyFill="1" applyBorder="1" applyAlignment="1">
      <alignment horizontal="center" vertical="center" wrapText="1"/>
    </xf>
    <xf numFmtId="0" fontId="10" fillId="45" borderId="0" xfId="0" applyFont="1" applyFill="1"/>
    <xf numFmtId="0" fontId="70" fillId="0" borderId="0" xfId="0" applyFont="1"/>
    <xf numFmtId="0" fontId="71" fillId="0" borderId="0" xfId="0" applyFont="1"/>
    <xf numFmtId="0" fontId="10" fillId="0" borderId="0" xfId="0" applyFont="1"/>
    <xf numFmtId="0" fontId="47" fillId="2" borderId="0" xfId="0" applyFont="1" applyFill="1" applyAlignment="1">
      <alignment horizontal="justify" vertical="center" wrapText="1"/>
    </xf>
    <xf numFmtId="0" fontId="11" fillId="45" borderId="0" xfId="0" applyFont="1" applyFill="1" applyAlignment="1" applyProtection="1">
      <alignment wrapText="1"/>
      <protection hidden="1"/>
    </xf>
    <xf numFmtId="0" fontId="11" fillId="45" borderId="0" xfId="0" applyFont="1" applyFill="1" applyProtection="1">
      <protection hidden="1"/>
    </xf>
    <xf numFmtId="0" fontId="44" fillId="45" borderId="0" xfId="0" applyFont="1" applyFill="1" applyAlignment="1">
      <alignment horizontal="justify" vertical="center" wrapText="1"/>
    </xf>
    <xf numFmtId="0" fontId="45" fillId="45" borderId="0" xfId="0" applyFont="1" applyFill="1" applyAlignment="1">
      <alignment horizontal="justify" vertical="center" wrapText="1"/>
    </xf>
    <xf numFmtId="0" fontId="0" fillId="45" borderId="0" xfId="0" applyFill="1" applyAlignment="1">
      <alignment wrapText="1"/>
    </xf>
    <xf numFmtId="0" fontId="72" fillId="45" borderId="0" xfId="0" applyFont="1" applyFill="1" applyAlignment="1" applyProtection="1">
      <alignment wrapText="1"/>
      <protection hidden="1"/>
    </xf>
    <xf numFmtId="0" fontId="28" fillId="6" borderId="7" xfId="0" applyFont="1" applyFill="1" applyBorder="1" applyAlignment="1" applyProtection="1">
      <alignment vertical="center"/>
      <protection hidden="1"/>
    </xf>
    <xf numFmtId="0" fontId="28" fillId="3" borderId="7" xfId="0" applyFont="1" applyFill="1" applyBorder="1" applyAlignment="1" applyProtection="1">
      <alignment vertical="center"/>
      <protection hidden="1"/>
    </xf>
    <xf numFmtId="0" fontId="10" fillId="0" borderId="0" xfId="1"/>
    <xf numFmtId="1" fontId="34" fillId="7" borderId="3" xfId="0" applyNumberFormat="1" applyFont="1" applyFill="1" applyBorder="1" applyAlignment="1" applyProtection="1">
      <alignment horizontal="center" vertical="center" wrapText="1"/>
      <protection hidden="1"/>
    </xf>
    <xf numFmtId="0" fontId="44" fillId="0" borderId="52" xfId="0" applyFont="1" applyBorder="1" applyAlignment="1">
      <alignment horizontal="justify" vertical="center" wrapText="1"/>
    </xf>
    <xf numFmtId="1" fontId="34" fillId="7" borderId="6" xfId="0" applyNumberFormat="1" applyFont="1" applyFill="1" applyBorder="1" applyAlignment="1" applyProtection="1">
      <alignment horizontal="center" vertical="center"/>
      <protection hidden="1"/>
    </xf>
    <xf numFmtId="0" fontId="7" fillId="0" borderId="0" xfId="46"/>
    <xf numFmtId="0" fontId="42" fillId="44" borderId="34" xfId="46" applyFont="1" applyFill="1" applyBorder="1"/>
    <xf numFmtId="0" fontId="42" fillId="44" borderId="1" xfId="46" applyFont="1" applyFill="1" applyBorder="1"/>
    <xf numFmtId="0" fontId="42" fillId="43" borderId="1" xfId="46" applyFont="1" applyFill="1" applyBorder="1"/>
    <xf numFmtId="0" fontId="7" fillId="0" borderId="0" xfId="46" applyAlignment="1">
      <alignment horizontal="center" vertical="center"/>
    </xf>
    <xf numFmtId="0" fontId="40" fillId="45" borderId="0" xfId="0" applyFont="1" applyFill="1" applyAlignment="1" applyProtection="1">
      <alignment wrapText="1"/>
      <protection hidden="1"/>
    </xf>
    <xf numFmtId="0" fontId="40" fillId="45" borderId="0" xfId="0" applyFont="1" applyFill="1" applyProtection="1">
      <protection hidden="1"/>
    </xf>
    <xf numFmtId="2" fontId="30" fillId="0" borderId="52" xfId="44" applyNumberFormat="1" applyBorder="1" applyAlignment="1">
      <alignment horizontal="center" vertical="center"/>
    </xf>
    <xf numFmtId="0" fontId="69" fillId="42" borderId="34" xfId="44" applyFont="1" applyFill="1" applyBorder="1" applyAlignment="1" applyProtection="1">
      <alignment horizontal="center" vertical="center" wrapText="1"/>
      <protection locked="0"/>
    </xf>
    <xf numFmtId="0" fontId="69" fillId="51" borderId="34" xfId="44" applyFont="1" applyFill="1" applyBorder="1" applyAlignment="1" applyProtection="1">
      <alignment horizontal="center" vertical="center" wrapText="1"/>
      <protection locked="0"/>
    </xf>
    <xf numFmtId="0" fontId="69" fillId="50" borderId="34" xfId="44" applyFont="1" applyFill="1" applyBorder="1" applyAlignment="1" applyProtection="1">
      <alignment horizontal="center" vertical="center" wrapText="1"/>
      <protection locked="0"/>
    </xf>
    <xf numFmtId="164" fontId="72" fillId="45" borderId="0" xfId="0" applyNumberFormat="1" applyFont="1" applyFill="1" applyProtection="1">
      <protection hidden="1"/>
    </xf>
    <xf numFmtId="2" fontId="3" fillId="0" borderId="52" xfId="54" applyNumberFormat="1" applyBorder="1" applyAlignment="1">
      <alignment horizontal="center" vertical="center"/>
    </xf>
    <xf numFmtId="0" fontId="3" fillId="0" borderId="52" xfId="54" applyBorder="1" applyAlignment="1">
      <alignment horizontal="center" vertical="center"/>
    </xf>
    <xf numFmtId="2" fontId="0" fillId="0" borderId="52" xfId="0" applyNumberFormat="1" applyBorder="1" applyAlignment="1">
      <alignment horizontal="center" vertical="center" wrapText="1"/>
    </xf>
    <xf numFmtId="2" fontId="66" fillId="2" borderId="52" xfId="54" applyNumberFormat="1" applyFont="1" applyFill="1" applyBorder="1" applyAlignment="1">
      <alignment horizontal="center" vertical="center"/>
    </xf>
    <xf numFmtId="1" fontId="3" fillId="0" borderId="52" xfId="54" applyNumberFormat="1" applyBorder="1" applyAlignment="1">
      <alignment horizontal="center" vertical="center"/>
    </xf>
    <xf numFmtId="0" fontId="75" fillId="0" borderId="0" xfId="0" applyFont="1" applyAlignment="1">
      <alignment wrapText="1"/>
    </xf>
    <xf numFmtId="0" fontId="75" fillId="0" borderId="0" xfId="0" applyFont="1"/>
    <xf numFmtId="15" fontId="30" fillId="0" borderId="52" xfId="44" applyNumberFormat="1" applyBorder="1" applyAlignment="1">
      <alignment horizontal="center" vertical="center"/>
    </xf>
    <xf numFmtId="2" fontId="1" fillId="0" borderId="52" xfId="54" applyNumberFormat="1" applyFont="1" applyBorder="1" applyAlignment="1">
      <alignment horizontal="center" vertical="center"/>
    </xf>
    <xf numFmtId="2" fontId="0" fillId="0" borderId="52" xfId="0" applyNumberFormat="1" applyBorder="1" applyAlignment="1">
      <alignment horizontal="center" vertical="center"/>
    </xf>
    <xf numFmtId="0" fontId="69" fillId="42" borderId="34" xfId="44" applyFont="1" applyFill="1" applyBorder="1" applyAlignment="1" applyProtection="1">
      <alignment horizontal="center" vertical="center"/>
      <protection locked="0"/>
    </xf>
    <xf numFmtId="0" fontId="68" fillId="52" borderId="32" xfId="0" applyFont="1" applyFill="1" applyBorder="1" applyAlignment="1">
      <alignment horizontal="left"/>
    </xf>
    <xf numFmtId="0" fontId="68" fillId="52" borderId="33" xfId="0" applyFont="1" applyFill="1" applyBorder="1" applyAlignment="1">
      <alignment horizontal="left" vertical="top"/>
    </xf>
    <xf numFmtId="0" fontId="68" fillId="52" borderId="33" xfId="0" applyFont="1" applyFill="1" applyBorder="1"/>
    <xf numFmtId="0" fontId="68" fillId="2" borderId="0" xfId="49" applyFont="1" applyFill="1"/>
    <xf numFmtId="0" fontId="76" fillId="0" borderId="0" xfId="0" applyFont="1" applyAlignment="1">
      <alignment wrapText="1"/>
    </xf>
    <xf numFmtId="0" fontId="66" fillId="53" borderId="1" xfId="0" applyFont="1" applyFill="1" applyBorder="1" applyAlignment="1">
      <alignment horizontal="left"/>
    </xf>
    <xf numFmtId="0" fontId="76" fillId="53" borderId="1" xfId="0" applyFont="1" applyFill="1" applyBorder="1" applyAlignment="1">
      <alignment horizontal="left" vertical="top"/>
    </xf>
    <xf numFmtId="0" fontId="76" fillId="53" borderId="2" xfId="0" applyFont="1" applyFill="1" applyBorder="1" applyAlignment="1">
      <alignment horizontal="left" vertical="top"/>
    </xf>
    <xf numFmtId="0" fontId="76" fillId="53" borderId="2" xfId="0" applyFont="1" applyFill="1" applyBorder="1"/>
    <xf numFmtId="0" fontId="66" fillId="54" borderId="1" xfId="0" applyFont="1" applyFill="1" applyBorder="1" applyAlignment="1">
      <alignment horizontal="left"/>
    </xf>
    <xf numFmtId="0" fontId="76" fillId="54" borderId="1" xfId="0" applyFont="1" applyFill="1" applyBorder="1" applyAlignment="1">
      <alignment horizontal="left" vertical="top"/>
    </xf>
    <xf numFmtId="0" fontId="76" fillId="54" borderId="2" xfId="0" applyFont="1" applyFill="1" applyBorder="1" applyAlignment="1">
      <alignment horizontal="left" vertical="top"/>
    </xf>
    <xf numFmtId="0" fontId="66" fillId="54" borderId="2" xfId="0" applyFont="1" applyFill="1" applyBorder="1"/>
    <xf numFmtId="0" fontId="66" fillId="53" borderId="2" xfId="0" applyFont="1" applyFill="1" applyBorder="1"/>
    <xf numFmtId="0" fontId="76" fillId="2" borderId="0" xfId="0" applyFont="1" applyFill="1"/>
    <xf numFmtId="0" fontId="76" fillId="54" borderId="2" xfId="0" applyFont="1" applyFill="1" applyBorder="1"/>
    <xf numFmtId="0" fontId="76" fillId="55" borderId="1" xfId="0" applyFont="1" applyFill="1" applyBorder="1" applyAlignment="1">
      <alignment horizontal="left"/>
    </xf>
    <xf numFmtId="0" fontId="76" fillId="54" borderId="1" xfId="0" applyFont="1" applyFill="1" applyBorder="1" applyAlignment="1">
      <alignment horizontal="left"/>
    </xf>
    <xf numFmtId="0" fontId="66" fillId="54" borderId="0" xfId="0" applyFont="1" applyFill="1"/>
    <xf numFmtId="0" fontId="76" fillId="2" borderId="0" xfId="0" applyFont="1" applyFill="1" applyAlignment="1">
      <alignment wrapText="1"/>
    </xf>
    <xf numFmtId="0" fontId="66" fillId="53" borderId="52" xfId="0" applyFont="1" applyFill="1" applyBorder="1" applyAlignment="1">
      <alignment horizontal="left"/>
    </xf>
    <xf numFmtId="2" fontId="66" fillId="2" borderId="1" xfId="54" applyNumberFormat="1" applyFont="1" applyFill="1" applyBorder="1" applyAlignment="1">
      <alignment horizontal="left" vertical="center"/>
    </xf>
    <xf numFmtId="0" fontId="66" fillId="54" borderId="52" xfId="0" applyFont="1" applyFill="1" applyBorder="1" applyAlignment="1">
      <alignment horizontal="left"/>
    </xf>
    <xf numFmtId="0" fontId="76" fillId="2" borderId="1" xfId="0" applyFont="1" applyFill="1" applyBorder="1" applyAlignment="1">
      <alignment horizontal="left" wrapText="1"/>
    </xf>
    <xf numFmtId="0" fontId="76" fillId="54" borderId="0" xfId="0" applyFont="1" applyFill="1"/>
    <xf numFmtId="0" fontId="66" fillId="53" borderId="0" xfId="0" applyFont="1" applyFill="1"/>
    <xf numFmtId="0" fontId="66" fillId="53" borderId="34" xfId="0" applyFont="1" applyFill="1" applyBorder="1" applyAlignment="1">
      <alignment horizontal="left"/>
    </xf>
    <xf numFmtId="0" fontId="76" fillId="53" borderId="34" xfId="0" applyFont="1" applyFill="1" applyBorder="1" applyAlignment="1">
      <alignment horizontal="left" vertical="top"/>
    </xf>
    <xf numFmtId="0" fontId="76" fillId="53" borderId="18" xfId="0" applyFont="1" applyFill="1" applyBorder="1" applyAlignment="1">
      <alignment horizontal="left" vertical="top"/>
    </xf>
    <xf numFmtId="0" fontId="66" fillId="53" borderId="18" xfId="0" applyFont="1" applyFill="1" applyBorder="1"/>
    <xf numFmtId="0" fontId="66" fillId="53" borderId="0" xfId="0" applyFont="1" applyFill="1" applyAlignment="1">
      <alignment horizontal="left"/>
    </xf>
    <xf numFmtId="0" fontId="76" fillId="54" borderId="34" xfId="0" applyFont="1" applyFill="1" applyBorder="1" applyAlignment="1">
      <alignment horizontal="left" vertical="top"/>
    </xf>
    <xf numFmtId="0" fontId="76" fillId="54" borderId="18" xfId="0" applyFont="1" applyFill="1" applyBorder="1" applyAlignment="1">
      <alignment horizontal="left" vertical="top"/>
    </xf>
    <xf numFmtId="0" fontId="76" fillId="0" borderId="0" xfId="0" applyFont="1"/>
    <xf numFmtId="0" fontId="76" fillId="53" borderId="0" xfId="0" applyFont="1" applyFill="1" applyAlignment="1">
      <alignment horizontal="left" vertical="top"/>
    </xf>
    <xf numFmtId="0" fontId="76" fillId="0" borderId="0" xfId="0" applyFont="1" applyAlignment="1">
      <alignment horizontal="left" wrapText="1"/>
    </xf>
    <xf numFmtId="0" fontId="37" fillId="46" borderId="0" xfId="0" applyFont="1" applyFill="1" applyAlignment="1" applyProtection="1">
      <alignment horizontal="left" vertical="top" wrapText="1"/>
      <protection hidden="1"/>
    </xf>
    <xf numFmtId="0" fontId="37" fillId="46" borderId="27" xfId="0" applyFont="1" applyFill="1" applyBorder="1" applyAlignment="1" applyProtection="1">
      <alignment horizontal="left" vertical="top" wrapText="1"/>
      <protection hidden="1"/>
    </xf>
    <xf numFmtId="0" fontId="1" fillId="0" borderId="0" xfId="45" applyFont="1" applyAlignment="1">
      <alignment wrapText="1"/>
    </xf>
    <xf numFmtId="0" fontId="1" fillId="0" borderId="0" xfId="45" applyFont="1"/>
    <xf numFmtId="0" fontId="1" fillId="49" borderId="0" xfId="45" applyFont="1" applyFill="1"/>
    <xf numFmtId="0" fontId="1" fillId="0" borderId="52" xfId="45" applyFont="1" applyBorder="1"/>
    <xf numFmtId="0" fontId="1" fillId="0" borderId="52" xfId="45" applyFont="1" applyBorder="1" applyAlignment="1">
      <alignment horizontal="left" vertical="center" wrapText="1"/>
    </xf>
    <xf numFmtId="0" fontId="1" fillId="0" borderId="0" xfId="45" applyFont="1" applyAlignment="1">
      <alignment horizontal="left" vertical="center"/>
    </xf>
    <xf numFmtId="0" fontId="1" fillId="0" borderId="0" xfId="45" applyFont="1" applyAlignment="1">
      <alignment horizontal="left" vertical="center" wrapText="1"/>
    </xf>
    <xf numFmtId="0" fontId="1" fillId="0" borderId="53" xfId="45" applyFont="1" applyBorder="1" applyAlignment="1">
      <alignment horizontal="left" vertical="center" wrapText="1"/>
    </xf>
    <xf numFmtId="0" fontId="1" fillId="0" borderId="54" xfId="45" applyFont="1" applyBorder="1" applyAlignment="1">
      <alignment horizontal="left" vertical="center" wrapText="1"/>
    </xf>
    <xf numFmtId="0" fontId="1" fillId="0" borderId="52" xfId="45" applyFont="1" applyBorder="1" applyAlignment="1">
      <alignment horizontal="left"/>
    </xf>
    <xf numFmtId="0" fontId="1" fillId="0" borderId="52" xfId="45" applyFont="1" applyBorder="1" applyAlignment="1">
      <alignment horizontal="left" wrapText="1"/>
    </xf>
    <xf numFmtId="0" fontId="1" fillId="0" borderId="52" xfId="45" applyFont="1" applyBorder="1" applyAlignment="1">
      <alignment vertical="center" wrapText="1"/>
    </xf>
    <xf numFmtId="0" fontId="1" fillId="0" borderId="52" xfId="45" applyFont="1" applyBorder="1" applyAlignment="1">
      <alignment wrapText="1"/>
    </xf>
    <xf numFmtId="0" fontId="1" fillId="0" borderId="54" xfId="45" applyFont="1" applyBorder="1"/>
    <xf numFmtId="0" fontId="1" fillId="0" borderId="0" xfId="46" applyFont="1"/>
    <xf numFmtId="2" fontId="1" fillId="0" borderId="52" xfId="44" applyNumberFormat="1" applyFont="1" applyBorder="1" applyAlignment="1">
      <alignment horizontal="center" vertical="center"/>
    </xf>
    <xf numFmtId="0" fontId="0" fillId="56" borderId="34" xfId="0" applyFill="1" applyBorder="1"/>
    <xf numFmtId="0" fontId="77" fillId="57" borderId="52" xfId="0" applyFont="1" applyFill="1" applyBorder="1" applyAlignment="1">
      <alignment horizontal="center" vertical="center"/>
    </xf>
    <xf numFmtId="0" fontId="44" fillId="0" borderId="52" xfId="0" applyFont="1" applyBorder="1" applyAlignment="1">
      <alignment horizontal="center" vertical="center" readingOrder="2"/>
    </xf>
    <xf numFmtId="1" fontId="3" fillId="0" borderId="52" xfId="54" applyNumberFormat="1" applyBorder="1" applyAlignment="1">
      <alignment horizontal="right"/>
    </xf>
    <xf numFmtId="0" fontId="32" fillId="8" borderId="18" xfId="0" applyFont="1" applyFill="1" applyBorder="1" applyAlignment="1" applyProtection="1">
      <alignment horizontal="left" vertical="center"/>
      <protection hidden="1"/>
    </xf>
    <xf numFmtId="0" fontId="32" fillId="8" borderId="6" xfId="0" applyFont="1" applyFill="1" applyBorder="1" applyAlignment="1" applyProtection="1">
      <alignment horizontal="left" vertical="center"/>
      <protection hidden="1"/>
    </xf>
    <xf numFmtId="0" fontId="32" fillId="8" borderId="21" xfId="0" applyFont="1" applyFill="1" applyBorder="1" applyAlignment="1" applyProtection="1">
      <alignment horizontal="left" vertical="center"/>
      <protection hidden="1"/>
    </xf>
    <xf numFmtId="0" fontId="32" fillId="8" borderId="36" xfId="0" applyFont="1" applyFill="1" applyBorder="1" applyAlignment="1" applyProtection="1">
      <alignment horizontal="left" vertical="center"/>
      <protection hidden="1"/>
    </xf>
    <xf numFmtId="0" fontId="32" fillId="8" borderId="0" xfId="0" applyFont="1" applyFill="1" applyAlignment="1" applyProtection="1">
      <alignment horizontal="left" vertical="center"/>
      <protection hidden="1"/>
    </xf>
    <xf numFmtId="0" fontId="32" fillId="8" borderId="2" xfId="0" applyFont="1" applyFill="1" applyBorder="1" applyAlignment="1" applyProtection="1">
      <alignment horizontal="left" vertical="center" wrapText="1"/>
      <protection hidden="1"/>
    </xf>
    <xf numFmtId="0" fontId="32" fillId="8" borderId="3" xfId="0" applyFont="1" applyFill="1" applyBorder="1" applyAlignment="1" applyProtection="1">
      <alignment horizontal="left" vertical="center" wrapText="1"/>
      <protection hidden="1"/>
    </xf>
    <xf numFmtId="0" fontId="32" fillId="8" borderId="4" xfId="0" applyFont="1" applyFill="1" applyBorder="1" applyAlignment="1" applyProtection="1">
      <alignment horizontal="left" vertical="center" wrapText="1"/>
      <protection hidden="1"/>
    </xf>
    <xf numFmtId="0" fontId="32" fillId="7" borderId="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32" fillId="7" borderId="41" xfId="0" applyFont="1" applyFill="1" applyBorder="1" applyAlignment="1" applyProtection="1">
      <alignment horizontal="center" vertical="center" wrapText="1"/>
      <protection hidden="1"/>
    </xf>
    <xf numFmtId="0" fontId="31" fillId="42" borderId="42" xfId="0" applyFont="1" applyFill="1" applyBorder="1" applyAlignment="1" applyProtection="1">
      <alignment horizontal="center" vertical="center" wrapText="1"/>
      <protection hidden="1"/>
    </xf>
    <xf numFmtId="0" fontId="31" fillId="42" borderId="1" xfId="0" applyFont="1" applyFill="1" applyBorder="1" applyAlignment="1" applyProtection="1">
      <alignment horizontal="center" vertical="center" wrapText="1"/>
      <protection hidden="1"/>
    </xf>
    <xf numFmtId="0" fontId="31" fillId="42" borderId="2" xfId="0" applyFont="1" applyFill="1" applyBorder="1" applyAlignment="1" applyProtection="1">
      <alignment horizontal="center" vertical="center" wrapText="1"/>
      <protection hidden="1"/>
    </xf>
    <xf numFmtId="0" fontId="31" fillId="42" borderId="44" xfId="0" applyFont="1" applyFill="1" applyBorder="1" applyAlignment="1" applyProtection="1">
      <alignment horizontal="center" vertical="center" wrapText="1"/>
      <protection hidden="1"/>
    </xf>
    <xf numFmtId="0" fontId="32" fillId="8" borderId="42" xfId="0" applyFont="1" applyFill="1" applyBorder="1" applyAlignment="1" applyProtection="1">
      <alignment horizontal="left" vertical="center"/>
      <protection hidden="1"/>
    </xf>
    <xf numFmtId="0" fontId="32" fillId="8" borderId="1" xfId="0" applyFont="1" applyFill="1" applyBorder="1" applyAlignment="1" applyProtection="1">
      <alignment horizontal="left" vertical="center"/>
      <protection hidden="1"/>
    </xf>
    <xf numFmtId="0" fontId="38" fillId="6" borderId="40" xfId="0" applyFont="1" applyFill="1" applyBorder="1" applyAlignment="1" applyProtection="1">
      <alignment horizontal="left" vertical="center" wrapText="1"/>
      <protection hidden="1"/>
    </xf>
    <xf numFmtId="0" fontId="38" fillId="6" borderId="3" xfId="0" applyFont="1" applyFill="1" applyBorder="1" applyAlignment="1" applyProtection="1">
      <alignment horizontal="left" vertical="center" wrapText="1"/>
      <protection hidden="1"/>
    </xf>
    <xf numFmtId="0" fontId="38" fillId="6" borderId="41" xfId="0" applyFont="1" applyFill="1" applyBorder="1" applyAlignment="1" applyProtection="1">
      <alignment horizontal="left" vertical="center" wrapText="1"/>
      <protection hidden="1"/>
    </xf>
    <xf numFmtId="0" fontId="40" fillId="10" borderId="42" xfId="0" applyFont="1" applyFill="1" applyBorder="1" applyAlignment="1" applyProtection="1">
      <alignment horizontal="center" vertical="center" wrapText="1"/>
      <protection hidden="1"/>
    </xf>
    <xf numFmtId="0" fontId="40" fillId="10" borderId="1" xfId="0" applyFont="1" applyFill="1" applyBorder="1" applyAlignment="1" applyProtection="1">
      <alignment horizontal="center" vertical="center" wrapText="1"/>
      <protection hidden="1"/>
    </xf>
    <xf numFmtId="0" fontId="40" fillId="10" borderId="2" xfId="0" applyFont="1" applyFill="1" applyBorder="1" applyAlignment="1" applyProtection="1">
      <alignment horizontal="center" vertical="center" wrapText="1"/>
      <protection hidden="1"/>
    </xf>
    <xf numFmtId="0" fontId="40" fillId="10" borderId="44" xfId="0" applyFont="1" applyFill="1" applyBorder="1" applyAlignment="1" applyProtection="1">
      <alignment horizontal="center" vertical="center" wrapText="1"/>
      <protection hidden="1"/>
    </xf>
    <xf numFmtId="0" fontId="11" fillId="10" borderId="48" xfId="0" applyFont="1" applyFill="1" applyBorder="1" applyAlignment="1" applyProtection="1">
      <alignment horizontal="center" wrapText="1"/>
      <protection hidden="1"/>
    </xf>
    <xf numFmtId="0" fontId="11" fillId="10" borderId="49" xfId="0" applyFont="1" applyFill="1" applyBorder="1" applyAlignment="1" applyProtection="1">
      <alignment horizontal="center" wrapText="1"/>
      <protection hidden="1"/>
    </xf>
    <xf numFmtId="0" fontId="11" fillId="10" borderId="56" xfId="0" applyFont="1" applyFill="1" applyBorder="1" applyAlignment="1" applyProtection="1">
      <alignment horizontal="center" wrapText="1"/>
      <protection hidden="1"/>
    </xf>
    <xf numFmtId="0" fontId="11" fillId="10" borderId="50" xfId="0" applyFont="1" applyFill="1" applyBorder="1" applyAlignment="1" applyProtection="1">
      <alignment horizontal="center" wrapText="1"/>
      <protection hidden="1"/>
    </xf>
    <xf numFmtId="0" fontId="36" fillId="47" borderId="40" xfId="0" applyFont="1" applyFill="1" applyBorder="1" applyAlignment="1" applyProtection="1">
      <alignment horizontal="center" vertical="center"/>
      <protection hidden="1"/>
    </xf>
    <xf numFmtId="0" fontId="36" fillId="47" borderId="3" xfId="0" applyFont="1" applyFill="1" applyBorder="1" applyAlignment="1" applyProtection="1">
      <alignment horizontal="center" vertical="center"/>
      <protection hidden="1"/>
    </xf>
    <xf numFmtId="0" fontId="36" fillId="47" borderId="41" xfId="0" applyFont="1" applyFill="1" applyBorder="1" applyAlignment="1" applyProtection="1">
      <alignment horizontal="center" vertical="center"/>
      <protection hidden="1"/>
    </xf>
    <xf numFmtId="3" fontId="34" fillId="7" borderId="1" xfId="0" applyNumberFormat="1" applyFont="1" applyFill="1" applyBorder="1" applyAlignment="1" applyProtection="1">
      <alignment horizontal="center" vertical="center"/>
      <protection hidden="1"/>
    </xf>
    <xf numFmtId="0" fontId="36" fillId="8" borderId="42" xfId="0" applyFont="1" applyFill="1" applyBorder="1" applyAlignment="1" applyProtection="1">
      <alignment horizontal="center" vertical="center"/>
      <protection hidden="1"/>
    </xf>
    <xf numFmtId="0" fontId="36" fillId="8" borderId="1" xfId="0" applyFont="1" applyFill="1" applyBorder="1" applyAlignment="1" applyProtection="1">
      <alignment horizontal="center" vertical="center"/>
      <protection hidden="1"/>
    </xf>
    <xf numFmtId="0" fontId="11" fillId="9" borderId="40" xfId="0" applyFont="1" applyFill="1" applyBorder="1" applyAlignment="1" applyProtection="1">
      <alignment horizontal="center" wrapText="1"/>
      <protection hidden="1"/>
    </xf>
    <xf numFmtId="0" fontId="11" fillId="9" borderId="3" xfId="0" applyFont="1" applyFill="1" applyBorder="1" applyAlignment="1" applyProtection="1">
      <alignment horizontal="center" wrapText="1"/>
      <protection hidden="1"/>
    </xf>
    <xf numFmtId="0" fontId="11" fillId="9" borderId="41" xfId="0" applyFont="1" applyFill="1" applyBorder="1" applyAlignment="1" applyProtection="1">
      <alignment horizontal="center" wrapText="1"/>
      <protection hidden="1"/>
    </xf>
    <xf numFmtId="0" fontId="41" fillId="4" borderId="40" xfId="0" applyFont="1" applyFill="1" applyBorder="1" applyAlignment="1" applyProtection="1">
      <alignment horizontal="left" vertical="center" wrapText="1"/>
      <protection hidden="1"/>
    </xf>
    <xf numFmtId="0" fontId="41" fillId="4" borderId="3" xfId="0" applyFont="1" applyFill="1" applyBorder="1" applyAlignment="1" applyProtection="1">
      <alignment horizontal="left" vertical="center" wrapText="1"/>
      <protection hidden="1"/>
    </xf>
    <xf numFmtId="0" fontId="41" fillId="4" borderId="41" xfId="0" applyFont="1" applyFill="1" applyBorder="1" applyAlignment="1" applyProtection="1">
      <alignment horizontal="left" vertical="center" wrapText="1"/>
      <protection hidden="1"/>
    </xf>
    <xf numFmtId="0" fontId="32" fillId="8" borderId="42" xfId="0" applyFont="1" applyFill="1" applyBorder="1" applyAlignment="1" applyProtection="1">
      <alignment horizontal="left" vertical="center" wrapText="1"/>
      <protection hidden="1"/>
    </xf>
    <xf numFmtId="0" fontId="32" fillId="8" borderId="1" xfId="0" applyFont="1" applyFill="1" applyBorder="1" applyAlignment="1" applyProtection="1">
      <alignment horizontal="left" vertical="center" wrapText="1"/>
      <protection hidden="1"/>
    </xf>
    <xf numFmtId="0" fontId="32" fillId="8" borderId="19" xfId="0" applyFont="1" applyFill="1" applyBorder="1" applyAlignment="1" applyProtection="1">
      <alignment horizontal="left" vertical="center"/>
      <protection hidden="1"/>
    </xf>
    <xf numFmtId="0" fontId="32" fillId="8" borderId="20" xfId="0" applyFont="1" applyFill="1" applyBorder="1" applyAlignment="1" applyProtection="1">
      <alignment horizontal="left" vertical="center"/>
      <protection hidden="1"/>
    </xf>
    <xf numFmtId="0" fontId="32" fillId="8" borderId="22" xfId="0" applyFont="1" applyFill="1" applyBorder="1" applyAlignment="1" applyProtection="1">
      <alignment horizontal="left" vertical="center"/>
      <protection hidden="1"/>
    </xf>
    <xf numFmtId="0" fontId="32" fillId="7" borderId="1" xfId="0" applyFont="1" applyFill="1" applyBorder="1" applyAlignment="1" applyProtection="1">
      <alignment horizontal="center" vertical="center" wrapText="1"/>
      <protection hidden="1"/>
    </xf>
    <xf numFmtId="3" fontId="34" fillId="7" borderId="1" xfId="0" applyNumberFormat="1" applyFont="1" applyFill="1" applyBorder="1" applyAlignment="1" applyProtection="1">
      <alignment horizontal="center" vertical="center" wrapText="1"/>
      <protection hidden="1"/>
    </xf>
    <xf numFmtId="3" fontId="34" fillId="7" borderId="2" xfId="0" applyNumberFormat="1" applyFont="1" applyFill="1" applyBorder="1" applyAlignment="1" applyProtection="1">
      <alignment horizontal="center" vertical="center"/>
      <protection hidden="1"/>
    </xf>
    <xf numFmtId="3" fontId="34" fillId="7" borderId="3" xfId="0" applyNumberFormat="1" applyFont="1" applyFill="1" applyBorder="1" applyAlignment="1" applyProtection="1">
      <alignment horizontal="center" vertical="center"/>
      <protection hidden="1"/>
    </xf>
    <xf numFmtId="0" fontId="32" fillId="3" borderId="19" xfId="0" applyFont="1" applyFill="1" applyBorder="1" applyAlignment="1" applyProtection="1">
      <alignment horizontal="center" wrapText="1"/>
      <protection hidden="1"/>
    </xf>
    <xf numFmtId="0" fontId="32" fillId="3" borderId="20" xfId="0" applyFont="1" applyFill="1" applyBorder="1" applyAlignment="1" applyProtection="1">
      <alignment horizontal="center" wrapText="1"/>
      <protection hidden="1"/>
    </xf>
    <xf numFmtId="0" fontId="32" fillId="3" borderId="45" xfId="0" applyFont="1" applyFill="1" applyBorder="1" applyAlignment="1" applyProtection="1">
      <alignment horizontal="center" wrapText="1"/>
      <protection hidden="1"/>
    </xf>
    <xf numFmtId="0" fontId="32" fillId="8" borderId="40" xfId="0" applyFont="1" applyFill="1" applyBorder="1" applyAlignment="1" applyProtection="1">
      <alignment horizontal="left" vertical="center" wrapText="1"/>
      <protection hidden="1"/>
    </xf>
    <xf numFmtId="0" fontId="32" fillId="8" borderId="46" xfId="0" applyFont="1" applyFill="1" applyBorder="1" applyAlignment="1" applyProtection="1">
      <alignment horizontal="left" vertical="center" wrapText="1"/>
      <protection hidden="1"/>
    </xf>
    <xf numFmtId="0" fontId="32" fillId="8" borderId="20" xfId="0" applyFont="1" applyFill="1" applyBorder="1" applyAlignment="1" applyProtection="1">
      <alignment horizontal="left" vertical="center" wrapText="1"/>
      <protection hidden="1"/>
    </xf>
    <xf numFmtId="0" fontId="32" fillId="8" borderId="22" xfId="0" applyFont="1" applyFill="1" applyBorder="1" applyAlignment="1" applyProtection="1">
      <alignment horizontal="left" vertical="center" wrapText="1"/>
      <protection hidden="1"/>
    </xf>
    <xf numFmtId="0" fontId="32" fillId="8" borderId="2" xfId="0" applyFont="1" applyFill="1" applyBorder="1" applyAlignment="1" applyProtection="1">
      <alignment horizontal="left" vertical="center"/>
      <protection hidden="1"/>
    </xf>
    <xf numFmtId="0" fontId="32" fillId="8" borderId="3" xfId="0" applyFont="1" applyFill="1" applyBorder="1" applyAlignment="1" applyProtection="1">
      <alignment horizontal="left" vertical="center"/>
      <protection hidden="1"/>
    </xf>
    <xf numFmtId="0" fontId="32" fillId="8" borderId="4" xfId="0" applyFont="1" applyFill="1" applyBorder="1" applyAlignment="1" applyProtection="1">
      <alignment horizontal="left" vertical="center"/>
      <protection hidden="1"/>
    </xf>
    <xf numFmtId="0" fontId="41" fillId="42" borderId="40" xfId="0" applyFont="1" applyFill="1" applyBorder="1" applyAlignment="1" applyProtection="1">
      <alignment horizontal="left" vertical="center" wrapText="1"/>
      <protection hidden="1"/>
    </xf>
    <xf numFmtId="0" fontId="41" fillId="42" borderId="3" xfId="0" applyFont="1" applyFill="1" applyBorder="1" applyAlignment="1" applyProtection="1">
      <alignment horizontal="left" vertical="center" wrapText="1"/>
      <protection hidden="1"/>
    </xf>
    <xf numFmtId="0" fontId="41" fillId="42" borderId="41" xfId="0" applyFont="1" applyFill="1" applyBorder="1" applyAlignment="1" applyProtection="1">
      <alignment horizontal="left" vertical="center" wrapText="1"/>
      <protection hidden="1"/>
    </xf>
    <xf numFmtId="1" fontId="34" fillId="7" borderId="43" xfId="0" applyNumberFormat="1" applyFont="1" applyFill="1" applyBorder="1" applyAlignment="1" applyProtection="1">
      <alignment horizontal="center" vertical="center"/>
      <protection hidden="1"/>
    </xf>
    <xf numFmtId="1" fontId="34" fillId="7" borderId="45" xfId="0" applyNumberFormat="1" applyFont="1" applyFill="1" applyBorder="1" applyAlignment="1" applyProtection="1">
      <alignment horizontal="center" vertical="center"/>
      <protection hidden="1"/>
    </xf>
    <xf numFmtId="1" fontId="34" fillId="7" borderId="2" xfId="0" applyNumberFormat="1" applyFont="1" applyFill="1" applyBorder="1" applyAlignment="1" applyProtection="1">
      <alignment horizontal="center" vertical="center"/>
      <protection hidden="1"/>
    </xf>
    <xf numFmtId="1" fontId="34" fillId="7" borderId="4" xfId="0" applyNumberFormat="1" applyFont="1" applyFill="1" applyBorder="1" applyAlignment="1" applyProtection="1">
      <alignment horizontal="center" vertical="center"/>
      <protection hidden="1"/>
    </xf>
    <xf numFmtId="0" fontId="33" fillId="8" borderId="2" xfId="0" applyFont="1" applyFill="1" applyBorder="1" applyAlignment="1" applyProtection="1">
      <alignment horizontal="center" vertical="center" wrapText="1"/>
      <protection hidden="1"/>
    </xf>
    <xf numFmtId="0" fontId="33" fillId="8" borderId="3" xfId="0" applyFont="1" applyFill="1" applyBorder="1" applyAlignment="1" applyProtection="1">
      <alignment horizontal="center" vertical="center" wrapText="1"/>
      <protection hidden="1"/>
    </xf>
    <xf numFmtId="0" fontId="33" fillId="8" borderId="41" xfId="0" applyFont="1" applyFill="1" applyBorder="1" applyAlignment="1" applyProtection="1">
      <alignment horizontal="center" vertical="center" wrapText="1"/>
      <protection hidden="1"/>
    </xf>
    <xf numFmtId="3" fontId="35" fillId="7" borderId="2" xfId="0" applyNumberFormat="1" applyFont="1" applyFill="1" applyBorder="1" applyAlignment="1" applyProtection="1">
      <alignment horizontal="center" vertical="center"/>
      <protection hidden="1"/>
    </xf>
    <xf numFmtId="3" fontId="35" fillId="7" borderId="3" xfId="0" applyNumberFormat="1" applyFont="1" applyFill="1" applyBorder="1" applyAlignment="1" applyProtection="1">
      <alignment horizontal="center" vertical="center"/>
      <protection hidden="1"/>
    </xf>
    <xf numFmtId="3" fontId="35" fillId="7" borderId="41" xfId="0" applyNumberFormat="1" applyFont="1" applyFill="1" applyBorder="1" applyAlignment="1" applyProtection="1">
      <alignment horizontal="center" vertical="center"/>
      <protection hidden="1"/>
    </xf>
    <xf numFmtId="0" fontId="32" fillId="8" borderId="47" xfId="0" applyFont="1" applyFill="1" applyBorder="1" applyAlignment="1" applyProtection="1">
      <alignment horizontal="left" vertical="center" wrapText="1"/>
      <protection hidden="1"/>
    </xf>
    <xf numFmtId="0" fontId="32" fillId="8" borderId="6" xfId="0" applyFont="1" applyFill="1" applyBorder="1" applyAlignment="1" applyProtection="1">
      <alignment horizontal="left" vertical="center" wrapText="1"/>
      <protection hidden="1"/>
    </xf>
    <xf numFmtId="0" fontId="32" fillId="8" borderId="21" xfId="0" applyFont="1" applyFill="1" applyBorder="1" applyAlignment="1" applyProtection="1">
      <alignment horizontal="left" vertical="center" wrapText="1"/>
      <protection hidden="1"/>
    </xf>
    <xf numFmtId="0" fontId="32" fillId="0" borderId="1" xfId="0" applyFont="1" applyBorder="1" applyAlignment="1" applyProtection="1">
      <alignment horizontal="center" vertical="center" wrapText="1"/>
      <protection hidden="1"/>
    </xf>
    <xf numFmtId="3" fontId="34" fillId="7" borderId="19" xfId="0" applyNumberFormat="1" applyFont="1" applyFill="1" applyBorder="1" applyAlignment="1" applyProtection="1">
      <alignment horizontal="center" vertical="center" wrapText="1"/>
      <protection hidden="1"/>
    </xf>
    <xf numFmtId="3" fontId="34" fillId="7" borderId="20" xfId="0" applyNumberFormat="1" applyFont="1" applyFill="1" applyBorder="1" applyAlignment="1" applyProtection="1">
      <alignment horizontal="center" vertical="center" wrapText="1"/>
      <protection hidden="1"/>
    </xf>
    <xf numFmtId="0" fontId="32" fillId="0" borderId="2" xfId="0" applyFont="1" applyBorder="1" applyAlignment="1" applyProtection="1">
      <alignment horizontal="center" vertical="center" wrapText="1"/>
      <protection hidden="1"/>
    </xf>
    <xf numFmtId="0" fontId="32" fillId="0" borderId="4" xfId="0" applyFont="1" applyBorder="1" applyAlignment="1" applyProtection="1">
      <alignment horizontal="center" vertical="center" wrapText="1"/>
      <protection hidden="1"/>
    </xf>
    <xf numFmtId="0" fontId="11" fillId="42" borderId="23" xfId="0" applyFont="1" applyFill="1" applyBorder="1" applyAlignment="1" applyProtection="1">
      <alignment horizontal="center" wrapText="1"/>
      <protection hidden="1"/>
    </xf>
    <xf numFmtId="0" fontId="11" fillId="42" borderId="24" xfId="0" applyFont="1" applyFill="1" applyBorder="1" applyAlignment="1" applyProtection="1">
      <alignment horizontal="center" wrapText="1"/>
      <protection hidden="1"/>
    </xf>
    <xf numFmtId="0" fontId="11" fillId="42" borderId="25" xfId="0" applyFont="1" applyFill="1" applyBorder="1" applyAlignment="1" applyProtection="1">
      <alignment horizontal="center" wrapText="1"/>
      <protection hidden="1"/>
    </xf>
    <xf numFmtId="0" fontId="11" fillId="42" borderId="26" xfId="0" applyFont="1" applyFill="1" applyBorder="1" applyAlignment="1" applyProtection="1">
      <alignment horizontal="center" wrapText="1"/>
      <protection hidden="1"/>
    </xf>
    <xf numFmtId="0" fontId="11" fillId="42" borderId="0" xfId="0" applyFont="1" applyFill="1" applyAlignment="1" applyProtection="1">
      <alignment horizontal="center" wrapText="1"/>
      <protection hidden="1"/>
    </xf>
    <xf numFmtId="0" fontId="11" fillId="42" borderId="27" xfId="0" applyFont="1" applyFill="1" applyBorder="1" applyAlignment="1" applyProtection="1">
      <alignment horizontal="center" wrapText="1"/>
      <protection hidden="1"/>
    </xf>
    <xf numFmtId="0" fontId="11" fillId="42" borderId="28" xfId="0" applyFont="1" applyFill="1" applyBorder="1" applyAlignment="1" applyProtection="1">
      <alignment horizontal="center" wrapText="1"/>
      <protection hidden="1"/>
    </xf>
    <xf numFmtId="0" fontId="11" fillId="42" borderId="29" xfId="0" applyFont="1" applyFill="1" applyBorder="1" applyAlignment="1" applyProtection="1">
      <alignment horizontal="center" wrapText="1"/>
      <protection hidden="1"/>
    </xf>
    <xf numFmtId="0" fontId="11" fillId="42" borderId="30" xfId="0" applyFont="1" applyFill="1" applyBorder="1" applyAlignment="1" applyProtection="1">
      <alignment horizontal="center" wrapText="1"/>
      <protection hidden="1"/>
    </xf>
    <xf numFmtId="0" fontId="32" fillId="8" borderId="1" xfId="0" applyFont="1" applyFill="1" applyBorder="1" applyAlignment="1" applyProtection="1">
      <alignment horizontal="center" vertical="center" wrapText="1"/>
      <protection hidden="1"/>
    </xf>
    <xf numFmtId="0" fontId="39" fillId="42" borderId="18" xfId="0" applyFont="1" applyFill="1" applyBorder="1" applyAlignment="1" applyProtection="1">
      <alignment horizontal="center" vertical="center" wrapText="1"/>
      <protection hidden="1"/>
    </xf>
    <xf numFmtId="0" fontId="39" fillId="42" borderId="6" xfId="0" applyFont="1" applyFill="1" applyBorder="1" applyAlignment="1" applyProtection="1">
      <alignment horizontal="center" vertical="center" wrapText="1"/>
      <protection hidden="1"/>
    </xf>
    <xf numFmtId="0" fontId="39" fillId="42" borderId="21" xfId="0" applyFont="1" applyFill="1" applyBorder="1" applyAlignment="1" applyProtection="1">
      <alignment horizontal="center" vertical="center" wrapText="1"/>
      <protection hidden="1"/>
    </xf>
    <xf numFmtId="0" fontId="39" fillId="42" borderId="19" xfId="0" applyFont="1" applyFill="1" applyBorder="1" applyAlignment="1" applyProtection="1">
      <alignment horizontal="center" vertical="center" wrapText="1"/>
      <protection hidden="1"/>
    </xf>
    <xf numFmtId="0" fontId="39" fillId="42" borderId="20" xfId="0" applyFont="1" applyFill="1" applyBorder="1" applyAlignment="1" applyProtection="1">
      <alignment horizontal="center" vertical="center" wrapText="1"/>
      <protection hidden="1"/>
    </xf>
    <xf numFmtId="0" fontId="39" fillId="42" borderId="22" xfId="0" applyFont="1" applyFill="1" applyBorder="1" applyAlignment="1" applyProtection="1">
      <alignment horizontal="center" vertical="center" wrapText="1"/>
      <protection hidden="1"/>
    </xf>
    <xf numFmtId="0" fontId="11" fillId="10" borderId="26" xfId="0" applyFont="1" applyFill="1" applyBorder="1" applyAlignment="1" applyProtection="1">
      <alignment horizontal="center" wrapText="1"/>
      <protection hidden="1"/>
    </xf>
    <xf numFmtId="0" fontId="11" fillId="10" borderId="0" xfId="0" applyFont="1" applyFill="1" applyAlignment="1" applyProtection="1">
      <alignment horizontal="center" wrapText="1"/>
      <protection hidden="1"/>
    </xf>
    <xf numFmtId="0" fontId="11" fillId="10" borderId="27" xfId="0" applyFont="1" applyFill="1" applyBorder="1" applyAlignment="1" applyProtection="1">
      <alignment horizontal="center" wrapText="1"/>
      <protection hidden="1"/>
    </xf>
    <xf numFmtId="0" fontId="11" fillId="5" borderId="26" xfId="0" applyFont="1" applyFill="1" applyBorder="1" applyAlignment="1" applyProtection="1">
      <alignment horizontal="center" wrapText="1"/>
      <protection hidden="1"/>
    </xf>
    <xf numFmtId="0" fontId="11" fillId="5" borderId="0" xfId="0" applyFont="1" applyFill="1" applyAlignment="1" applyProtection="1">
      <alignment horizontal="center" wrapText="1"/>
      <protection hidden="1"/>
    </xf>
    <xf numFmtId="0" fontId="11" fillId="5" borderId="27" xfId="0" applyFont="1" applyFill="1" applyBorder="1" applyAlignment="1" applyProtection="1">
      <alignment horizontal="center" wrapText="1"/>
      <protection hidden="1"/>
    </xf>
    <xf numFmtId="0" fontId="11" fillId="6" borderId="5" xfId="0" applyFont="1" applyFill="1" applyBorder="1" applyAlignment="1" applyProtection="1">
      <alignment horizontal="center" wrapText="1"/>
      <protection hidden="1"/>
    </xf>
    <xf numFmtId="0" fontId="74" fillId="10" borderId="31" xfId="0" applyFont="1" applyFill="1" applyBorder="1" applyAlignment="1" applyProtection="1">
      <alignment horizontal="center" vertical="center" wrapText="1"/>
      <protection hidden="1"/>
    </xf>
    <xf numFmtId="0" fontId="74" fillId="10" borderId="38" xfId="0" applyFont="1" applyFill="1" applyBorder="1" applyAlignment="1" applyProtection="1">
      <alignment horizontal="center" vertical="center" wrapText="1"/>
      <protection hidden="1"/>
    </xf>
    <xf numFmtId="0" fontId="51" fillId="42" borderId="0" xfId="0" applyFont="1" applyFill="1" applyAlignment="1" applyProtection="1">
      <alignment horizontal="left" vertical="top" wrapText="1"/>
      <protection hidden="1"/>
    </xf>
    <xf numFmtId="0" fontId="37" fillId="42" borderId="0" xfId="0" applyFont="1" applyFill="1" applyAlignment="1" applyProtection="1">
      <alignment horizontal="left" vertical="top" wrapText="1"/>
      <protection hidden="1"/>
    </xf>
    <xf numFmtId="0" fontId="37" fillId="42" borderId="27" xfId="0" applyFont="1" applyFill="1" applyBorder="1" applyAlignment="1" applyProtection="1">
      <alignment horizontal="left" vertical="top" wrapText="1"/>
      <protection hidden="1"/>
    </xf>
    <xf numFmtId="0" fontId="73" fillId="6" borderId="17" xfId="0" applyFont="1" applyFill="1" applyBorder="1" applyAlignment="1" applyProtection="1">
      <alignment horizontal="center" vertical="center"/>
      <protection hidden="1"/>
    </xf>
    <xf numFmtId="0" fontId="73" fillId="6" borderId="55" xfId="0" applyFont="1" applyFill="1" applyBorder="1" applyAlignment="1" applyProtection="1">
      <alignment horizontal="center" vertical="center"/>
      <protection hidden="1"/>
    </xf>
    <xf numFmtId="0" fontId="73" fillId="6" borderId="39" xfId="0" applyFont="1" applyFill="1" applyBorder="1" applyAlignment="1" applyProtection="1">
      <alignment horizontal="center" vertical="center"/>
      <protection hidden="1"/>
    </xf>
    <xf numFmtId="0" fontId="73" fillId="3" borderId="17" xfId="0" applyFont="1" applyFill="1" applyBorder="1" applyAlignment="1" applyProtection="1">
      <alignment horizontal="center" vertical="center"/>
      <protection hidden="1"/>
    </xf>
    <xf numFmtId="0" fontId="73" fillId="3" borderId="55" xfId="0" applyFont="1" applyFill="1" applyBorder="1" applyAlignment="1" applyProtection="1">
      <alignment horizontal="center" vertical="center"/>
      <protection hidden="1"/>
    </xf>
    <xf numFmtId="0" fontId="73" fillId="3" borderId="39" xfId="0" applyFont="1" applyFill="1" applyBorder="1" applyAlignment="1" applyProtection="1">
      <alignment horizontal="center" vertical="center"/>
      <protection hidden="1"/>
    </xf>
    <xf numFmtId="0" fontId="32" fillId="8" borderId="47" xfId="0" applyFont="1" applyFill="1" applyBorder="1" applyAlignment="1" applyProtection="1">
      <alignment horizontal="center" vertical="center" wrapText="1"/>
      <protection hidden="1"/>
    </xf>
    <xf numFmtId="0" fontId="32" fillId="8" borderId="6" xfId="0" applyFont="1" applyFill="1" applyBorder="1" applyAlignment="1" applyProtection="1">
      <alignment horizontal="center" vertical="center" wrapText="1"/>
      <protection hidden="1"/>
    </xf>
    <xf numFmtId="0" fontId="32" fillId="8" borderId="21" xfId="0" applyFont="1" applyFill="1" applyBorder="1" applyAlignment="1" applyProtection="1">
      <alignment horizontal="center" vertical="center" wrapText="1"/>
      <protection hidden="1"/>
    </xf>
    <xf numFmtId="0" fontId="32" fillId="8" borderId="46" xfId="0" applyFont="1" applyFill="1" applyBorder="1" applyAlignment="1" applyProtection="1">
      <alignment horizontal="center" vertical="center" wrapText="1"/>
      <protection hidden="1"/>
    </xf>
    <xf numFmtId="0" fontId="32" fillId="8" borderId="20" xfId="0" applyFont="1" applyFill="1" applyBorder="1" applyAlignment="1" applyProtection="1">
      <alignment horizontal="center" vertical="center" wrapText="1"/>
      <protection hidden="1"/>
    </xf>
    <xf numFmtId="0" fontId="32" fillId="8" borderId="22" xfId="0" applyFont="1" applyFill="1" applyBorder="1" applyAlignment="1" applyProtection="1">
      <alignment horizontal="center" vertical="center" wrapText="1"/>
      <protection hidden="1"/>
    </xf>
    <xf numFmtId="0" fontId="32" fillId="7" borderId="18" xfId="0" applyFont="1" applyFill="1" applyBorder="1" applyAlignment="1" applyProtection="1">
      <alignment horizontal="center" vertical="center" wrapText="1"/>
      <protection hidden="1"/>
    </xf>
    <xf numFmtId="0" fontId="32" fillId="7" borderId="21" xfId="0" applyFont="1" applyFill="1" applyBorder="1" applyAlignment="1" applyProtection="1">
      <alignment horizontal="center" vertical="center" wrapText="1"/>
      <protection hidden="1"/>
    </xf>
    <xf numFmtId="0" fontId="32" fillId="7" borderId="19"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66" fillId="0" borderId="52" xfId="45" applyFont="1" applyBorder="1" applyAlignment="1">
      <alignment horizontal="left" vertical="center" wrapText="1"/>
    </xf>
    <xf numFmtId="0" fontId="67" fillId="0" borderId="52" xfId="45" applyFont="1" applyBorder="1" applyAlignment="1">
      <alignment horizontal="left" vertical="center" wrapText="1"/>
    </xf>
    <xf numFmtId="0" fontId="65"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jpeg"/><Relationship Id="rId5" Type="http://schemas.openxmlformats.org/officeDocument/2006/relationships/image" Target="../media/image11.png"/><Relationship Id="rId4"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36484</xdr:colOff>
      <xdr:row>14</xdr:row>
      <xdr:rowOff>136866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35996</xdr:colOff>
      <xdr:row>11</xdr:row>
      <xdr:rowOff>93924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150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 </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12/31/2020</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594212</xdr:colOff>
          <xdr:row>8</xdr:row>
          <xdr:rowOff>35802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31326"/>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98871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408251</xdr:colOff>
      <xdr:row>7</xdr:row>
      <xdr:rowOff>27717</xdr:rowOff>
    </xdr:from>
    <xdr:ext cx="748394" cy="365228"/>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78651" y="1043717"/>
          <a:ext cx="748394" cy="365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150</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35824</xdr:colOff>
      <xdr:row>17</xdr:row>
      <xdr:rowOff>15846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N/A</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oneCellAnchor>
        <xdr:from>
          <xdr:col>0</xdr:col>
          <xdr:colOff>0</xdr:colOff>
          <xdr:row>8</xdr:row>
          <xdr:rowOff>167282</xdr:rowOff>
        </xdr:from>
        <xdr:ext cx="3009900" cy="2156817"/>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31327"/>
                </a:ext>
              </a:extLst>
            </xdr:cNvPicPr>
          </xdr:nvPicPr>
          <xdr:blipFill rotWithShape="1">
            <a:blip xmlns:r="http://schemas.openxmlformats.org/officeDocument/2006/relationships" r:embed="rId6"/>
            <a:srcRect/>
            <a:stretch>
              <a:fillRect/>
            </a:stretch>
          </xdr:blipFill>
          <xdr:spPr>
            <a:xfrm>
              <a:off x="0" y="1371242"/>
              <a:ext cx="3009900" cy="2156817"/>
            </a:xfrm>
            <a:prstGeom prst="rect">
              <a:avLst/>
            </a:prstGeom>
          </xdr:spPr>
        </xdr:pic>
        <xdr:clientData/>
      </xdr:one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22860</xdr:rowOff>
        </xdr:from>
        <xdr:to>
          <xdr:col>0</xdr:col>
          <xdr:colOff>476250</xdr:colOff>
          <xdr:row>8</xdr:row>
          <xdr:rowOff>17145</xdr:rowOff>
        </xdr:to>
        <xdr:pic>
          <xdr:nvPicPr>
            <xdr:cNvPr id="30811" name="Picture 44">
              <a:extLst>
                <a:ext uri="{FF2B5EF4-FFF2-40B4-BE49-F238E27FC236}">
                  <a16:creationId xmlns:a16="http://schemas.microsoft.com/office/drawing/2014/main" id="{E3D1DD21-09C2-32F7-E105-426CA1D052D9}"/>
                </a:ext>
              </a:extLst>
            </xdr:cNvPr>
            <xdr:cNvPicPr>
              <a:picLocks noChangeAspect="1" noChangeArrowheads="1"/>
              <a:extLst>
                <a:ext uri="{84589F7E-364E-4C9E-8A38-B11213B215E9}">
                  <a14:cameraTool cellRange="ShowMyPic" spid="_x0000_s31328"/>
                </a:ext>
              </a:extLst>
            </xdr:cNvPicPr>
          </xdr:nvPicPr>
          <xdr:blipFill>
            <a:blip xmlns:r="http://schemas.openxmlformats.org/officeDocument/2006/relationships" r:embed="rId3">
              <a:extLst>
                <a:ext uri="{28A0092B-C50C-407E-A947-70E740481C1C}">
                  <a14:useLocalDpi val="0"/>
                </a:ext>
              </a:extLst>
            </a:blip>
            <a:srcRect l="1877" t="-18475" r="13210" b="5885"/>
            <a:stretch>
              <a:fillRect/>
            </a:stretch>
          </xdr:blipFill>
          <xdr:spPr bwMode="auto">
            <a:xfrm>
              <a:off x="0" y="1059180"/>
              <a:ext cx="480060" cy="1752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21167</xdr:colOff>
      <xdr:row>17</xdr:row>
      <xdr:rowOff>11219</xdr:rowOff>
    </xdr:from>
    <xdr:ext cx="3040991" cy="2158974"/>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68500" y="34925636"/>
          <a:ext cx="3040991" cy="2158974"/>
        </a:xfrm>
        <a:prstGeom prst="rect">
          <a:avLst/>
        </a:prstGeom>
      </xdr:spPr>
    </xdr:pic>
    <xdr:clientData/>
  </xdr:oneCellAnchor>
  <xdr:oneCellAnchor>
    <xdr:from>
      <xdr:col>1</xdr:col>
      <xdr:colOff>20442</xdr:colOff>
      <xdr:row>1</xdr:row>
      <xdr:rowOff>41608</xdr:rowOff>
    </xdr:from>
    <xdr:ext cx="3316841" cy="2297308"/>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67775" y="221525"/>
          <a:ext cx="3316841" cy="2297308"/>
        </a:xfrm>
        <a:prstGeom prst="rect">
          <a:avLst/>
        </a:prstGeom>
        <a:ln w="12700">
          <a:noFill/>
        </a:ln>
      </xdr:spPr>
    </xdr:pic>
    <xdr:clientData/>
  </xdr:oneCellAnchor>
  <xdr:oneCellAnchor>
    <xdr:from>
      <xdr:col>0</xdr:col>
      <xdr:colOff>1946608</xdr:colOff>
      <xdr:row>4</xdr:row>
      <xdr:rowOff>31025</xdr:rowOff>
    </xdr:from>
    <xdr:ext cx="3101642" cy="2192089"/>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3"/>
        <a:stretch>
          <a:fillRect/>
        </a:stretch>
      </xdr:blipFill>
      <xdr:spPr>
        <a:xfrm>
          <a:off x="1946608" y="6878442"/>
          <a:ext cx="3101642" cy="2192089"/>
        </a:xfrm>
        <a:prstGeom prst="rect">
          <a:avLst/>
        </a:prstGeom>
      </xdr:spPr>
    </xdr:pic>
    <xdr:clientData/>
  </xdr:oneCellAnchor>
  <xdr:twoCellAnchor editAs="oneCell">
    <xdr:from>
      <xdr:col>1</xdr:col>
      <xdr:colOff>2807</xdr:colOff>
      <xdr:row>25</xdr:row>
      <xdr:rowOff>9187</xdr:rowOff>
    </xdr:from>
    <xdr:to>
      <xdr:col>2</xdr:col>
      <xdr:colOff>367364</xdr:colOff>
      <xdr:row>25</xdr:row>
      <xdr:rowOff>2137832</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950140" y="52513104"/>
          <a:ext cx="3613641" cy="2128645"/>
        </a:xfrm>
        <a:prstGeom prst="rect">
          <a:avLst/>
        </a:prstGeom>
      </xdr:spPr>
    </xdr:pic>
    <xdr:clientData/>
  </xdr:twoCellAnchor>
  <xdr:twoCellAnchor editAs="oneCell">
    <xdr:from>
      <xdr:col>1</xdr:col>
      <xdr:colOff>16165</xdr:colOff>
      <xdr:row>11</xdr:row>
      <xdr:rowOff>11842</xdr:rowOff>
    </xdr:from>
    <xdr:to>
      <xdr:col>2</xdr:col>
      <xdr:colOff>100170</xdr:colOff>
      <xdr:row>12</xdr:row>
      <xdr:rowOff>0</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stretch>
          <a:fillRect/>
        </a:stretch>
      </xdr:blipFill>
      <xdr:spPr>
        <a:xfrm>
          <a:off x="1963498" y="21972259"/>
          <a:ext cx="3333089" cy="2147158"/>
        </a:xfrm>
        <a:prstGeom prst="rect">
          <a:avLst/>
        </a:prstGeom>
      </xdr:spPr>
    </xdr:pic>
    <xdr:clientData/>
  </xdr:twoCellAnchor>
  <xdr:twoCellAnchor editAs="oneCell">
    <xdr:from>
      <xdr:col>1</xdr:col>
      <xdr:colOff>33018</xdr:colOff>
      <xdr:row>24</xdr:row>
      <xdr:rowOff>42786</xdr:rowOff>
    </xdr:from>
    <xdr:to>
      <xdr:col>2</xdr:col>
      <xdr:colOff>502604</xdr:colOff>
      <xdr:row>24</xdr:row>
      <xdr:rowOff>2434165</xdr:rowOff>
    </xdr:to>
    <xdr:pic>
      <xdr:nvPicPr>
        <xdr:cNvPr id="22" name="Picture 21">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0351" y="50070203"/>
          <a:ext cx="3718670" cy="2391379"/>
        </a:xfrm>
        <a:prstGeom prst="rect">
          <a:avLst/>
        </a:prstGeom>
      </xdr:spPr>
    </xdr:pic>
    <xdr:clientData/>
  </xdr:twoCellAnchor>
  <xdr:oneCellAnchor>
    <xdr:from>
      <xdr:col>1</xdr:col>
      <xdr:colOff>18286</xdr:colOff>
      <xdr:row>20</xdr:row>
      <xdr:rowOff>2158275</xdr:rowOff>
    </xdr:from>
    <xdr:ext cx="3135547" cy="2189444"/>
    <xdr:pic>
      <xdr:nvPicPr>
        <xdr:cNvPr id="29" name="Picture 28">
          <a:extLst>
            <a:ext uri="{FF2B5EF4-FFF2-40B4-BE49-F238E27FC236}">
              <a16:creationId xmlns:a16="http://schemas.microsoft.com/office/drawing/2014/main" id="{00000000-0008-0000-0800-00001D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965619" y="43549692"/>
          <a:ext cx="3135547" cy="2189444"/>
        </a:xfrm>
        <a:prstGeom prst="rect">
          <a:avLst/>
        </a:prstGeom>
      </xdr:spPr>
    </xdr:pic>
    <xdr:clientData/>
  </xdr:oneCellAnchor>
  <xdr:twoCellAnchor editAs="oneCell">
    <xdr:from>
      <xdr:col>1</xdr:col>
      <xdr:colOff>5772</xdr:colOff>
      <xdr:row>26</xdr:row>
      <xdr:rowOff>5772</xdr:rowOff>
    </xdr:from>
    <xdr:to>
      <xdr:col>2</xdr:col>
      <xdr:colOff>127000</xdr:colOff>
      <xdr:row>27</xdr:row>
      <xdr:rowOff>23537</xdr:rowOff>
    </xdr:to>
    <xdr:pic>
      <xdr:nvPicPr>
        <xdr:cNvPr id="4" name="Picture 3">
          <a:extLst>
            <a:ext uri="{FF2B5EF4-FFF2-40B4-BE49-F238E27FC236}">
              <a16:creationId xmlns:a16="http://schemas.microsoft.com/office/drawing/2014/main" id="{3E7ECD5F-A913-4EB1-964A-08C3F3E0B31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53105" y="54668689"/>
          <a:ext cx="3370312" cy="21767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Normal="100" workbookViewId="0">
      <pane ySplit="6" topLeftCell="A7" activePane="bottomLeft" state="frozen"/>
      <selection pane="bottomLeft" activeCell="C4" sqref="C4:I5"/>
    </sheetView>
  </sheetViews>
  <sheetFormatPr defaultColWidth="8.5703125" defaultRowHeight="13.15"/>
  <cols>
    <col min="1" max="1" width="14.42578125" style="1" customWidth="1"/>
    <col min="2" max="2" width="8.5703125" style="1"/>
    <col min="3" max="3" width="15.5703125" style="1" customWidth="1"/>
    <col min="4" max="4" width="11.42578125" style="1" customWidth="1"/>
    <col min="5" max="5" width="2.42578125" style="1" customWidth="1"/>
    <col min="6" max="6" width="11.5703125" style="1" customWidth="1"/>
    <col min="7" max="7" width="9.42578125" style="1" bestFit="1" customWidth="1"/>
    <col min="8" max="8" width="10.42578125" style="1" customWidth="1"/>
    <col min="9" max="9" width="9.42578125" style="1" bestFit="1" customWidth="1"/>
    <col min="10" max="10" width="10.5703125" style="1" bestFit="1" customWidth="1"/>
    <col min="11" max="11" width="9.42578125" style="1" bestFit="1" customWidth="1"/>
    <col min="12" max="13" width="18.42578125" style="1" customWidth="1"/>
    <col min="14" max="14" width="22.5703125" style="1" bestFit="1" customWidth="1"/>
    <col min="15" max="16384" width="8.5703125" style="1"/>
  </cols>
  <sheetData>
    <row r="1" spans="1:139">
      <c r="A1" s="269"/>
      <c r="B1" s="270"/>
      <c r="C1" s="270"/>
      <c r="D1" s="270"/>
      <c r="E1" s="270"/>
      <c r="F1" s="270"/>
      <c r="G1" s="270"/>
      <c r="H1" s="270"/>
      <c r="I1" s="270"/>
      <c r="J1" s="270"/>
      <c r="K1" s="270"/>
      <c r="L1" s="271"/>
      <c r="M1" s="96"/>
      <c r="N1" s="113"/>
      <c r="O1" s="113"/>
      <c r="P1" s="113"/>
      <c r="Q1" s="113"/>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row>
    <row r="2" spans="1:139">
      <c r="A2" s="272"/>
      <c r="B2" s="273"/>
      <c r="C2" s="273"/>
      <c r="D2" s="273"/>
      <c r="E2" s="273"/>
      <c r="F2" s="273"/>
      <c r="G2" s="273"/>
      <c r="H2" s="273"/>
      <c r="I2" s="273"/>
      <c r="J2" s="273"/>
      <c r="K2" s="273"/>
      <c r="L2" s="274"/>
      <c r="M2" s="96"/>
      <c r="N2" s="119" t="s">
        <v>0</v>
      </c>
      <c r="O2" s="113"/>
      <c r="P2" s="113"/>
      <c r="Q2" s="113"/>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6"/>
      <c r="AW2" s="96"/>
      <c r="AX2" s="96"/>
      <c r="AY2" s="96"/>
      <c r="AZ2" s="96"/>
      <c r="BA2" s="96"/>
      <c r="BB2" s="96"/>
      <c r="BC2" s="96"/>
      <c r="BD2" s="96"/>
      <c r="BE2" s="96"/>
      <c r="BF2" s="96"/>
      <c r="BG2" s="96"/>
      <c r="BH2" s="96"/>
      <c r="BI2" s="96"/>
      <c r="BJ2" s="96"/>
      <c r="BK2" s="96"/>
      <c r="BL2" s="96"/>
      <c r="BM2" s="96"/>
      <c r="BN2" s="96"/>
      <c r="BO2" s="96"/>
      <c r="BP2" s="96"/>
      <c r="BQ2" s="96"/>
      <c r="BR2" s="96"/>
      <c r="BS2" s="96"/>
      <c r="BT2" s="96"/>
      <c r="BU2" s="96"/>
      <c r="BV2" s="96"/>
      <c r="BW2" s="96"/>
      <c r="BX2" s="96"/>
      <c r="BY2" s="96"/>
      <c r="BZ2" s="96"/>
      <c r="CA2" s="96"/>
      <c r="CB2" s="96"/>
      <c r="CC2" s="96"/>
      <c r="CD2" s="96"/>
      <c r="CE2" s="96"/>
      <c r="CF2" s="96"/>
      <c r="CG2" s="96"/>
      <c r="CH2" s="96"/>
      <c r="CI2" s="96"/>
      <c r="CJ2" s="96"/>
      <c r="CK2" s="96"/>
      <c r="CL2" s="96"/>
      <c r="CM2" s="96"/>
      <c r="CN2" s="96"/>
      <c r="CO2" s="96"/>
      <c r="CP2" s="96"/>
      <c r="CQ2" s="96"/>
      <c r="CR2" s="96"/>
      <c r="CS2" s="96"/>
      <c r="CT2" s="96"/>
      <c r="CU2" s="96"/>
      <c r="CV2" s="96"/>
      <c r="CW2" s="96"/>
      <c r="CX2" s="96"/>
      <c r="CY2" s="96"/>
      <c r="CZ2" s="96"/>
      <c r="DA2" s="96"/>
      <c r="DB2" s="96"/>
      <c r="DC2" s="96"/>
      <c r="DD2" s="96"/>
      <c r="DE2" s="96"/>
      <c r="DF2" s="96"/>
      <c r="DG2" s="96"/>
      <c r="DH2" s="96"/>
      <c r="DI2" s="96"/>
      <c r="DJ2" s="96"/>
      <c r="DK2" s="96"/>
      <c r="DL2" s="96"/>
      <c r="DM2" s="96"/>
      <c r="DN2" s="96"/>
      <c r="DO2" s="96"/>
      <c r="DP2" s="96"/>
      <c r="DQ2" s="96"/>
      <c r="DR2" s="96"/>
      <c r="DS2" s="96"/>
      <c r="DT2" s="96"/>
      <c r="DU2" s="96"/>
      <c r="DV2" s="96"/>
      <c r="DW2" s="96"/>
      <c r="DX2" s="96"/>
      <c r="DY2" s="96"/>
      <c r="DZ2" s="96"/>
      <c r="EA2" s="96"/>
      <c r="EB2" s="96"/>
      <c r="EC2" s="96"/>
      <c r="ED2" s="96"/>
      <c r="EE2" s="96"/>
      <c r="EF2" s="96"/>
      <c r="EG2" s="96"/>
      <c r="EH2" s="96"/>
      <c r="EI2" s="96"/>
    </row>
    <row r="3" spans="1:139" ht="13.9" thickBot="1">
      <c r="A3" s="275"/>
      <c r="B3" s="276"/>
      <c r="C3" s="273"/>
      <c r="D3" s="273"/>
      <c r="E3" s="273"/>
      <c r="F3" s="273"/>
      <c r="G3" s="273"/>
      <c r="H3" s="273"/>
      <c r="I3" s="273"/>
      <c r="J3" s="276"/>
      <c r="K3" s="276"/>
      <c r="L3" s="277"/>
      <c r="M3" s="96"/>
      <c r="N3" s="114"/>
      <c r="O3" s="113"/>
      <c r="P3" s="113"/>
      <c r="Q3" s="113"/>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row>
    <row r="4" spans="1:139" ht="13.35" customHeight="1">
      <c r="A4" s="31"/>
      <c r="B4" s="32"/>
      <c r="C4" s="279" t="s">
        <v>1</v>
      </c>
      <c r="D4" s="280"/>
      <c r="E4" s="280"/>
      <c r="F4" s="280"/>
      <c r="G4" s="280"/>
      <c r="H4" s="280"/>
      <c r="I4" s="281"/>
      <c r="J4" s="32"/>
      <c r="K4" s="32"/>
      <c r="L4" s="33"/>
      <c r="M4" s="96"/>
      <c r="N4" s="113"/>
      <c r="O4" s="113"/>
      <c r="P4" s="113"/>
      <c r="Q4" s="113"/>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AU4" s="96"/>
      <c r="AV4" s="96"/>
      <c r="AW4" s="96"/>
      <c r="AX4" s="96"/>
      <c r="AY4" s="96"/>
      <c r="AZ4" s="96"/>
      <c r="BA4" s="96"/>
      <c r="BB4" s="96"/>
      <c r="BC4" s="96"/>
      <c r="BD4" s="96"/>
      <c r="BE4" s="96"/>
      <c r="BF4" s="96"/>
      <c r="BG4" s="96"/>
      <c r="BH4" s="96"/>
      <c r="BI4" s="96"/>
      <c r="BJ4" s="96"/>
      <c r="BK4" s="96"/>
      <c r="BL4" s="96"/>
      <c r="BM4" s="96"/>
      <c r="BN4" s="96"/>
      <c r="BO4" s="96"/>
      <c r="BP4" s="96"/>
      <c r="BQ4" s="96"/>
      <c r="BR4" s="96"/>
      <c r="BS4" s="96"/>
      <c r="BT4" s="96"/>
      <c r="BU4" s="96"/>
      <c r="BV4" s="96"/>
      <c r="BW4" s="96"/>
      <c r="BX4" s="96"/>
      <c r="BY4" s="96"/>
      <c r="BZ4" s="96"/>
      <c r="CA4" s="96"/>
      <c r="CB4" s="96"/>
      <c r="CC4" s="96"/>
      <c r="CD4" s="96"/>
      <c r="CE4" s="96"/>
      <c r="CF4" s="96"/>
      <c r="CG4" s="96"/>
      <c r="CH4" s="96"/>
      <c r="CI4" s="96"/>
      <c r="CJ4" s="96"/>
      <c r="CK4" s="96"/>
      <c r="CL4" s="96"/>
      <c r="CM4" s="96"/>
      <c r="CN4" s="96"/>
      <c r="CO4" s="96"/>
      <c r="CP4" s="96"/>
      <c r="CQ4" s="96"/>
      <c r="CR4" s="96"/>
      <c r="CS4" s="96"/>
      <c r="CT4" s="96"/>
      <c r="CU4" s="96"/>
      <c r="CV4" s="96"/>
      <c r="CW4" s="96"/>
      <c r="CX4" s="96"/>
      <c r="CY4" s="96"/>
      <c r="CZ4" s="96"/>
      <c r="DA4" s="96"/>
      <c r="DB4" s="96"/>
      <c r="DC4" s="96"/>
      <c r="DD4" s="96"/>
      <c r="DE4" s="96"/>
      <c r="DF4" s="96"/>
      <c r="DG4" s="96"/>
      <c r="DH4" s="96"/>
      <c r="DI4" s="96"/>
      <c r="DJ4" s="96"/>
      <c r="DK4" s="96"/>
      <c r="DL4" s="96"/>
      <c r="DM4" s="96"/>
      <c r="DN4" s="96"/>
      <c r="DO4" s="96"/>
      <c r="DP4" s="96"/>
      <c r="DQ4" s="96"/>
      <c r="DR4" s="96"/>
      <c r="DS4" s="96"/>
      <c r="DT4" s="96"/>
      <c r="DU4" s="96"/>
      <c r="DV4" s="96"/>
      <c r="DW4" s="96"/>
      <c r="DX4" s="96"/>
      <c r="DY4" s="96"/>
      <c r="DZ4" s="96"/>
      <c r="EA4" s="96"/>
      <c r="EB4" s="96"/>
      <c r="EC4" s="96"/>
      <c r="ED4" s="96"/>
      <c r="EE4" s="96"/>
      <c r="EF4" s="96"/>
      <c r="EG4" s="96"/>
      <c r="EH4" s="96"/>
      <c r="EI4" s="96"/>
    </row>
    <row r="5" spans="1:139" ht="20.100000000000001" customHeight="1">
      <c r="A5" s="31"/>
      <c r="B5" s="32"/>
      <c r="C5" s="282"/>
      <c r="D5" s="283"/>
      <c r="E5" s="283"/>
      <c r="F5" s="283"/>
      <c r="G5" s="283"/>
      <c r="H5" s="283"/>
      <c r="I5" s="284"/>
      <c r="J5" s="32"/>
      <c r="K5" s="32"/>
      <c r="L5" s="33"/>
      <c r="M5" s="96"/>
      <c r="N5" s="113"/>
      <c r="O5" s="113"/>
      <c r="P5" s="113"/>
      <c r="Q5" s="113"/>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c r="DT5" s="96"/>
      <c r="DU5" s="96"/>
      <c r="DV5" s="96"/>
      <c r="DW5" s="96"/>
      <c r="DX5" s="96"/>
      <c r="DY5" s="96"/>
      <c r="DZ5" s="96"/>
      <c r="EA5" s="96"/>
      <c r="EB5" s="96"/>
      <c r="EC5" s="96"/>
      <c r="ED5" s="96"/>
      <c r="EE5" s="96"/>
      <c r="EF5" s="96"/>
      <c r="EG5" s="96"/>
      <c r="EH5" s="96"/>
      <c r="EI5" s="96"/>
    </row>
    <row r="6" spans="1:139" ht="4.5" customHeight="1">
      <c r="A6" s="285"/>
      <c r="B6" s="286"/>
      <c r="C6" s="286"/>
      <c r="D6" s="286"/>
      <c r="E6" s="286"/>
      <c r="F6" s="286"/>
      <c r="G6" s="286"/>
      <c r="H6" s="286"/>
      <c r="I6" s="286"/>
      <c r="J6" s="286"/>
      <c r="K6" s="286"/>
      <c r="L6" s="287"/>
      <c r="M6" s="96"/>
      <c r="N6" s="113"/>
      <c r="O6" s="113"/>
      <c r="P6" s="113"/>
      <c r="Q6" s="113"/>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row>
    <row r="7" spans="1:139" s="30" customFormat="1" ht="4.5" customHeight="1">
      <c r="A7" s="34"/>
      <c r="B7" s="35"/>
      <c r="C7" s="35"/>
      <c r="D7" s="35"/>
      <c r="E7" s="35"/>
      <c r="F7" s="35"/>
      <c r="G7" s="35"/>
      <c r="H7" s="35"/>
      <c r="I7" s="35"/>
      <c r="J7" s="35"/>
      <c r="K7" s="35"/>
      <c r="L7" s="3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row>
    <row r="8" spans="1:139" ht="13.5" customHeight="1">
      <c r="A8" s="37"/>
      <c r="B8" s="38"/>
      <c r="C8" s="38"/>
      <c r="D8" s="38"/>
      <c r="E8" s="38"/>
      <c r="F8" s="38"/>
      <c r="G8" s="38"/>
      <c r="H8" s="38"/>
      <c r="I8" s="39">
        <f>IF(ISBLANK(VLOOKUP($C$4,'DC Full Dataset'!$A:$B,2,0)),"N/A", VLOOKUP($C$4,'DC Full Dataset'!$A:$B,2,0))</f>
        <v>44196</v>
      </c>
      <c r="J8" s="40" t="s">
        <v>2</v>
      </c>
      <c r="K8" s="40"/>
      <c r="L8" s="41"/>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c r="AN8" s="96"/>
      <c r="AO8" s="96"/>
      <c r="AP8" s="96"/>
      <c r="AQ8" s="96"/>
      <c r="AR8" s="96"/>
      <c r="AS8" s="96"/>
      <c r="AT8" s="96"/>
      <c r="AU8" s="96"/>
      <c r="AV8" s="96"/>
      <c r="AW8" s="96"/>
      <c r="AX8" s="96"/>
      <c r="AY8" s="96"/>
      <c r="AZ8" s="96"/>
      <c r="BA8" s="96"/>
      <c r="BB8" s="96"/>
      <c r="BC8" s="96"/>
      <c r="BD8" s="96"/>
      <c r="BE8" s="96"/>
      <c r="BF8" s="96"/>
      <c r="BG8" s="96"/>
      <c r="BH8" s="96"/>
      <c r="BI8" s="96"/>
      <c r="BJ8" s="96"/>
      <c r="BK8" s="96"/>
      <c r="BL8" s="96"/>
      <c r="BM8" s="96"/>
      <c r="BN8" s="96"/>
      <c r="BO8" s="96"/>
      <c r="BP8" s="96"/>
      <c r="BQ8" s="96"/>
      <c r="BR8" s="96"/>
      <c r="BS8" s="96"/>
      <c r="BT8" s="96"/>
      <c r="BU8" s="96"/>
      <c r="BV8" s="96"/>
      <c r="BW8" s="96"/>
      <c r="BX8" s="96"/>
      <c r="BY8" s="96"/>
      <c r="BZ8" s="96"/>
      <c r="CA8" s="96"/>
      <c r="CB8" s="96"/>
      <c r="CC8" s="96"/>
      <c r="CD8" s="96"/>
      <c r="CE8" s="96"/>
      <c r="CF8" s="96"/>
      <c r="CG8" s="96"/>
      <c r="CH8" s="96"/>
      <c r="CI8" s="96"/>
      <c r="CJ8" s="96"/>
      <c r="CK8" s="96"/>
      <c r="CL8" s="96"/>
      <c r="CM8" s="96"/>
      <c r="CN8" s="96"/>
      <c r="CO8" s="96"/>
      <c r="CP8" s="96"/>
      <c r="CQ8" s="96"/>
      <c r="CR8" s="96"/>
      <c r="CS8" s="96"/>
      <c r="CT8" s="96"/>
      <c r="CU8" s="96"/>
      <c r="CV8" s="96"/>
      <c r="CW8" s="96"/>
      <c r="CX8" s="96"/>
      <c r="CY8" s="96"/>
      <c r="CZ8" s="96"/>
      <c r="DA8" s="96"/>
      <c r="DB8" s="96"/>
      <c r="DC8" s="96"/>
      <c r="DD8" s="96"/>
      <c r="DE8" s="96"/>
      <c r="DF8" s="96"/>
      <c r="DG8" s="96"/>
      <c r="DH8" s="96"/>
      <c r="DI8" s="96"/>
      <c r="DJ8" s="96"/>
      <c r="DK8" s="96"/>
      <c r="DL8" s="96"/>
      <c r="DM8" s="96"/>
      <c r="DN8" s="96"/>
      <c r="DO8" s="96"/>
      <c r="DP8" s="96"/>
      <c r="DQ8" s="96"/>
      <c r="DR8" s="96"/>
      <c r="DS8" s="96"/>
      <c r="DT8" s="96"/>
      <c r="DU8" s="96"/>
      <c r="DV8" s="96"/>
      <c r="DW8" s="96"/>
      <c r="DX8" s="96"/>
      <c r="DY8" s="96"/>
      <c r="DZ8" s="96"/>
      <c r="EA8" s="96"/>
      <c r="EB8" s="96"/>
      <c r="EC8" s="96"/>
      <c r="ED8" s="96"/>
      <c r="EE8" s="96"/>
      <c r="EF8" s="96"/>
      <c r="EG8" s="96"/>
      <c r="EH8" s="96"/>
      <c r="EI8" s="96"/>
    </row>
    <row r="9" spans="1:139" ht="14.85" customHeight="1">
      <c r="A9" s="37"/>
      <c r="B9" s="38"/>
      <c r="C9" s="38"/>
      <c r="D9" s="38"/>
      <c r="E9" s="38"/>
      <c r="F9" s="38"/>
      <c r="G9" s="38"/>
      <c r="H9" s="38"/>
      <c r="I9" s="294" t="s">
        <v>3</v>
      </c>
      <c r="J9" s="295"/>
      <c r="K9" s="295"/>
      <c r="L9" s="296"/>
      <c r="M9" s="97"/>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c r="DT9" s="96"/>
      <c r="DU9" s="96"/>
      <c r="DV9" s="96"/>
      <c r="DW9" s="96"/>
      <c r="DX9" s="96"/>
      <c r="DY9" s="96"/>
      <c r="DZ9" s="96"/>
      <c r="EA9" s="96"/>
      <c r="EB9" s="96"/>
      <c r="EC9" s="96"/>
      <c r="ED9" s="96"/>
      <c r="EE9" s="96"/>
      <c r="EF9" s="96"/>
      <c r="EG9" s="96"/>
      <c r="EH9" s="96"/>
      <c r="EI9" s="96"/>
    </row>
    <row r="10" spans="1:139" ht="14.85" customHeight="1">
      <c r="A10" s="37"/>
      <c r="B10" s="38"/>
      <c r="C10" s="38"/>
      <c r="D10" s="38"/>
      <c r="E10" s="38"/>
      <c r="F10" s="38"/>
      <c r="G10" s="38"/>
      <c r="H10" s="38"/>
      <c r="I10" s="295"/>
      <c r="J10" s="295"/>
      <c r="K10" s="295"/>
      <c r="L10" s="296"/>
      <c r="M10" s="98"/>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row>
    <row r="11" spans="1:139" ht="16.350000000000001" customHeight="1">
      <c r="A11" s="37"/>
      <c r="B11" s="38"/>
      <c r="C11" s="38"/>
      <c r="D11" s="38"/>
      <c r="E11" s="38"/>
      <c r="F11" s="38"/>
      <c r="G11" s="38"/>
      <c r="H11" s="38"/>
      <c r="I11" s="295"/>
      <c r="J11" s="295"/>
      <c r="K11" s="295"/>
      <c r="L11" s="296"/>
      <c r="M11" s="99"/>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row>
    <row r="12" spans="1:139" ht="13.35" customHeight="1">
      <c r="A12" s="37"/>
      <c r="B12" s="38"/>
      <c r="C12" s="38"/>
      <c r="D12" s="38"/>
      <c r="E12" s="38"/>
      <c r="F12" s="38"/>
      <c r="G12" s="38"/>
      <c r="H12" s="38"/>
      <c r="I12" s="295"/>
      <c r="J12" s="295"/>
      <c r="K12" s="295"/>
      <c r="L12" s="296"/>
      <c r="M12" s="99"/>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c r="DT12" s="96"/>
      <c r="DU12" s="96"/>
      <c r="DV12" s="96"/>
      <c r="DW12" s="96"/>
      <c r="DX12" s="96"/>
      <c r="DY12" s="96"/>
      <c r="DZ12" s="96"/>
      <c r="EA12" s="96"/>
      <c r="EB12" s="96"/>
      <c r="EC12" s="96"/>
      <c r="ED12" s="96"/>
      <c r="EE12" s="96"/>
      <c r="EF12" s="96"/>
      <c r="EG12" s="96"/>
      <c r="EH12" s="96"/>
      <c r="EI12" s="96"/>
    </row>
    <row r="13" spans="1:139" ht="10.5" customHeight="1">
      <c r="A13" s="37"/>
      <c r="B13" s="38"/>
      <c r="C13" s="38"/>
      <c r="D13" s="38"/>
      <c r="E13" s="38"/>
      <c r="F13" s="38"/>
      <c r="G13" s="38"/>
      <c r="H13" s="38"/>
      <c r="I13" s="295"/>
      <c r="J13" s="295"/>
      <c r="K13" s="295"/>
      <c r="L13" s="296"/>
      <c r="M13" s="99"/>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row>
    <row r="14" spans="1:139" ht="10.5" customHeight="1">
      <c r="A14" s="37"/>
      <c r="B14" s="38"/>
      <c r="C14" s="38"/>
      <c r="D14" s="38"/>
      <c r="E14" s="38"/>
      <c r="F14" s="38"/>
      <c r="G14" s="38"/>
      <c r="H14" s="38"/>
      <c r="I14" s="295"/>
      <c r="J14" s="295"/>
      <c r="K14" s="295"/>
      <c r="L14" s="296"/>
      <c r="M14" s="99"/>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c r="DT14" s="96"/>
      <c r="DU14" s="96"/>
      <c r="DV14" s="96"/>
      <c r="DW14" s="96"/>
      <c r="DX14" s="96"/>
      <c r="DY14" s="96"/>
      <c r="DZ14" s="96"/>
      <c r="EA14" s="96"/>
      <c r="EB14" s="96"/>
      <c r="EC14" s="96"/>
      <c r="ED14" s="96"/>
      <c r="EE14" s="96"/>
      <c r="EF14" s="96"/>
      <c r="EG14" s="96"/>
      <c r="EH14" s="96"/>
      <c r="EI14" s="96"/>
    </row>
    <row r="15" spans="1:139" ht="31.35" customHeight="1">
      <c r="A15" s="37"/>
      <c r="B15" s="38"/>
      <c r="C15" s="38"/>
      <c r="D15" s="38"/>
      <c r="E15" s="38"/>
      <c r="F15" s="38"/>
      <c r="G15" s="38"/>
      <c r="H15" s="38"/>
      <c r="I15" s="295"/>
      <c r="J15" s="295"/>
      <c r="K15" s="295"/>
      <c r="L15" s="2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c r="DT15" s="96"/>
      <c r="DU15" s="96"/>
      <c r="DV15" s="96"/>
      <c r="DW15" s="96"/>
      <c r="DX15" s="96"/>
      <c r="DY15" s="96"/>
      <c r="DZ15" s="96"/>
      <c r="EA15" s="96"/>
      <c r="EB15" s="96"/>
      <c r="EC15" s="96"/>
      <c r="ED15" s="96"/>
      <c r="EE15" s="96"/>
      <c r="EF15" s="96"/>
      <c r="EG15" s="96"/>
      <c r="EH15" s="96"/>
      <c r="EI15" s="96"/>
    </row>
    <row r="16" spans="1:139" ht="5.85" customHeight="1">
      <c r="A16" s="37"/>
      <c r="B16" s="38"/>
      <c r="C16" s="38"/>
      <c r="D16" s="38"/>
      <c r="E16" s="38"/>
      <c r="F16" s="38"/>
      <c r="G16" s="38"/>
      <c r="H16" s="38"/>
      <c r="I16" s="167"/>
      <c r="J16" s="167"/>
      <c r="K16" s="167"/>
      <c r="L16" s="168"/>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row>
    <row r="17" spans="1:139" ht="11.85" customHeight="1">
      <c r="A17" s="37"/>
      <c r="B17" s="38"/>
      <c r="C17" s="38"/>
      <c r="D17" s="38"/>
      <c r="E17" s="38"/>
      <c r="F17" s="38"/>
      <c r="G17" s="38"/>
      <c r="H17" s="38"/>
      <c r="I17" s="292" t="s">
        <v>4</v>
      </c>
      <c r="J17" s="292"/>
      <c r="K17" s="292"/>
      <c r="L17" s="293"/>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c r="DT17" s="96"/>
      <c r="DU17" s="96"/>
      <c r="DV17" s="96"/>
      <c r="DW17" s="96"/>
      <c r="DX17" s="96"/>
      <c r="DY17" s="96"/>
      <c r="DZ17" s="96"/>
      <c r="EA17" s="96"/>
      <c r="EB17" s="96"/>
      <c r="EC17" s="96"/>
      <c r="ED17" s="96"/>
      <c r="EE17" s="96"/>
      <c r="EF17" s="96"/>
      <c r="EG17" s="96"/>
      <c r="EH17" s="96"/>
      <c r="EI17" s="96"/>
    </row>
    <row r="18" spans="1:139" ht="11.1" customHeight="1">
      <c r="A18" s="37"/>
      <c r="B18" s="38"/>
      <c r="C18" s="38"/>
      <c r="D18" s="38"/>
      <c r="E18" s="38"/>
      <c r="F18" s="38"/>
      <c r="G18" s="38"/>
      <c r="H18" s="38"/>
      <c r="I18" s="102" t="s">
        <v>5</v>
      </c>
      <c r="J18" s="297" t="str">
        <f>IF(ISBLANK(VLOOKUP($C$4,'DC Location Info'!$A:$B,2,0)),"N/A", VLOOKUP($C$4,'DC Location Info'!$A:$B,2,0))</f>
        <v>Jawf markaz</v>
      </c>
      <c r="K18" s="298"/>
      <c r="L18" s="299"/>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c r="DT18" s="96"/>
      <c r="DU18" s="96"/>
      <c r="DV18" s="96"/>
      <c r="DW18" s="96"/>
      <c r="DX18" s="96"/>
      <c r="DY18" s="96"/>
      <c r="DZ18" s="96"/>
      <c r="EA18" s="96"/>
      <c r="EB18" s="96"/>
      <c r="EC18" s="96"/>
      <c r="ED18" s="96"/>
      <c r="EE18" s="96"/>
      <c r="EF18" s="96"/>
      <c r="EG18" s="96"/>
      <c r="EH18" s="96"/>
      <c r="EI18" s="96"/>
    </row>
    <row r="19" spans="1:139" ht="11.1" customHeight="1">
      <c r="A19" s="37"/>
      <c r="B19" s="38"/>
      <c r="C19" s="38"/>
      <c r="D19" s="38"/>
      <c r="E19" s="38"/>
      <c r="F19" s="38"/>
      <c r="G19" s="38"/>
      <c r="H19" s="38"/>
      <c r="I19" s="103" t="s">
        <v>6</v>
      </c>
      <c r="J19" s="300" t="str">
        <f>IF(ISBLANK(VLOOKUP($C$4,'DC Location Info'!$A:$C,3,0)),"N/A", VLOOKUP($C$4,'DC Location Info'!$A:$C,3,0))</f>
        <v>Alkufra</v>
      </c>
      <c r="K19" s="301"/>
      <c r="L19" s="302"/>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96"/>
      <c r="AV19" s="96"/>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row>
    <row r="20" spans="1:139" ht="11.1" customHeight="1">
      <c r="A20" s="37"/>
      <c r="B20" s="38"/>
      <c r="C20" s="38"/>
      <c r="D20" s="38"/>
      <c r="E20" s="38"/>
      <c r="F20" s="38"/>
      <c r="G20" s="38"/>
      <c r="H20" s="38"/>
      <c r="I20" s="102" t="s">
        <v>7</v>
      </c>
      <c r="J20" s="297" t="str">
        <f>IF(ISBLANK(VLOOKUP($C$4,'DC Location Info'!$A:$D,4,0)),"N/A", VLOOKUP($C$4,'DC Location Info'!$A:$D,4,0))</f>
        <v>Alkufra</v>
      </c>
      <c r="K20" s="298"/>
      <c r="L20" s="299"/>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c r="DT20" s="96"/>
      <c r="DU20" s="96"/>
      <c r="DV20" s="96"/>
      <c r="DW20" s="96"/>
      <c r="DX20" s="96"/>
      <c r="DY20" s="96"/>
      <c r="DZ20" s="96"/>
      <c r="EA20" s="96"/>
      <c r="EB20" s="96"/>
      <c r="EC20" s="96"/>
      <c r="ED20" s="96"/>
      <c r="EE20" s="96"/>
      <c r="EF20" s="96"/>
      <c r="EG20" s="96"/>
      <c r="EH20" s="96"/>
      <c r="EI20" s="96"/>
    </row>
    <row r="21" spans="1:139" ht="11.1" customHeight="1">
      <c r="A21" s="37"/>
      <c r="B21" s="38"/>
      <c r="C21" s="38"/>
      <c r="D21" s="38"/>
      <c r="E21" s="38"/>
      <c r="F21" s="38"/>
      <c r="G21" s="38"/>
      <c r="H21" s="38"/>
      <c r="I21" s="103"/>
      <c r="J21" s="300"/>
      <c r="K21" s="301"/>
      <c r="L21" s="302"/>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c r="DT21" s="96"/>
      <c r="DU21" s="96"/>
      <c r="DV21" s="96"/>
      <c r="DW21" s="96"/>
      <c r="DX21" s="96"/>
      <c r="DY21" s="96"/>
      <c r="DZ21" s="96"/>
      <c r="EA21" s="96"/>
      <c r="EB21" s="96"/>
      <c r="EC21" s="96"/>
      <c r="ED21" s="96"/>
      <c r="EE21" s="96"/>
      <c r="EF21" s="96"/>
      <c r="EG21" s="96"/>
      <c r="EH21" s="96"/>
      <c r="EI21" s="96"/>
    </row>
    <row r="22" spans="1:139" ht="13.9">
      <c r="A22" s="37"/>
      <c r="B22" s="38"/>
      <c r="C22" s="38"/>
      <c r="D22" s="38"/>
      <c r="E22" s="38"/>
      <c r="F22" s="38"/>
      <c r="G22" s="38"/>
      <c r="H22" s="38"/>
      <c r="I22" s="102"/>
      <c r="J22" s="297"/>
      <c r="K22" s="298"/>
      <c r="L22" s="299"/>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row>
    <row r="23" spans="1:139" ht="3" customHeight="1">
      <c r="A23" s="288"/>
      <c r="B23" s="289"/>
      <c r="C23" s="289"/>
      <c r="D23" s="289"/>
      <c r="E23" s="289"/>
      <c r="F23" s="289"/>
      <c r="G23" s="289"/>
      <c r="H23" s="289"/>
      <c r="I23" s="289"/>
      <c r="J23" s="289"/>
      <c r="K23" s="289"/>
      <c r="L23" s="290"/>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c r="DT23" s="96"/>
      <c r="DU23" s="96"/>
      <c r="DV23" s="96"/>
      <c r="DW23" s="96"/>
      <c r="DX23" s="96"/>
      <c r="DY23" s="96"/>
      <c r="DZ23" s="96"/>
      <c r="EA23" s="96"/>
      <c r="EB23" s="96"/>
      <c r="EC23" s="96"/>
      <c r="ED23" s="96"/>
      <c r="EE23" s="96"/>
      <c r="EF23" s="96"/>
      <c r="EG23" s="96"/>
      <c r="EH23" s="96"/>
      <c r="EI23" s="96"/>
    </row>
    <row r="24" spans="1:139" ht="7.35" customHeight="1">
      <c r="A24" s="291"/>
      <c r="B24" s="291"/>
      <c r="C24" s="291"/>
      <c r="D24" s="291"/>
      <c r="E24" s="291"/>
      <c r="F24" s="291"/>
      <c r="G24" s="291"/>
      <c r="H24" s="291"/>
      <c r="I24" s="291"/>
      <c r="J24" s="291"/>
      <c r="K24" s="291"/>
      <c r="L24" s="291"/>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c r="DT24" s="96"/>
      <c r="DU24" s="96"/>
      <c r="DV24" s="96"/>
      <c r="DW24" s="96"/>
      <c r="DX24" s="96"/>
      <c r="DY24" s="96"/>
      <c r="DZ24" s="96"/>
      <c r="EA24" s="96"/>
      <c r="EB24" s="96"/>
      <c r="EC24" s="96"/>
      <c r="ED24" s="96"/>
      <c r="EE24" s="96"/>
      <c r="EF24" s="96"/>
      <c r="EG24" s="96"/>
      <c r="EH24" s="96"/>
      <c r="EI24" s="96"/>
    </row>
    <row r="25" spans="1:139" ht="11.1" customHeight="1">
      <c r="A25" s="248" t="s">
        <v>8</v>
      </c>
      <c r="B25" s="249"/>
      <c r="C25" s="249"/>
      <c r="D25" s="249"/>
      <c r="E25" s="249"/>
      <c r="F25" s="249"/>
      <c r="G25" s="249"/>
      <c r="H25" s="249"/>
      <c r="I25" s="249"/>
      <c r="J25" s="249"/>
      <c r="K25" s="249"/>
      <c r="L25" s="250"/>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row>
    <row r="26" spans="1:139" ht="11.1" customHeight="1">
      <c r="A26" s="303" t="s">
        <v>9</v>
      </c>
      <c r="B26" s="304"/>
      <c r="C26" s="305"/>
      <c r="D26" s="309">
        <f>IF(ISBLANK(VLOOKUP($C$4,'DC Full Dataset'!$A:$I,9,0)),"N/A", VLOOKUP($C$4,'DC Full Dataset'!$A:$I,9,0))</f>
        <v>150</v>
      </c>
      <c r="E26" s="310"/>
      <c r="F26" s="278" t="s">
        <v>10</v>
      </c>
      <c r="G26" s="278"/>
      <c r="H26" s="278"/>
      <c r="I26" s="278"/>
      <c r="J26" s="197" t="str">
        <f>IF(ISBLANK(VLOOKUP($C$4,'DC Full Dataset'!$A:$H,8,0)),"N/A", VLOOKUP($C$4,'DC Full Dataset'!$A:$H,8,0))</f>
        <v>Yes</v>
      </c>
      <c r="K26" s="198"/>
      <c r="L26" s="199"/>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row>
    <row r="27" spans="1:139" ht="13.35" customHeight="1">
      <c r="A27" s="306"/>
      <c r="B27" s="307"/>
      <c r="C27" s="308"/>
      <c r="D27" s="311"/>
      <c r="E27" s="312"/>
      <c r="F27" s="278" t="s">
        <v>11</v>
      </c>
      <c r="G27" s="278"/>
      <c r="H27" s="278"/>
      <c r="I27" s="278"/>
      <c r="J27" s="197" t="str">
        <f>IF(ISBLANK(VLOOKUP($C$4,'DC Full Dataset'!$A:$G,7,0)),"N/A", VLOOKUP($C$4,'DC Full Dataset'!$A:$G,7,0))</f>
        <v>N/A</v>
      </c>
      <c r="K27" s="198"/>
      <c r="L27" s="199"/>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c r="DT27" s="96"/>
      <c r="DU27" s="96"/>
      <c r="DV27" s="96"/>
      <c r="DW27" s="96"/>
      <c r="DX27" s="96"/>
      <c r="DY27" s="96"/>
      <c r="DZ27" s="96"/>
      <c r="EA27" s="96"/>
      <c r="EB27" s="96"/>
      <c r="EC27" s="96"/>
      <c r="ED27" s="96"/>
      <c r="EE27" s="96"/>
      <c r="EF27" s="96"/>
      <c r="EG27" s="96"/>
      <c r="EH27" s="96"/>
      <c r="EI27" s="96"/>
    </row>
    <row r="28" spans="1:139" ht="27.6" customHeight="1">
      <c r="A28" s="42" t="s">
        <v>12</v>
      </c>
      <c r="B28" s="12"/>
      <c r="C28" s="9"/>
      <c r="D28" s="9"/>
      <c r="E28" s="10"/>
      <c r="F28" s="4"/>
      <c r="G28" s="4" t="s">
        <v>13</v>
      </c>
      <c r="H28" s="4" t="s">
        <v>14</v>
      </c>
      <c r="I28" s="4" t="s">
        <v>15</v>
      </c>
      <c r="J28" s="255" t="s">
        <v>16</v>
      </c>
      <c r="K28" s="256"/>
      <c r="L28" s="257"/>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c r="DT28" s="96"/>
      <c r="DU28" s="96"/>
      <c r="DV28" s="96"/>
      <c r="DW28" s="96"/>
      <c r="DX28" s="96"/>
      <c r="DY28" s="96"/>
      <c r="DZ28" s="96"/>
      <c r="EA28" s="96"/>
      <c r="EB28" s="96"/>
      <c r="EC28" s="96"/>
      <c r="ED28" s="96"/>
      <c r="EE28" s="96"/>
      <c r="EF28" s="96"/>
      <c r="EG28" s="96"/>
      <c r="EH28" s="96"/>
      <c r="EI28" s="96"/>
    </row>
    <row r="29" spans="1:139" ht="14.85" customHeight="1">
      <c r="A29" s="204" t="s">
        <v>17</v>
      </c>
      <c r="B29" s="205"/>
      <c r="C29" s="205"/>
      <c r="D29" s="267" t="str">
        <f>IF(ISBLANK(VLOOKUP($C$4,'DC Full Dataset'!$A:$J,10,0)),"N/A", VLOOKUP($C$4,'DC Full Dataset'!$A:$J,10,0))</f>
        <v>Yes</v>
      </c>
      <c r="E29" s="268"/>
      <c r="F29" s="4" t="s">
        <v>18</v>
      </c>
      <c r="G29" s="16">
        <f>IF(ISBLANK(VLOOKUP($C$4,'DC Full Dataset'!$A:$L,12,0)),"N/A", VLOOKUP($C$4,'DC Full Dataset'!$A:$L,12,0))</f>
        <v>9</v>
      </c>
      <c r="H29" s="16">
        <f>IF(ISBLANK(VLOOKUP($C$4,'DC Full Dataset'!$A:$M,13,0)),"N/A", VLOOKUP($C$4,'DC Full Dataset'!$A:$M,13,0))</f>
        <v>141</v>
      </c>
      <c r="I29" s="16">
        <f>IF(ISBLANK(VLOOKUP($C$4,'DC Full Dataset'!$A:$N,14,0)),"N/A", VLOOKUP($C$4,'DC Full Dataset'!$A:$N,14,0))</f>
        <v>0</v>
      </c>
      <c r="J29" s="258">
        <f>IF(SUM(VLOOKUP($C$4,'DC Full Dataset'!$A:$N,14,0),VLOOKUP($C$4,'DC Full Dataset'!$A:$N,13,0),VLOOKUP($C$4,'DC Full Dataset'!$A:$N,12,0))=0,"N/A",SUM(VLOOKUP($C$4,'DC Full Dataset'!$A:$N,14,0),VLOOKUP($C$4,'DC Full Dataset'!$A:$N,13,0),VLOOKUP($C$4,'DC Full Dataset'!$A:$N,12,0)))</f>
        <v>150</v>
      </c>
      <c r="K29" s="259"/>
      <c r="L29" s="260"/>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c r="DT29" s="96"/>
      <c r="DU29" s="96"/>
      <c r="DV29" s="96"/>
      <c r="DW29" s="96"/>
      <c r="DX29" s="96"/>
      <c r="DY29" s="96"/>
      <c r="DZ29" s="96"/>
      <c r="EA29" s="96"/>
      <c r="EB29" s="96"/>
      <c r="EC29" s="96"/>
      <c r="ED29" s="96"/>
      <c r="EE29" s="96"/>
      <c r="EF29" s="96"/>
      <c r="EG29" s="96"/>
      <c r="EH29" s="96"/>
      <c r="EI29" s="96"/>
    </row>
    <row r="30" spans="1:139" ht="13.5" customHeight="1">
      <c r="A30" s="229" t="s">
        <v>19</v>
      </c>
      <c r="B30" s="230"/>
      <c r="C30" s="230"/>
      <c r="D30" s="267" t="str">
        <f>IF(ISBLANK(VLOOKUP($C$4,'DC Full Dataset'!$A:$K,11,0)),"N/A", VLOOKUP($C$4,'DC Full Dataset'!$A:$K,11,0))</f>
        <v>No</v>
      </c>
      <c r="E30" s="268"/>
      <c r="F30" s="4" t="s">
        <v>20</v>
      </c>
      <c r="G30" s="16">
        <f>IF(ISBLANK(VLOOKUP($C$4,'DC Full Dataset'!$A:$O,15,0)),"N/A", VLOOKUP($C$4,'DC Full Dataset'!$A:$O,15,0))</f>
        <v>0</v>
      </c>
      <c r="H30" s="16">
        <f>IF(ISBLANK(VLOOKUP($C$4,'DC Full Dataset'!$A:$P,16,0)),"N/A", VLOOKUP($C$4,'DC Full Dataset'!$A:$P,16,0))</f>
        <v>0</v>
      </c>
      <c r="I30" s="16">
        <f>IF(ISBLANK(VLOOKUP($C$4,'DC Full Dataset'!$A:$Q,17,0)),"N/A", VLOOKUP($C$4,'DC Full Dataset'!$A:$Q,17,0))</f>
        <v>0</v>
      </c>
      <c r="J30" s="258" t="str">
        <f>IF(SUM(VLOOKUP($C$4,'DC Full Dataset'!$A:$O,15,0),VLOOKUP($C$4,'DC Full Dataset'!$A:$P,16,0),VLOOKUP($C$4,'DC Full Dataset'!$A:$Q,17,0))=0,"N/A",SUM(VLOOKUP($C$4,'DC Full Dataset'!$A:$O,15,0),VLOOKUP($C$4,'DC Full Dataset'!$A:$P,16,0),VLOOKUP($C$4,'DC Full Dataset'!$A:$Q,17,0)))</f>
        <v>N/A</v>
      </c>
      <c r="K30" s="259"/>
      <c r="L30" s="260"/>
      <c r="M30" s="96"/>
      <c r="N30" s="101" t="s">
        <v>21</v>
      </c>
      <c r="O30" s="101" t="s">
        <v>22</v>
      </c>
      <c r="P30" s="101"/>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c r="DT30" s="96"/>
      <c r="DU30" s="96"/>
      <c r="DV30" s="96"/>
      <c r="DW30" s="96"/>
      <c r="DX30" s="96"/>
      <c r="DY30" s="96"/>
      <c r="DZ30" s="96"/>
      <c r="EA30" s="96"/>
      <c r="EB30" s="96"/>
      <c r="EC30" s="96"/>
      <c r="ED30" s="96"/>
      <c r="EE30" s="96"/>
      <c r="EF30" s="96"/>
      <c r="EG30" s="96"/>
      <c r="EH30" s="96"/>
      <c r="EI30" s="96"/>
    </row>
    <row r="31" spans="1:139" ht="11.1" customHeight="1">
      <c r="A31" s="248" t="s">
        <v>23</v>
      </c>
      <c r="B31" s="249"/>
      <c r="C31" s="249"/>
      <c r="D31" s="249"/>
      <c r="E31" s="11"/>
      <c r="F31" s="13" t="s">
        <v>24</v>
      </c>
      <c r="G31" s="11"/>
      <c r="H31" s="11"/>
      <c r="I31" s="11"/>
      <c r="J31" s="11"/>
      <c r="K31" s="11"/>
      <c r="L31" s="43"/>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row>
    <row r="32" spans="1:139">
      <c r="A32" s="204" t="s">
        <v>25</v>
      </c>
      <c r="B32" s="205"/>
      <c r="C32" s="205"/>
      <c r="D32" s="253" t="str">
        <f>IF(ISBLANK(VLOOKUP($C$4,'DC Full Dataset'!$A:$AC,29,0)),"N/A", VLOOKUP($C$4,'DC Full Dataset'!$A:$AC,29,0))</f>
        <v>N/A</v>
      </c>
      <c r="E32" s="254"/>
      <c r="F32" s="5"/>
      <c r="G32" s="8" t="s">
        <v>26</v>
      </c>
      <c r="H32" s="8" t="s">
        <v>27</v>
      </c>
      <c r="I32" s="8" t="s">
        <v>28</v>
      </c>
      <c r="J32" s="8" t="s">
        <v>29</v>
      </c>
      <c r="K32" s="8" t="s">
        <v>30</v>
      </c>
      <c r="L32" s="44" t="s">
        <v>31</v>
      </c>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c r="BG32" s="96"/>
      <c r="BH32" s="96"/>
      <c r="BI32" s="96"/>
      <c r="BJ32" s="96"/>
      <c r="BK32" s="96"/>
      <c r="BL32" s="96"/>
      <c r="BM32" s="96"/>
      <c r="BN32" s="96"/>
      <c r="BO32" s="96"/>
      <c r="BP32" s="96"/>
      <c r="BQ32" s="96"/>
      <c r="BR32" s="96"/>
      <c r="BS32" s="96"/>
      <c r="BT32" s="96"/>
      <c r="BU32" s="96"/>
      <c r="BV32" s="96"/>
      <c r="BW32" s="96"/>
      <c r="BX32" s="96"/>
      <c r="BY32" s="96"/>
      <c r="BZ32" s="96"/>
      <c r="CA32" s="96"/>
      <c r="CB32" s="96"/>
      <c r="CC32" s="96"/>
      <c r="CD32" s="96"/>
      <c r="CE32" s="96"/>
      <c r="CF32" s="96"/>
      <c r="CG32" s="96"/>
      <c r="CH32" s="96"/>
      <c r="CI32" s="96"/>
      <c r="CJ32" s="96"/>
      <c r="CK32" s="96"/>
      <c r="CL32" s="96"/>
      <c r="CM32" s="96"/>
      <c r="CN32" s="96"/>
      <c r="CO32" s="96"/>
      <c r="CP32" s="96"/>
      <c r="CQ32" s="96"/>
      <c r="CR32" s="96"/>
      <c r="CS32" s="96"/>
      <c r="CT32" s="96"/>
      <c r="CU32" s="96"/>
      <c r="CV32" s="96"/>
      <c r="CW32" s="96"/>
      <c r="CX32" s="96"/>
      <c r="CY32" s="96"/>
      <c r="CZ32" s="96"/>
      <c r="DA32" s="96"/>
      <c r="DB32" s="96"/>
      <c r="DC32" s="96"/>
      <c r="DD32" s="96"/>
      <c r="DE32" s="96"/>
      <c r="DF32" s="96"/>
      <c r="DG32" s="96"/>
      <c r="DH32" s="96"/>
      <c r="DI32" s="96"/>
      <c r="DJ32" s="96"/>
      <c r="DK32" s="96"/>
      <c r="DL32" s="96"/>
      <c r="DM32" s="96"/>
      <c r="DN32" s="96"/>
      <c r="DO32" s="96"/>
      <c r="DP32" s="96"/>
      <c r="DQ32" s="96"/>
      <c r="DR32" s="96"/>
      <c r="DS32" s="96"/>
      <c r="DT32" s="96"/>
      <c r="DU32" s="96"/>
      <c r="DV32" s="96"/>
      <c r="DW32" s="96"/>
      <c r="DX32" s="96"/>
      <c r="DY32" s="96"/>
      <c r="DZ32" s="96"/>
      <c r="EA32" s="96"/>
      <c r="EB32" s="96"/>
      <c r="EC32" s="96"/>
      <c r="ED32" s="96"/>
      <c r="EE32" s="96"/>
      <c r="EF32" s="96"/>
      <c r="EG32" s="96"/>
      <c r="EH32" s="96"/>
      <c r="EI32" s="96"/>
    </row>
    <row r="33" spans="1:139">
      <c r="A33" s="204" t="s">
        <v>32</v>
      </c>
      <c r="B33" s="205"/>
      <c r="C33" s="205"/>
      <c r="D33" s="253">
        <f>IF(ISBLANK(VLOOKUP($C$4,'DC Full Dataset'!$A:$AD,30,0)),"N/A", VLOOKUP($C$4,'DC Full Dataset'!$A:$AD,30,0))</f>
        <v>0</v>
      </c>
      <c r="E33" s="254"/>
      <c r="F33" s="6" t="s">
        <v>33</v>
      </c>
      <c r="G33" s="7" t="str">
        <f>IF(ISBLANK(VLOOKUP($C$4,'DC Full Dataset'!$A:$R,18,0)),"N/A", VLOOKUP($C$4,'DC Full Dataset'!$A:$R,18,0))</f>
        <v>Sudan</v>
      </c>
      <c r="H33" s="7" t="str">
        <f>IF(ISBLANK(VLOOKUP($C$4,'DC Full Dataset'!$A:$T,20,0)),"N/A", VLOOKUP($C$4,'DC Full Dataset'!$A:$T,20,0))</f>
        <v>Chad</v>
      </c>
      <c r="I33" s="105" t="str">
        <f>IF(ISBLANK(VLOOKUP($C$4,'DC Full Dataset'!$A:$V,22,0)),"N/A", VLOOKUP($C$4,'DC Full Dataset'!$A:$V,22,0))</f>
        <v>Nigeria</v>
      </c>
      <c r="J33" s="7" t="str">
        <f>IF(ISBLANK(VLOOKUP($C$4,'DC Full Dataset'!$A:$X,24,0)),"N/A", VLOOKUP($C$4,'DC Full Dataset'!$A:$X,24,0))</f>
        <v>Ethiopia</v>
      </c>
      <c r="K33" s="107" t="str">
        <f>IF(ISBLANK(VLOOKUP($C$4,'DC Full Dataset'!A:Z,26,0)),"N/A", VLOOKUP($C$4,'DC Full Dataset'!A:Z,26,0))</f>
        <v>Mali</v>
      </c>
      <c r="L33" s="251">
        <f>IF(ISBLANK(VLOOKUP($C$4,'DC Full Dataset'!$A:$AB,28,0)),"N/A",VLOOKUP($C$4,'DC Full Dataset'!$A:$AB,28,0))</f>
        <v>0</v>
      </c>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row>
    <row r="34" spans="1:139">
      <c r="A34" s="204" t="s">
        <v>34</v>
      </c>
      <c r="B34" s="205"/>
      <c r="C34" s="205"/>
      <c r="D34" s="253">
        <f>IF(ISBLANK(VLOOKUP($C$4,'DC Full Dataset'!$A:$AE,31,0)),"N/A", VLOOKUP($C$4,'DC Full Dataset'!$A:$AE,31,0))</f>
        <v>0</v>
      </c>
      <c r="E34" s="254"/>
      <c r="F34" s="6" t="s">
        <v>35</v>
      </c>
      <c r="G34" s="7">
        <f>IF(ISBLANK(VLOOKUP($C$4,'DC Full Dataset'!$A:$S,19,0)),"N/A", VLOOKUP($C$4,'DC Full Dataset'!$A:$S,19,0))</f>
        <v>108</v>
      </c>
      <c r="H34" s="7">
        <f>IF(ISBLANK(VLOOKUP($C$4,'DC Full Dataset'!$A:$U,21,0)),"N/A", VLOOKUP($C$4,'DC Full Dataset'!$A:$U,21,0))</f>
        <v>35</v>
      </c>
      <c r="I34" s="7">
        <f>IF(ISBLANK(VLOOKUP($C$4,'DC Full Dataset'!$A:$W,23,0)),"N/A", VLOOKUP($C$4,'DC Full Dataset'!$A:$W,23,0))</f>
        <v>3</v>
      </c>
      <c r="J34" s="7">
        <f>IF(ISBLANK(VLOOKUP($C$4,'DC Full Dataset'!$A:$Y,25,0)),"N/A", VLOOKUP($C$4,'DC Full Dataset'!$A:$Y,25,0))</f>
        <v>2</v>
      </c>
      <c r="K34" s="7">
        <f>IF(ISBLANK(VLOOKUP($C$4,'DC Full Dataset'!$A:$AA,27,0)),"N/A", VLOOKUP($C$4,'DC Full Dataset'!$A:$AA,27,0))</f>
        <v>2</v>
      </c>
      <c r="L34" s="252"/>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96"/>
      <c r="BH34" s="96"/>
      <c r="BI34" s="96"/>
      <c r="BJ34" s="96"/>
      <c r="BK34" s="96"/>
      <c r="BL34" s="96"/>
      <c r="BM34" s="96"/>
      <c r="BN34" s="96"/>
      <c r="BO34" s="96"/>
      <c r="BP34" s="96"/>
      <c r="BQ34" s="96"/>
      <c r="BR34" s="96"/>
      <c r="BS34" s="96"/>
      <c r="BT34" s="96"/>
      <c r="BU34" s="96"/>
      <c r="BV34" s="96"/>
      <c r="BW34" s="96"/>
      <c r="BX34" s="96"/>
      <c r="BY34" s="96"/>
      <c r="BZ34" s="96"/>
      <c r="CA34" s="96"/>
      <c r="CB34" s="96"/>
      <c r="CC34" s="96"/>
      <c r="CD34" s="96"/>
      <c r="CE34" s="96"/>
      <c r="CF34" s="96"/>
      <c r="CG34" s="96"/>
      <c r="CH34" s="96"/>
      <c r="CI34" s="96"/>
      <c r="CJ34" s="96"/>
      <c r="CK34" s="96"/>
      <c r="CL34" s="96"/>
      <c r="CM34" s="96"/>
      <c r="CN34" s="96"/>
      <c r="CO34" s="96"/>
      <c r="CP34" s="96"/>
      <c r="CQ34" s="96"/>
      <c r="CR34" s="96"/>
      <c r="CS34" s="96"/>
      <c r="CT34" s="96"/>
      <c r="CU34" s="96"/>
      <c r="CV34" s="96"/>
      <c r="CW34" s="96"/>
      <c r="CX34" s="96"/>
      <c r="CY34" s="96"/>
      <c r="CZ34" s="96"/>
      <c r="DA34" s="96"/>
      <c r="DB34" s="96"/>
      <c r="DC34" s="96"/>
      <c r="DD34" s="96"/>
      <c r="DE34" s="96"/>
      <c r="DF34" s="96"/>
      <c r="DG34" s="96"/>
      <c r="DH34" s="96"/>
      <c r="DI34" s="96"/>
      <c r="DJ34" s="96"/>
      <c r="DK34" s="96"/>
      <c r="DL34" s="96"/>
      <c r="DM34" s="96"/>
      <c r="DN34" s="96"/>
      <c r="DO34" s="96"/>
      <c r="DP34" s="96"/>
      <c r="DQ34" s="96"/>
      <c r="DR34" s="96"/>
      <c r="DS34" s="96"/>
      <c r="DT34" s="96"/>
      <c r="DU34" s="96"/>
      <c r="DV34" s="96"/>
      <c r="DW34" s="96"/>
      <c r="DX34" s="96"/>
      <c r="DY34" s="96"/>
      <c r="DZ34" s="96"/>
      <c r="EA34" s="96"/>
      <c r="EB34" s="96"/>
      <c r="EC34" s="96"/>
      <c r="ED34" s="96"/>
      <c r="EE34" s="96"/>
      <c r="EF34" s="96"/>
      <c r="EG34" s="96"/>
      <c r="EH34" s="96"/>
      <c r="EI34" s="96"/>
    </row>
    <row r="35" spans="1:139">
      <c r="A35" s="248" t="s">
        <v>36</v>
      </c>
      <c r="B35" s="249"/>
      <c r="C35" s="249"/>
      <c r="D35" s="249"/>
      <c r="E35" s="249"/>
      <c r="F35" s="249"/>
      <c r="G35" s="249"/>
      <c r="H35" s="249"/>
      <c r="I35" s="249"/>
      <c r="J35" s="249"/>
      <c r="K35" s="249"/>
      <c r="L35" s="250"/>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6"/>
      <c r="CZ35" s="96"/>
      <c r="DA35" s="96"/>
      <c r="DB35" s="96"/>
      <c r="DC35" s="96"/>
      <c r="DD35" s="96"/>
      <c r="DE35" s="96"/>
      <c r="DF35" s="96"/>
      <c r="DG35" s="96"/>
      <c r="DH35" s="96"/>
      <c r="DI35" s="96"/>
      <c r="DJ35" s="96"/>
      <c r="DK35" s="96"/>
      <c r="DL35" s="96"/>
      <c r="DM35" s="96"/>
      <c r="DN35" s="96"/>
      <c r="DO35" s="96"/>
      <c r="DP35" s="96"/>
      <c r="DQ35" s="96"/>
      <c r="DR35" s="96"/>
      <c r="DS35" s="96"/>
      <c r="DT35" s="96"/>
      <c r="DU35" s="96"/>
      <c r="DV35" s="96"/>
      <c r="DW35" s="96"/>
      <c r="DX35" s="96"/>
      <c r="DY35" s="96"/>
      <c r="DZ35" s="96"/>
      <c r="EA35" s="96"/>
      <c r="EB35" s="96"/>
      <c r="EC35" s="96"/>
      <c r="ED35" s="96"/>
      <c r="EE35" s="96"/>
      <c r="EF35" s="96"/>
      <c r="EG35" s="96"/>
      <c r="EH35" s="96"/>
      <c r="EI35" s="96"/>
    </row>
    <row r="36" spans="1:139">
      <c r="A36" s="45" t="s">
        <v>37</v>
      </c>
      <c r="B36" s="14"/>
      <c r="C36" s="14"/>
      <c r="D36" s="14"/>
      <c r="E36" s="14"/>
      <c r="F36" s="14"/>
      <c r="G36" s="15"/>
      <c r="H36" s="15"/>
      <c r="I36" s="15"/>
      <c r="J36" s="15"/>
      <c r="K36" s="15"/>
      <c r="L36" s="4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row>
    <row r="37" spans="1:139" ht="13.35" customHeight="1">
      <c r="A37" s="204" t="s">
        <v>38</v>
      </c>
      <c r="B37" s="205"/>
      <c r="C37" s="205"/>
      <c r="D37" s="264" t="str">
        <f>IF(ISBLANK(VLOOKUP($C$4,'DC Full Dataset'!$A:$AF,32,0)),"N/A", VLOOKUP($C$4,'DC Full Dataset'!$A:$AF,32,0))</f>
        <v>Yes</v>
      </c>
      <c r="E37" s="264"/>
      <c r="F37" s="264"/>
      <c r="G37" s="194" t="s">
        <v>39</v>
      </c>
      <c r="H37" s="195"/>
      <c r="I37" s="195"/>
      <c r="J37" s="195"/>
      <c r="K37" s="196"/>
      <c r="L37" s="47" t="str">
        <f>IF(ISBLANK(VLOOKUP($C$4,'DC Full Dataset'!$A:$AR,44,0)),"N/A", VLOOKUP($C$4,'DC Full Dataset'!$A:$AR,44,0))</f>
        <v>0</v>
      </c>
      <c r="M37" s="100"/>
      <c r="N37" s="100"/>
      <c r="O37" s="100"/>
      <c r="P37" s="100"/>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row>
    <row r="38" spans="1:139" ht="17.850000000000001" customHeight="1">
      <c r="A38" s="204" t="s">
        <v>40</v>
      </c>
      <c r="B38" s="205"/>
      <c r="C38" s="205"/>
      <c r="D38" s="220" t="str">
        <f>IF(ISBLANK(VLOOKUP($C$4,'DC Full Dataset'!$A:$AG,33,0)),"N/A", VLOOKUP($C$4,'DC Full Dataset'!$A:$AG,33,0))</f>
        <v>Often (at least once a week)</v>
      </c>
      <c r="E38" s="220"/>
      <c r="F38" s="220"/>
      <c r="G38" s="194" t="s">
        <v>41</v>
      </c>
      <c r="H38" s="195"/>
      <c r="I38" s="195"/>
      <c r="J38" s="195"/>
      <c r="K38" s="196"/>
      <c r="L38" s="47" t="str">
        <f>IF(ISBLANK(VLOOKUP($C$4,'DC Full Dataset'!$A:$AS,45,0)),"N/A", VLOOKUP($C$4,'DC Full Dataset'!$A:$AS,45,0))</f>
        <v>Not applicable (no births)</v>
      </c>
      <c r="M38" s="100"/>
      <c r="N38" s="100"/>
      <c r="O38" s="100"/>
      <c r="P38" s="100"/>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c r="BG38" s="96"/>
      <c r="BH38" s="96"/>
      <c r="BI38" s="96"/>
      <c r="BJ38" s="96"/>
      <c r="BK38" s="96"/>
      <c r="BL38" s="96"/>
      <c r="BM38" s="96"/>
      <c r="BN38" s="96"/>
      <c r="BO38" s="96"/>
      <c r="BP38" s="96"/>
      <c r="BQ38" s="96"/>
      <c r="BR38" s="96"/>
      <c r="BS38" s="96"/>
      <c r="BT38" s="96"/>
      <c r="BU38" s="96"/>
      <c r="BV38" s="96"/>
      <c r="BW38" s="96"/>
      <c r="BX38" s="96"/>
      <c r="BY38" s="96"/>
      <c r="BZ38" s="96"/>
      <c r="CA38" s="96"/>
      <c r="CB38" s="96"/>
      <c r="CC38" s="96"/>
      <c r="CD38" s="96"/>
      <c r="CE38" s="96"/>
      <c r="CF38" s="96"/>
      <c r="CG38" s="96"/>
      <c r="CH38" s="96"/>
      <c r="CI38" s="96"/>
      <c r="CJ38" s="96"/>
      <c r="CK38" s="96"/>
      <c r="CL38" s="96"/>
      <c r="CM38" s="96"/>
      <c r="CN38" s="96"/>
      <c r="CO38" s="96"/>
      <c r="CP38" s="96"/>
      <c r="CQ38" s="96"/>
      <c r="CR38" s="96"/>
      <c r="CS38" s="96"/>
      <c r="CT38" s="96"/>
      <c r="CU38" s="96"/>
      <c r="CV38" s="96"/>
      <c r="CW38" s="96"/>
      <c r="CX38" s="96"/>
      <c r="CY38" s="96"/>
      <c r="CZ38" s="96"/>
      <c r="DA38" s="96"/>
      <c r="DB38" s="96"/>
      <c r="DC38" s="96"/>
      <c r="DD38" s="96"/>
      <c r="DE38" s="96"/>
      <c r="DF38" s="96"/>
      <c r="DG38" s="96"/>
      <c r="DH38" s="96"/>
      <c r="DI38" s="96"/>
      <c r="DJ38" s="96"/>
      <c r="DK38" s="96"/>
      <c r="DL38" s="96"/>
      <c r="DM38" s="96"/>
      <c r="DN38" s="96"/>
      <c r="DO38" s="96"/>
      <c r="DP38" s="96"/>
      <c r="DQ38" s="96"/>
      <c r="DR38" s="96"/>
      <c r="DS38" s="96"/>
      <c r="DT38" s="96"/>
      <c r="DU38" s="96"/>
      <c r="DV38" s="96"/>
      <c r="DW38" s="96"/>
      <c r="DX38" s="96"/>
      <c r="DY38" s="96"/>
      <c r="DZ38" s="96"/>
      <c r="EA38" s="96"/>
      <c r="EB38" s="96"/>
      <c r="EC38" s="96"/>
      <c r="ED38" s="96"/>
      <c r="EE38" s="96"/>
      <c r="EF38" s="96"/>
      <c r="EG38" s="96"/>
      <c r="EH38" s="96"/>
      <c r="EI38" s="96"/>
    </row>
    <row r="39" spans="1:139" ht="13.35" customHeight="1">
      <c r="A39" s="204" t="s">
        <v>42</v>
      </c>
      <c r="B39" s="205"/>
      <c r="C39" s="205"/>
      <c r="D39" s="220" t="str">
        <f>IF(ISBLANK(VLOOKUP($C$4,'DC Full Dataset'!$A:$AH,34,0)),"N/A", VLOOKUP($C$4,'DC Full Dataset'!$A:$AH,34,0))</f>
        <v>No</v>
      </c>
      <c r="E39" s="220"/>
      <c r="F39" s="220"/>
      <c r="G39" s="194" t="s">
        <v>43</v>
      </c>
      <c r="H39" s="195"/>
      <c r="I39" s="195"/>
      <c r="J39" s="195"/>
      <c r="K39" s="196"/>
      <c r="L39" s="47" t="str">
        <f>IF(ISBLANK(VLOOKUP($C$4,'DC Full Dataset'!$A:$AN,40,0)),"N/A", VLOOKUP($C$4,'DC Full Dataset'!$A:$AN,40,0))</f>
        <v>None</v>
      </c>
      <c r="M39" s="100"/>
      <c r="N39" s="100"/>
      <c r="O39" s="100"/>
      <c r="P39" s="100"/>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row>
    <row r="40" spans="1:139" ht="13.35" customHeight="1">
      <c r="A40" s="229" t="s">
        <v>44</v>
      </c>
      <c r="B40" s="230"/>
      <c r="C40" s="230"/>
      <c r="D40" s="234" t="str">
        <f>IF(ISBLANK(VLOOKUP($C$4,'DC Full Dataset'!$A:$AI,35,0)),"N/A", VLOOKUP($C$4,'DC Full Dataset'!$A:$AI,35,0))</f>
        <v>No</v>
      </c>
      <c r="E40" s="234"/>
      <c r="F40" s="234"/>
      <c r="G40" s="194" t="s">
        <v>45</v>
      </c>
      <c r="H40" s="195"/>
      <c r="I40" s="195"/>
      <c r="J40" s="195"/>
      <c r="K40" s="196"/>
      <c r="L40" s="47" t="str">
        <f>IF(ISBLANK(VLOOKUP($C$4,'DC Full Dataset'!$A:$AO,41,0)),"N/A", VLOOKUP($C$4,'DC Full Dataset'!$A:$AO,41,0))</f>
        <v>N/A</v>
      </c>
      <c r="M40" s="100"/>
      <c r="N40" s="96"/>
      <c r="O40" s="100"/>
      <c r="P40" s="100"/>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c r="DT40" s="96"/>
      <c r="DU40" s="96"/>
      <c r="DV40" s="96"/>
      <c r="DW40" s="96"/>
      <c r="DX40" s="96"/>
      <c r="DY40" s="96"/>
      <c r="DZ40" s="96"/>
      <c r="EA40" s="96"/>
      <c r="EB40" s="96"/>
      <c r="EC40" s="96"/>
      <c r="ED40" s="96"/>
      <c r="EE40" s="96"/>
      <c r="EF40" s="96"/>
      <c r="EG40" s="96"/>
      <c r="EH40" s="96"/>
      <c r="EI40" s="96"/>
    </row>
    <row r="41" spans="1:139" ht="21" customHeight="1">
      <c r="A41" s="229" t="s">
        <v>46</v>
      </c>
      <c r="B41" s="230"/>
      <c r="C41" s="230"/>
      <c r="D41" s="235" t="str">
        <f>IF(ISBLANK(VLOOKUP($C$4,'DC Full Dataset'!$A:$AJ,36,0)),"N/A", VLOOKUP($C$4,'DC Full Dataset'!$A:$AJ,36,0))</f>
        <v>Treated on site if/when a health staff comes</v>
      </c>
      <c r="E41" s="235"/>
      <c r="F41" s="235"/>
      <c r="G41" s="194" t="s">
        <v>47</v>
      </c>
      <c r="H41" s="195"/>
      <c r="I41" s="195"/>
      <c r="J41" s="195"/>
      <c r="K41" s="196"/>
      <c r="L41" s="47" t="str">
        <f>IF(ISBLANK(VLOOKUP($C$4,'DC Full Dataset'!$A:$AP,42,0)),"N/A", VLOOKUP($C$4,'DC Full Dataset'!$A:$AP,42,0))</f>
        <v>None</v>
      </c>
      <c r="M41" s="100"/>
      <c r="N41" s="100"/>
      <c r="O41" s="100"/>
      <c r="P41" s="100"/>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row>
    <row r="42" spans="1:139" ht="20.85" customHeight="1">
      <c r="A42" s="242" t="s">
        <v>48</v>
      </c>
      <c r="B42" s="243"/>
      <c r="C42" s="244"/>
      <c r="D42" s="265" t="str">
        <f>IF(ISBLANK(VLOOKUP($C$4,'DC Full Dataset'!$A:$AK,37,0)),"N/A", VLOOKUP($C$4,'DC Full Dataset'!$A:$AK,37,0))</f>
        <v>Irregularly (available every once in a while)</v>
      </c>
      <c r="E42" s="266"/>
      <c r="F42" s="266"/>
      <c r="G42" s="194" t="s">
        <v>45</v>
      </c>
      <c r="H42" s="195"/>
      <c r="I42" s="195"/>
      <c r="J42" s="195"/>
      <c r="K42" s="196"/>
      <c r="L42" s="47" t="str">
        <f>IF(ISBLANK(VLOOKUP($C$4,'DC Full Dataset'!$A:$AQ,43,0)),"N/A", VLOOKUP($C$4,'DC Full Dataset'!$A:$AQ,43,0))</f>
        <v>N/A</v>
      </c>
      <c r="M42" s="100"/>
      <c r="N42" s="100"/>
      <c r="O42" s="100"/>
      <c r="P42" s="100"/>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c r="BG42" s="96"/>
      <c r="BH42" s="96"/>
      <c r="BI42" s="96"/>
      <c r="BJ42" s="96"/>
      <c r="BK42" s="96"/>
      <c r="BL42" s="96"/>
      <c r="BM42" s="96"/>
      <c r="BN42" s="96"/>
      <c r="BO42" s="96"/>
      <c r="BP42" s="96"/>
      <c r="BQ42" s="96"/>
      <c r="BR42" s="96"/>
      <c r="BS42" s="96"/>
      <c r="BT42" s="96"/>
      <c r="BU42" s="96"/>
      <c r="BV42" s="96"/>
      <c r="BW42" s="96"/>
      <c r="BX42" s="96"/>
      <c r="BY42" s="96"/>
      <c r="BZ42" s="96"/>
      <c r="CA42" s="96"/>
      <c r="CB42" s="96"/>
      <c r="CC42" s="96"/>
      <c r="CD42" s="96"/>
      <c r="CE42" s="96"/>
      <c r="CF42" s="96"/>
      <c r="CG42" s="96"/>
      <c r="CH42" s="96"/>
      <c r="CI42" s="96"/>
      <c r="CJ42" s="96"/>
      <c r="CK42" s="96"/>
      <c r="CL42" s="96"/>
      <c r="CM42" s="96"/>
      <c r="CN42" s="96"/>
      <c r="CO42" s="96"/>
      <c r="CP42" s="96"/>
      <c r="CQ42" s="96"/>
      <c r="CR42" s="96"/>
      <c r="CS42" s="96"/>
      <c r="CT42" s="96"/>
      <c r="CU42" s="96"/>
      <c r="CV42" s="96"/>
      <c r="CW42" s="96"/>
      <c r="CX42" s="96"/>
      <c r="CY42" s="96"/>
      <c r="CZ42" s="96"/>
      <c r="DA42" s="96"/>
      <c r="DB42" s="96"/>
      <c r="DC42" s="96"/>
      <c r="DD42" s="96"/>
      <c r="DE42" s="96"/>
      <c r="DF42" s="96"/>
      <c r="DG42" s="96"/>
      <c r="DH42" s="96"/>
      <c r="DI42" s="96"/>
      <c r="DJ42" s="96"/>
      <c r="DK42" s="96"/>
      <c r="DL42" s="96"/>
      <c r="DM42" s="96"/>
      <c r="DN42" s="96"/>
      <c r="DO42" s="96"/>
      <c r="DP42" s="96"/>
      <c r="DQ42" s="96"/>
      <c r="DR42" s="96"/>
      <c r="DS42" s="96"/>
      <c r="DT42" s="96"/>
      <c r="DU42" s="96"/>
      <c r="DV42" s="96"/>
      <c r="DW42" s="96"/>
      <c r="DX42" s="96"/>
      <c r="DY42" s="96"/>
      <c r="DZ42" s="96"/>
      <c r="EA42" s="96"/>
      <c r="EB42" s="96"/>
      <c r="EC42" s="96"/>
      <c r="ED42" s="96"/>
      <c r="EE42" s="96"/>
      <c r="EF42" s="96"/>
      <c r="EG42" s="96"/>
      <c r="EH42" s="96"/>
      <c r="EI42" s="96"/>
    </row>
    <row r="43" spans="1:139">
      <c r="A43" s="206" t="s">
        <v>49</v>
      </c>
      <c r="B43" s="207"/>
      <c r="C43" s="207"/>
      <c r="D43" s="207"/>
      <c r="E43" s="207"/>
      <c r="F43" s="207"/>
      <c r="G43" s="207"/>
      <c r="H43" s="207"/>
      <c r="I43" s="207"/>
      <c r="J43" s="207"/>
      <c r="K43" s="207"/>
      <c r="L43" s="208"/>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row>
    <row r="44" spans="1:139" ht="13.35" customHeight="1">
      <c r="A44" s="229" t="s">
        <v>50</v>
      </c>
      <c r="B44" s="230"/>
      <c r="C44" s="230"/>
      <c r="D44" s="235" t="str">
        <f>IF(ISBLANK(VLOOKUP($C$4,'DC Full Dataset'!$A:$AT,46,0)),"N/A", VLOOKUP($C$4,'DC Full Dataset'!$A:$AT,46,0))</f>
        <v>No</v>
      </c>
      <c r="E44" s="235"/>
      <c r="F44" s="235"/>
      <c r="G44" s="194" t="s">
        <v>51</v>
      </c>
      <c r="H44" s="195"/>
      <c r="I44" s="195"/>
      <c r="J44" s="195"/>
      <c r="K44" s="196"/>
      <c r="L44" s="47" t="str">
        <f>IF(ISBLANK(VLOOKUP($C$4,'DC Full Dataset'!$A:$AU,47,0)),"N/A", VLOOKUP($C$4,'DC Full Dataset'!$A:$AU,47,0))</f>
        <v>Few</v>
      </c>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row>
    <row r="45" spans="1:139" ht="13.35" customHeight="1">
      <c r="A45" s="261" t="s">
        <v>52</v>
      </c>
      <c r="B45" s="262"/>
      <c r="C45" s="263"/>
      <c r="D45" s="220" t="str">
        <f>IF(ISBLANK(VLOOKUP($C$4,'DC Full Dataset'!$A:$AX,50,0)),"N/A", VLOOKUP($C$4,'DC Full Dataset'!$A:$AX,50,0))</f>
        <v>No</v>
      </c>
      <c r="E45" s="220"/>
      <c r="F45" s="220"/>
      <c r="G45" s="194" t="s">
        <v>53</v>
      </c>
      <c r="H45" s="195"/>
      <c r="I45" s="195"/>
      <c r="J45" s="195"/>
      <c r="K45" s="196"/>
      <c r="L45" s="47" t="str">
        <f>IF(ISBLANK(VLOOKUP($C$4,'DC Full Dataset'!$A:$AV,48,0)),"N/A", VLOOKUP($C$4,'DC Full Dataset'!$A:$AV,48,0))</f>
        <v>Yes</v>
      </c>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row>
    <row r="46" spans="1:139" ht="13.35" customHeight="1">
      <c r="A46" s="261" t="s">
        <v>54</v>
      </c>
      <c r="B46" s="262"/>
      <c r="C46" s="263"/>
      <c r="D46" s="220" t="str">
        <f>IF(ISBLANK(VLOOKUP($C$4,'DC Full Dataset'!$A:$AY,51,0)),"N/A", VLOOKUP($C$4,'DC Full Dataset'!$A:$AY,51,0))</f>
        <v>No</v>
      </c>
      <c r="E46" s="220"/>
      <c r="F46" s="220"/>
      <c r="G46" s="194" t="s">
        <v>55</v>
      </c>
      <c r="H46" s="195"/>
      <c r="I46" s="195"/>
      <c r="J46" s="195"/>
      <c r="K46" s="196"/>
      <c r="L46" s="47" t="str">
        <f>IF(ISBLANK(VLOOKUP($C$4,'DC Full Dataset'!$A:$AW,49,0)),"N/A", VLOOKUP($C$4,'DC Full Dataset'!$A:$AW,49,0))</f>
        <v>Yes</v>
      </c>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row>
    <row r="47" spans="1:139">
      <c r="A47" s="206" t="s">
        <v>56</v>
      </c>
      <c r="B47" s="207"/>
      <c r="C47" s="207"/>
      <c r="D47" s="207"/>
      <c r="E47" s="207"/>
      <c r="F47" s="207"/>
      <c r="G47" s="207"/>
      <c r="H47" s="207"/>
      <c r="I47" s="207"/>
      <c r="J47" s="207"/>
      <c r="K47" s="207"/>
      <c r="L47" s="208"/>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c r="DT47" s="96"/>
      <c r="DU47" s="96"/>
      <c r="DV47" s="96"/>
      <c r="DW47" s="96"/>
      <c r="DX47" s="96"/>
      <c r="DY47" s="96"/>
      <c r="DZ47" s="96"/>
      <c r="EA47" s="96"/>
      <c r="EB47" s="96"/>
      <c r="EC47" s="96"/>
      <c r="ED47" s="96"/>
      <c r="EE47" s="96"/>
      <c r="EF47" s="96"/>
      <c r="EG47" s="96"/>
      <c r="EH47" s="96"/>
      <c r="EI47" s="96"/>
    </row>
    <row r="48" spans="1:139" ht="19.5" customHeight="1">
      <c r="A48" s="241" t="s">
        <v>57</v>
      </c>
      <c r="B48" s="195"/>
      <c r="C48" s="196"/>
      <c r="D48" s="220" t="str">
        <f>IF(ISBLANK(VLOOKUP($C$4,'DC Full Dataset'!$A:$BA,53,0)),"N/A", VLOOKUP($C$4,'DC Full Dataset'!$A:$BA,53,0))</f>
        <v>Yes</v>
      </c>
      <c r="E48" s="220"/>
      <c r="F48" s="220"/>
      <c r="G48" s="194" t="s">
        <v>58</v>
      </c>
      <c r="H48" s="195"/>
      <c r="I48" s="195"/>
      <c r="J48" s="195"/>
      <c r="K48" s="195"/>
      <c r="L48" s="48" t="str">
        <f>IF(ISBLANK(VLOOKUP($C$4,'DC Full Dataset'!$A:$AL,38,0)),"N/A", VLOOKUP($C$4,'DC Full Dataset'!$A:$AL,38,0))</f>
        <v>Never</v>
      </c>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c r="DT48" s="96"/>
      <c r="DU48" s="96"/>
      <c r="DV48" s="96"/>
      <c r="DW48" s="96"/>
      <c r="DX48" s="96"/>
      <c r="DY48" s="96"/>
      <c r="DZ48" s="96"/>
      <c r="EA48" s="96"/>
      <c r="EB48" s="96"/>
      <c r="EC48" s="96"/>
      <c r="ED48" s="96"/>
      <c r="EE48" s="96"/>
      <c r="EF48" s="96"/>
      <c r="EG48" s="96"/>
      <c r="EH48" s="96"/>
      <c r="EI48" s="96"/>
    </row>
    <row r="49" spans="1:139" ht="19.5" customHeight="1">
      <c r="A49" s="241" t="s">
        <v>59</v>
      </c>
      <c r="B49" s="195"/>
      <c r="C49" s="196"/>
      <c r="D49" s="220" t="str">
        <f>IF(ISBLANK(VLOOKUP($C$4,'DC Full Dataset'!$A:$BB,54,0)),"N/A", VLOOKUP($C$4,'DC Full Dataset'!$A:$BB,54,0))</f>
        <v>Twice a day</v>
      </c>
      <c r="E49" s="220"/>
      <c r="F49" s="220"/>
      <c r="G49" s="194" t="s">
        <v>60</v>
      </c>
      <c r="H49" s="195"/>
      <c r="I49" s="195"/>
      <c r="J49" s="195"/>
      <c r="K49" s="195"/>
      <c r="L49" s="48" t="str">
        <f>IF(ISBLANK(VLOOKUP($C$4,'DC Full Dataset'!$A:$AM,39,0)),"N/A", VLOOKUP($C$4,'DC Full Dataset'!$A:$AM,39,0))</f>
        <v>Never</v>
      </c>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c r="BG49" s="96"/>
      <c r="BH49" s="96"/>
      <c r="BI49" s="96"/>
      <c r="BJ49" s="96"/>
      <c r="BK49" s="96"/>
      <c r="BL49" s="96"/>
      <c r="BM49" s="96"/>
      <c r="BN49" s="96"/>
      <c r="BO49" s="96"/>
      <c r="BP49" s="96"/>
      <c r="BQ49" s="96"/>
      <c r="BR49" s="96"/>
      <c r="BS49" s="96"/>
      <c r="BT49" s="96"/>
      <c r="BU49" s="96"/>
      <c r="BV49" s="96"/>
      <c r="BW49" s="96"/>
      <c r="BX49" s="96"/>
      <c r="BY49" s="96"/>
      <c r="BZ49" s="96"/>
      <c r="CA49" s="96"/>
      <c r="CB49" s="96"/>
      <c r="CC49" s="96"/>
      <c r="CD49" s="96"/>
      <c r="CE49" s="96"/>
      <c r="CF49" s="96"/>
      <c r="CG49" s="96"/>
      <c r="CH49" s="96"/>
      <c r="CI49" s="96"/>
      <c r="CJ49" s="96"/>
      <c r="CK49" s="96"/>
      <c r="CL49" s="96"/>
      <c r="CM49" s="96"/>
      <c r="CN49" s="96"/>
      <c r="CO49" s="96"/>
      <c r="CP49" s="96"/>
      <c r="CQ49" s="96"/>
      <c r="CR49" s="96"/>
      <c r="CS49" s="96"/>
      <c r="CT49" s="96"/>
      <c r="CU49" s="96"/>
      <c r="CV49" s="96"/>
      <c r="CW49" s="96"/>
      <c r="CX49" s="96"/>
      <c r="CY49" s="96"/>
      <c r="CZ49" s="96"/>
      <c r="DA49" s="96"/>
      <c r="DB49" s="96"/>
      <c r="DC49" s="96"/>
      <c r="DD49" s="96"/>
      <c r="DE49" s="96"/>
      <c r="DF49" s="96"/>
      <c r="DG49" s="96"/>
      <c r="DH49" s="96"/>
      <c r="DI49" s="96"/>
      <c r="DJ49" s="96"/>
      <c r="DK49" s="96"/>
      <c r="DL49" s="96"/>
      <c r="DM49" s="96"/>
      <c r="DN49" s="96"/>
      <c r="DO49" s="96"/>
      <c r="DP49" s="96"/>
      <c r="DQ49" s="96"/>
      <c r="DR49" s="96"/>
      <c r="DS49" s="96"/>
      <c r="DT49" s="96"/>
      <c r="DU49" s="96"/>
      <c r="DV49" s="96"/>
      <c r="DW49" s="96"/>
      <c r="DX49" s="96"/>
      <c r="DY49" s="96"/>
      <c r="DZ49" s="96"/>
      <c r="EA49" s="96"/>
      <c r="EB49" s="96"/>
      <c r="EC49" s="96"/>
      <c r="ED49" s="96"/>
      <c r="EE49" s="96"/>
      <c r="EF49" s="96"/>
      <c r="EG49" s="96"/>
      <c r="EH49" s="96"/>
      <c r="EI49" s="96"/>
    </row>
    <row r="50" spans="1:139" ht="16.5" customHeight="1">
      <c r="A50" s="242" t="s">
        <v>61</v>
      </c>
      <c r="B50" s="243"/>
      <c r="C50" s="244"/>
      <c r="D50" s="236" t="str">
        <f>IF(ISBLANK(VLOOKUP($C$4,'DC Full Dataset'!$A:$BC,55,0)),"N/A", VLOOKUP($C$4,'DC Full Dataset'!$A:$BC,55,0))</f>
        <v>Government (DCIM)</v>
      </c>
      <c r="E50" s="237"/>
      <c r="F50" s="237"/>
      <c r="G50" s="49"/>
      <c r="H50" s="49"/>
      <c r="I50" s="49"/>
      <c r="J50" s="49"/>
      <c r="K50" s="49"/>
      <c r="L50" s="50"/>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c r="BG50" s="96"/>
      <c r="BH50" s="96"/>
      <c r="BI50" s="96"/>
      <c r="BJ50" s="96"/>
      <c r="BK50" s="96"/>
      <c r="BL50" s="96"/>
      <c r="BM50" s="96"/>
      <c r="BN50" s="96"/>
      <c r="BO50" s="96"/>
      <c r="BP50" s="96"/>
      <c r="BQ50" s="96"/>
      <c r="BR50" s="96"/>
      <c r="BS50" s="96"/>
      <c r="BT50" s="96"/>
      <c r="BU50" s="96"/>
      <c r="BV50" s="96"/>
      <c r="BW50" s="96"/>
      <c r="BX50" s="96"/>
      <c r="BY50" s="96"/>
      <c r="BZ50" s="96"/>
      <c r="CA50" s="96"/>
      <c r="CB50" s="96"/>
      <c r="CC50" s="96"/>
      <c r="CD50" s="96"/>
      <c r="CE50" s="96"/>
      <c r="CF50" s="96"/>
      <c r="CG50" s="96"/>
      <c r="CH50" s="96"/>
      <c r="CI50" s="96"/>
      <c r="CJ50" s="96"/>
      <c r="CK50" s="96"/>
      <c r="CL50" s="96"/>
      <c r="CM50" s="96"/>
      <c r="CN50" s="96"/>
      <c r="CO50" s="96"/>
      <c r="CP50" s="96"/>
      <c r="CQ50" s="96"/>
      <c r="CR50" s="96"/>
      <c r="CS50" s="96"/>
      <c r="CT50" s="96"/>
      <c r="CU50" s="96"/>
      <c r="CV50" s="96"/>
      <c r="CW50" s="96"/>
      <c r="CX50" s="96"/>
      <c r="CY50" s="96"/>
      <c r="CZ50" s="96"/>
      <c r="DA50" s="96"/>
      <c r="DB50" s="96"/>
      <c r="DC50" s="96"/>
      <c r="DD50" s="96"/>
      <c r="DE50" s="96"/>
      <c r="DF50" s="96"/>
      <c r="DG50" s="96"/>
      <c r="DH50" s="96"/>
      <c r="DI50" s="96"/>
      <c r="DJ50" s="96"/>
      <c r="DK50" s="96"/>
      <c r="DL50" s="96"/>
      <c r="DM50" s="96"/>
      <c r="DN50" s="96"/>
      <c r="DO50" s="96"/>
      <c r="DP50" s="96"/>
      <c r="DQ50" s="96"/>
      <c r="DR50" s="96"/>
      <c r="DS50" s="96"/>
      <c r="DT50" s="96"/>
      <c r="DU50" s="96"/>
      <c r="DV50" s="96"/>
      <c r="DW50" s="96"/>
      <c r="DX50" s="96"/>
      <c r="DY50" s="96"/>
      <c r="DZ50" s="96"/>
      <c r="EA50" s="96"/>
      <c r="EB50" s="96"/>
      <c r="EC50" s="96"/>
      <c r="ED50" s="96"/>
      <c r="EE50" s="96"/>
      <c r="EF50" s="96"/>
      <c r="EG50" s="96"/>
      <c r="EH50" s="96"/>
      <c r="EI50" s="96"/>
    </row>
    <row r="51" spans="1:139">
      <c r="A51" s="206" t="s">
        <v>62</v>
      </c>
      <c r="B51" s="207"/>
      <c r="C51" s="207"/>
      <c r="D51" s="207"/>
      <c r="E51" s="207"/>
      <c r="F51" s="207"/>
      <c r="G51" s="207"/>
      <c r="H51" s="207"/>
      <c r="I51" s="207"/>
      <c r="J51" s="207"/>
      <c r="K51" s="207"/>
      <c r="L51" s="208"/>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c r="BG51" s="96"/>
      <c r="BH51" s="96"/>
      <c r="BI51" s="96"/>
      <c r="BJ51" s="96"/>
      <c r="BK51" s="96"/>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row>
    <row r="52" spans="1:139" ht="22.5" customHeight="1">
      <c r="A52" s="229" t="s">
        <v>63</v>
      </c>
      <c r="B52" s="230"/>
      <c r="C52" s="230"/>
      <c r="D52" s="220" t="str">
        <f>IF(ISBLANK(VLOOKUP($C$4,'DC Full Dataset'!$A:$BD,56,0)),"N/A", VLOOKUP($C$4,'DC Full Dataset'!$A:$BD,56,0))</f>
        <v>No</v>
      </c>
      <c r="E52" s="220"/>
      <c r="F52" s="220"/>
      <c r="G52" s="245" t="s">
        <v>64</v>
      </c>
      <c r="H52" s="246"/>
      <c r="I52" s="246"/>
      <c r="J52" s="246"/>
      <c r="K52" s="247"/>
      <c r="L52" s="51" t="str">
        <f>IF(ISBLANK(VLOOKUP($C$4,'DC Full Dataset'!$A:$BG,59,0)),"N/A", VLOOKUP($C$4,'DC Full Dataset'!$A:$BG,59,0))</f>
        <v>No</v>
      </c>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c r="BG52" s="96"/>
      <c r="BH52" s="96"/>
      <c r="BI52" s="96"/>
      <c r="BJ52" s="96"/>
      <c r="BK52" s="96"/>
      <c r="BL52" s="96"/>
      <c r="BM52" s="96"/>
      <c r="BN52" s="96"/>
      <c r="BO52" s="96"/>
      <c r="BP52" s="96"/>
      <c r="BQ52" s="96"/>
      <c r="BR52" s="96"/>
      <c r="BS52" s="96"/>
      <c r="BT52" s="96"/>
      <c r="BU52" s="96"/>
      <c r="BV52" s="96"/>
      <c r="BW52" s="96"/>
      <c r="BX52" s="96"/>
      <c r="BY52" s="96"/>
      <c r="BZ52" s="96"/>
      <c r="CA52" s="96"/>
      <c r="CB52" s="96"/>
      <c r="CC52" s="96"/>
      <c r="CD52" s="96"/>
      <c r="CE52" s="96"/>
      <c r="CF52" s="96"/>
      <c r="CG52" s="96"/>
      <c r="CH52" s="96"/>
      <c r="CI52" s="96"/>
      <c r="CJ52" s="96"/>
      <c r="CK52" s="96"/>
      <c r="CL52" s="96"/>
      <c r="CM52" s="96"/>
      <c r="CN52" s="96"/>
      <c r="CO52" s="96"/>
      <c r="CP52" s="96"/>
      <c r="CQ52" s="96"/>
      <c r="CR52" s="96"/>
      <c r="CS52" s="96"/>
      <c r="CT52" s="96"/>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row>
    <row r="53" spans="1:139">
      <c r="A53" s="204" t="s">
        <v>65</v>
      </c>
      <c r="B53" s="205"/>
      <c r="C53" s="205"/>
      <c r="D53" s="220" t="str">
        <f>IF(ISBLANK(VLOOKUP($C$4,'DC Full Dataset'!$A:$BE,57,0)),"N/A", VLOOKUP($C$4,'DC Full Dataset'!$A:$BE,57,0))</f>
        <v>No</v>
      </c>
      <c r="E53" s="220"/>
      <c r="F53" s="220"/>
      <c r="G53" s="245" t="s">
        <v>66</v>
      </c>
      <c r="H53" s="246"/>
      <c r="I53" s="246"/>
      <c r="J53" s="246"/>
      <c r="K53" s="247"/>
      <c r="L53" s="51" t="str">
        <f>IF(ISBLANK(VLOOKUP($C$4,'DC Full Dataset'!$A:$BH,60,0)),"N/A", VLOOKUP($C$4,'DC Full Dataset'!$A:$BH,60,0))</f>
        <v>No</v>
      </c>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6"/>
      <c r="CG53" s="96"/>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6"/>
      <c r="DH53" s="96"/>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6"/>
      <c r="EI53" s="96"/>
    </row>
    <row r="54" spans="1:139" ht="23.1" customHeight="1">
      <c r="A54" s="229" t="s">
        <v>67</v>
      </c>
      <c r="B54" s="230"/>
      <c r="C54" s="230"/>
      <c r="D54" s="220" t="str">
        <f>IF(ISBLANK(VLOOKUP($C$4,'DC Full Dataset'!$A:$BF,58,0)),"N/A", VLOOKUP($C$4,'DC Full Dataset'!$A:$BF,58,0))</f>
        <v>Yes</v>
      </c>
      <c r="E54" s="220"/>
      <c r="F54" s="220"/>
      <c r="G54" s="245" t="s">
        <v>68</v>
      </c>
      <c r="H54" s="246"/>
      <c r="I54" s="246"/>
      <c r="J54" s="246"/>
      <c r="K54" s="247"/>
      <c r="L54" s="47" t="str">
        <f>IF(ISBLANK(VLOOKUP($C$4,'DC Full Dataset'!$A:$BI,61,0)),"N/A", VLOOKUP($C$4,'DC Full Dataset'!$A:$BI,61,0))</f>
        <v>Less than half a day</v>
      </c>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row>
    <row r="55" spans="1:139">
      <c r="A55" s="206" t="s">
        <v>69</v>
      </c>
      <c r="B55" s="207"/>
      <c r="C55" s="207"/>
      <c r="D55" s="207"/>
      <c r="E55" s="207"/>
      <c r="F55" s="207"/>
      <c r="G55" s="207"/>
      <c r="H55" s="207"/>
      <c r="I55" s="207"/>
      <c r="J55" s="207"/>
      <c r="K55" s="207"/>
      <c r="L55" s="208"/>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row>
    <row r="56" spans="1:139" ht="11.1" customHeight="1">
      <c r="A56" s="204" t="s">
        <v>70</v>
      </c>
      <c r="B56" s="205"/>
      <c r="C56" s="205"/>
      <c r="D56" s="220" t="str">
        <f>IF(ISBLANK(VLOOKUP($C$4,'DC Full Dataset'!$A:$BJ,62,0)),"N/A", VLOOKUP($C$4,'DC Full Dataset'!$A:$BJ,62,0))</f>
        <v>Some</v>
      </c>
      <c r="E56" s="220"/>
      <c r="F56" s="220"/>
      <c r="G56" s="189" t="s">
        <v>71</v>
      </c>
      <c r="H56" s="190"/>
      <c r="I56" s="190"/>
      <c r="J56" s="190"/>
      <c r="K56" s="191"/>
      <c r="L56" s="51" t="str">
        <f>IF(ISBLANK(VLOOKUP($C$4,'DC Full Dataset'!$A:$AZ,52,0)),"N/A", VLOOKUP($C$4,'DC Full Dataset'!$A:$AZ,52,0))</f>
        <v>No</v>
      </c>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6"/>
      <c r="CG56" s="96"/>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6"/>
      <c r="DH56" s="96"/>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6"/>
      <c r="EI56" s="96"/>
    </row>
    <row r="57" spans="1:139">
      <c r="A57" s="204" t="s">
        <v>72</v>
      </c>
      <c r="B57" s="205"/>
      <c r="C57" s="205"/>
      <c r="D57" s="220" t="str">
        <f>IF(ISBLANK(VLOOKUP($C$4,'DC Full Dataset'!$A:$BK,63,0)),"N/A", VLOOKUP($C$4,'DC Full Dataset'!$A:$BK,63,0))</f>
        <v>Irregulary</v>
      </c>
      <c r="E57" s="220"/>
      <c r="F57" s="220"/>
      <c r="G57" s="231" t="s">
        <v>73</v>
      </c>
      <c r="H57" s="232"/>
      <c r="I57" s="232"/>
      <c r="J57" s="232"/>
      <c r="K57" s="233"/>
      <c r="L57" s="51" t="str">
        <f>IF(ISBLANK(VLOOKUP($C$4,'DC Full Dataset'!$A:$BL,64,0)),"N/A", VLOOKUP($C$4,'DC Full Dataset'!$A:$BL,64,0))</f>
        <v>Occasional</v>
      </c>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row>
    <row r="58" spans="1:139">
      <c r="A58" s="206" t="s">
        <v>74</v>
      </c>
      <c r="B58" s="207"/>
      <c r="C58" s="207"/>
      <c r="D58" s="207"/>
      <c r="E58" s="207"/>
      <c r="F58" s="207"/>
      <c r="G58" s="207"/>
      <c r="H58" s="207"/>
      <c r="I58" s="207"/>
      <c r="J58" s="207"/>
      <c r="K58" s="207"/>
      <c r="L58" s="208"/>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6"/>
      <c r="BB58" s="96"/>
      <c r="BC58" s="96"/>
      <c r="BD58" s="96"/>
      <c r="BE58" s="96"/>
      <c r="BF58" s="96"/>
      <c r="BG58" s="96"/>
      <c r="BH58" s="96"/>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96"/>
      <c r="CG58" s="96"/>
      <c r="CH58" s="96"/>
      <c r="CI58" s="96"/>
      <c r="CJ58" s="96"/>
      <c r="CK58" s="96"/>
      <c r="CL58" s="96"/>
      <c r="CM58" s="96"/>
      <c r="CN58" s="96"/>
      <c r="CO58" s="96"/>
      <c r="CP58" s="96"/>
      <c r="CQ58" s="96"/>
      <c r="CR58" s="96"/>
      <c r="CS58" s="96"/>
      <c r="CT58" s="96"/>
      <c r="CU58" s="96"/>
      <c r="CV58" s="96"/>
      <c r="CW58" s="96"/>
      <c r="CX58" s="96"/>
      <c r="CY58" s="96"/>
      <c r="CZ58" s="96"/>
      <c r="DA58" s="96"/>
      <c r="DB58" s="96"/>
      <c r="DC58" s="96"/>
      <c r="DD58" s="96"/>
      <c r="DE58" s="96"/>
      <c r="DF58" s="96"/>
      <c r="DG58" s="96"/>
      <c r="DH58" s="96"/>
      <c r="DI58" s="96"/>
      <c r="DJ58" s="96"/>
      <c r="DK58" s="96"/>
      <c r="DL58" s="96"/>
      <c r="DM58" s="96"/>
      <c r="DN58" s="96"/>
      <c r="DO58" s="96"/>
      <c r="DP58" s="96"/>
      <c r="DQ58" s="96"/>
      <c r="DR58" s="96"/>
      <c r="DS58" s="96"/>
      <c r="DT58" s="96"/>
      <c r="DU58" s="96"/>
      <c r="DV58" s="96"/>
      <c r="DW58" s="96"/>
      <c r="DX58" s="96"/>
      <c r="DY58" s="96"/>
      <c r="DZ58" s="96"/>
      <c r="EA58" s="96"/>
      <c r="EB58" s="96"/>
      <c r="EC58" s="96"/>
      <c r="ED58" s="96"/>
      <c r="EE58" s="96"/>
      <c r="EF58" s="96"/>
      <c r="EG58" s="96"/>
      <c r="EH58" s="96"/>
      <c r="EI58" s="96"/>
    </row>
    <row r="59" spans="1:139" ht="16.350000000000001" customHeight="1">
      <c r="A59" s="229" t="s">
        <v>75</v>
      </c>
      <c r="B59" s="230"/>
      <c r="C59" s="194"/>
      <c r="D59" s="220" t="str">
        <f>IF(ISBLANK(VLOOKUP($C$4,'DC Full Dataset'!$A:$BM,65,0)),"N/A", VLOOKUP($C$4,'DC Full Dataset'!$A:$BM,65,0))</f>
        <v>Yes</v>
      </c>
      <c r="E59" s="220"/>
      <c r="F59" s="220"/>
      <c r="G59" s="189" t="s">
        <v>76</v>
      </c>
      <c r="H59" s="190"/>
      <c r="I59" s="190"/>
      <c r="J59" s="190"/>
      <c r="K59" s="191"/>
      <c r="L59" s="52" t="str">
        <f>IF(ISBLANK(VLOOKUP($C$4,'DC Full Dataset'!$A:$BP,68,0)),"N/A", VLOOKUP($C$4,'DC Full Dataset'!$A:$BP,68,0))</f>
        <v>Yes</v>
      </c>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6"/>
      <c r="BF59" s="96"/>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6"/>
      <c r="CG59" s="96"/>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6"/>
      <c r="DH59" s="96"/>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6"/>
      <c r="EI59" s="96"/>
    </row>
    <row r="60" spans="1:139" ht="14.85" customHeight="1">
      <c r="A60" s="241" t="s">
        <v>77</v>
      </c>
      <c r="B60" s="195"/>
      <c r="C60" s="195"/>
      <c r="D60" s="220" t="str">
        <f>IF(ISBLANK(VLOOKUP($C$4,'DC Full Dataset'!$A:$BN,66,0)),"N/A", VLOOKUP($C$4,'DC Full Dataset'!$A:$BN,66,0))</f>
        <v>Yes</v>
      </c>
      <c r="E60" s="220"/>
      <c r="F60" s="220"/>
      <c r="G60" s="192" t="s">
        <v>78</v>
      </c>
      <c r="H60" s="193"/>
      <c r="I60" s="193"/>
      <c r="J60" s="193"/>
      <c r="K60" s="193"/>
      <c r="L60" s="53" t="str">
        <f>IF(ISBLANK(VLOOKUP($C$4,'DC Full Dataset'!$A:$BQ,69,0)),"N/A", VLOOKUP($C$4,'DC Full Dataset'!$A:$BQ,69,0))</f>
        <v>Yes</v>
      </c>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96"/>
      <c r="AO60" s="96"/>
      <c r="AP60" s="96"/>
      <c r="AQ60" s="96"/>
      <c r="AR60" s="96"/>
      <c r="AS60" s="96"/>
      <c r="AT60" s="96"/>
      <c r="AU60" s="96"/>
      <c r="AV60" s="96"/>
      <c r="AW60" s="96"/>
      <c r="AX60" s="96"/>
      <c r="AY60" s="96"/>
      <c r="AZ60" s="96"/>
      <c r="BA60" s="96"/>
      <c r="BB60" s="96"/>
      <c r="BC60" s="96"/>
      <c r="BD60" s="96"/>
      <c r="BE60" s="96"/>
      <c r="BF60" s="96"/>
      <c r="BG60" s="96"/>
      <c r="BH60" s="96"/>
      <c r="BI60" s="96"/>
      <c r="BJ60" s="96"/>
      <c r="BK60" s="96"/>
      <c r="BL60" s="96"/>
      <c r="BM60" s="96"/>
      <c r="BN60" s="96"/>
      <c r="BO60" s="96"/>
      <c r="BP60" s="96"/>
      <c r="BQ60" s="96"/>
      <c r="BR60" s="96"/>
      <c r="BS60" s="96"/>
      <c r="BT60" s="96"/>
      <c r="BU60" s="96"/>
      <c r="BV60" s="96"/>
      <c r="BW60" s="96"/>
      <c r="BX60" s="96"/>
      <c r="BY60" s="96"/>
      <c r="BZ60" s="96"/>
      <c r="CA60" s="96"/>
      <c r="CB60" s="96"/>
      <c r="CC60" s="96"/>
      <c r="CD60" s="96"/>
      <c r="CE60" s="96"/>
      <c r="CF60" s="96"/>
      <c r="CG60" s="96"/>
      <c r="CH60" s="96"/>
      <c r="CI60" s="96"/>
      <c r="CJ60" s="96"/>
      <c r="CK60" s="96"/>
      <c r="CL60" s="96"/>
      <c r="CM60" s="96"/>
      <c r="CN60" s="96"/>
      <c r="CO60" s="96"/>
      <c r="CP60" s="96"/>
      <c r="CQ60" s="96"/>
      <c r="CR60" s="96"/>
      <c r="CS60" s="96"/>
      <c r="CT60" s="96"/>
      <c r="CU60" s="96"/>
      <c r="CV60" s="96"/>
      <c r="CW60" s="96"/>
      <c r="CX60" s="96"/>
      <c r="CY60" s="96"/>
      <c r="CZ60" s="96"/>
      <c r="DA60" s="96"/>
      <c r="DB60" s="96"/>
      <c r="DC60" s="96"/>
      <c r="DD60" s="96"/>
      <c r="DE60" s="96"/>
      <c r="DF60" s="96"/>
      <c r="DG60" s="96"/>
      <c r="DH60" s="96"/>
      <c r="DI60" s="96"/>
      <c r="DJ60" s="96"/>
      <c r="DK60" s="96"/>
      <c r="DL60" s="96"/>
      <c r="DM60" s="96"/>
      <c r="DN60" s="96"/>
      <c r="DO60" s="96"/>
      <c r="DP60" s="96"/>
      <c r="DQ60" s="96"/>
      <c r="DR60" s="96"/>
      <c r="DS60" s="96"/>
      <c r="DT60" s="96"/>
      <c r="DU60" s="96"/>
      <c r="DV60" s="96"/>
      <c r="DW60" s="96"/>
      <c r="DX60" s="96"/>
      <c r="DY60" s="96"/>
      <c r="DZ60" s="96"/>
      <c r="EA60" s="96"/>
      <c r="EB60" s="96"/>
      <c r="EC60" s="96"/>
      <c r="ED60" s="96"/>
      <c r="EE60" s="96"/>
      <c r="EF60" s="96"/>
      <c r="EG60" s="96"/>
      <c r="EH60" s="96"/>
      <c r="EI60" s="96"/>
    </row>
    <row r="61" spans="1:139">
      <c r="A61" s="241" t="s">
        <v>79</v>
      </c>
      <c r="B61" s="195"/>
      <c r="C61" s="195"/>
      <c r="D61" s="220" t="str">
        <f>IF(ISBLANK(VLOOKUP($C$4,'DC Full Dataset'!$A:$BO,67,0)),"N/A", VLOOKUP($C$4,'DC Full Dataset'!$A:$BO,67,0))</f>
        <v>No</v>
      </c>
      <c r="E61" s="220"/>
      <c r="F61" s="220"/>
      <c r="G61" s="238"/>
      <c r="H61" s="239"/>
      <c r="I61" s="239"/>
      <c r="J61" s="239"/>
      <c r="K61" s="239"/>
      <c r="L61" s="240"/>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96"/>
      <c r="AO61" s="96"/>
      <c r="AP61" s="96"/>
      <c r="AQ61" s="96"/>
      <c r="AR61" s="96"/>
      <c r="AS61" s="96"/>
      <c r="AT61" s="96"/>
      <c r="AU61" s="96"/>
      <c r="AV61" s="96"/>
      <c r="AW61" s="96"/>
      <c r="AX61" s="96"/>
      <c r="AY61" s="96"/>
      <c r="AZ61" s="96"/>
      <c r="BA61" s="96"/>
      <c r="BB61" s="96"/>
      <c r="BC61" s="96"/>
      <c r="BD61" s="96"/>
      <c r="BE61" s="96"/>
      <c r="BF61" s="96"/>
      <c r="BG61" s="96"/>
      <c r="BH61" s="96"/>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96"/>
      <c r="CG61" s="96"/>
      <c r="CH61" s="96"/>
      <c r="CI61" s="96"/>
      <c r="CJ61" s="96"/>
      <c r="CK61" s="96"/>
      <c r="CL61" s="96"/>
      <c r="CM61" s="96"/>
      <c r="CN61" s="96"/>
      <c r="CO61" s="96"/>
      <c r="CP61" s="96"/>
      <c r="CQ61" s="96"/>
      <c r="CR61" s="96"/>
      <c r="CS61" s="96"/>
      <c r="CT61" s="96"/>
      <c r="CU61" s="96"/>
      <c r="CV61" s="96"/>
      <c r="CW61" s="96"/>
      <c r="CX61" s="96"/>
      <c r="CY61" s="96"/>
      <c r="CZ61" s="96"/>
      <c r="DA61" s="96"/>
      <c r="DB61" s="96"/>
      <c r="DC61" s="96"/>
      <c r="DD61" s="96"/>
      <c r="DE61" s="96"/>
      <c r="DF61" s="96"/>
      <c r="DG61" s="96"/>
      <c r="DH61" s="96"/>
      <c r="DI61" s="96"/>
      <c r="DJ61" s="96"/>
      <c r="DK61" s="96"/>
      <c r="DL61" s="96"/>
      <c r="DM61" s="96"/>
      <c r="DN61" s="96"/>
      <c r="DO61" s="96"/>
      <c r="DP61" s="96"/>
      <c r="DQ61" s="96"/>
      <c r="DR61" s="96"/>
      <c r="DS61" s="96"/>
      <c r="DT61" s="96"/>
      <c r="DU61" s="96"/>
      <c r="DV61" s="96"/>
      <c r="DW61" s="96"/>
      <c r="DX61" s="96"/>
      <c r="DY61" s="96"/>
      <c r="DZ61" s="96"/>
      <c r="EA61" s="96"/>
      <c r="EB61" s="96"/>
      <c r="EC61" s="96"/>
      <c r="ED61" s="96"/>
      <c r="EE61" s="96"/>
      <c r="EF61" s="96"/>
      <c r="EG61" s="96"/>
      <c r="EH61" s="96"/>
      <c r="EI61" s="96"/>
    </row>
    <row r="62" spans="1:139" ht="3.75" customHeight="1">
      <c r="A62" s="223"/>
      <c r="B62" s="224"/>
      <c r="C62" s="224"/>
      <c r="D62" s="224"/>
      <c r="E62" s="224"/>
      <c r="F62" s="224"/>
      <c r="G62" s="224"/>
      <c r="H62" s="224"/>
      <c r="I62" s="224"/>
      <c r="J62" s="224"/>
      <c r="K62" s="224"/>
      <c r="L62" s="225"/>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6"/>
      <c r="BF62" s="96"/>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6"/>
      <c r="CG62" s="96"/>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6"/>
      <c r="DH62" s="96"/>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6"/>
      <c r="EI62" s="96"/>
    </row>
    <row r="63" spans="1:139" ht="11.1" customHeight="1">
      <c r="A63" s="226" t="s">
        <v>80</v>
      </c>
      <c r="B63" s="227"/>
      <c r="C63" s="227"/>
      <c r="D63" s="227"/>
      <c r="E63" s="227"/>
      <c r="F63" s="227"/>
      <c r="G63" s="227"/>
      <c r="H63" s="227"/>
      <c r="I63" s="227"/>
      <c r="J63" s="227"/>
      <c r="K63" s="227"/>
      <c r="L63" s="228"/>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96"/>
      <c r="AO63" s="96"/>
      <c r="AP63" s="96"/>
      <c r="AQ63" s="96"/>
      <c r="AR63" s="96"/>
      <c r="AS63" s="96"/>
      <c r="AT63" s="96"/>
      <c r="AU63" s="96"/>
      <c r="AV63" s="96"/>
      <c r="AW63" s="96"/>
      <c r="AX63" s="96"/>
      <c r="AY63" s="96"/>
      <c r="AZ63" s="96"/>
      <c r="BA63" s="96"/>
      <c r="BB63" s="96"/>
      <c r="BC63" s="96"/>
      <c r="BD63" s="96"/>
      <c r="BE63" s="96"/>
      <c r="BF63" s="96"/>
      <c r="BG63" s="96"/>
      <c r="BH63" s="96"/>
      <c r="BI63" s="96"/>
      <c r="BJ63" s="96"/>
      <c r="BK63" s="96"/>
      <c r="BL63" s="96"/>
      <c r="BM63" s="96"/>
      <c r="BN63" s="96"/>
      <c r="BO63" s="96"/>
      <c r="BP63" s="96"/>
      <c r="BQ63" s="96"/>
      <c r="BR63" s="96"/>
      <c r="BS63" s="96"/>
      <c r="BT63" s="96"/>
      <c r="BU63" s="96"/>
      <c r="BV63" s="96"/>
      <c r="BW63" s="96"/>
      <c r="BX63" s="96"/>
      <c r="BY63" s="96"/>
      <c r="BZ63" s="96"/>
      <c r="CA63" s="96"/>
      <c r="CB63" s="96"/>
      <c r="CC63" s="96"/>
      <c r="CD63" s="96"/>
      <c r="CE63" s="96"/>
      <c r="CF63" s="96"/>
      <c r="CG63" s="96"/>
      <c r="CH63" s="96"/>
      <c r="CI63" s="96"/>
      <c r="CJ63" s="96"/>
      <c r="CK63" s="96"/>
      <c r="CL63" s="96"/>
      <c r="CM63" s="96"/>
      <c r="CN63" s="96"/>
      <c r="CO63" s="96"/>
      <c r="CP63" s="96"/>
      <c r="CQ63" s="96"/>
      <c r="CR63" s="96"/>
      <c r="CS63" s="96"/>
      <c r="CT63" s="96"/>
      <c r="CU63" s="96"/>
      <c r="CV63" s="96"/>
      <c r="CW63" s="96"/>
      <c r="CX63" s="96"/>
      <c r="CY63" s="96"/>
      <c r="CZ63" s="96"/>
      <c r="DA63" s="96"/>
      <c r="DB63" s="96"/>
      <c r="DC63" s="96"/>
      <c r="DD63" s="96"/>
      <c r="DE63" s="96"/>
      <c r="DF63" s="96"/>
      <c r="DG63" s="96"/>
      <c r="DH63" s="96"/>
      <c r="DI63" s="96"/>
      <c r="DJ63" s="96"/>
      <c r="DK63" s="96"/>
      <c r="DL63" s="96"/>
      <c r="DM63" s="96"/>
      <c r="DN63" s="96"/>
      <c r="DO63" s="96"/>
      <c r="DP63" s="96"/>
      <c r="DQ63" s="96"/>
      <c r="DR63" s="96"/>
      <c r="DS63" s="96"/>
      <c r="DT63" s="96"/>
      <c r="DU63" s="96"/>
      <c r="DV63" s="96"/>
      <c r="DW63" s="96"/>
      <c r="DX63" s="96"/>
      <c r="DY63" s="96"/>
      <c r="DZ63" s="96"/>
      <c r="EA63" s="96"/>
      <c r="EB63" s="96"/>
      <c r="EC63" s="96"/>
      <c r="ED63" s="96"/>
      <c r="EE63" s="96"/>
      <c r="EF63" s="96"/>
      <c r="EG63" s="96"/>
      <c r="EH63" s="96"/>
      <c r="EI63" s="96"/>
    </row>
    <row r="64" spans="1:139" ht="16.350000000000001" customHeight="1">
      <c r="A64" s="221" t="s">
        <v>81</v>
      </c>
      <c r="B64" s="222"/>
      <c r="C64" s="197" t="str">
        <f>IF(ISBLANK(VLOOKUP($C$4,'DC Full Dataset'!$A:$BR,70,0)),"N/A", VLOOKUP($C$4,'DC Full Dataset'!$A:$BR,70,0))</f>
        <v>DCIM Detention centre manager</v>
      </c>
      <c r="D64" s="198" t="str">
        <f>IF(ISBLANK(VLOOKUP($C$4,'DC Full Dataset'!$A:$BQ,69,0)),"N/A", VLOOKUP($C$4,'DC Full Dataset'!$A:$BQ,69,0))</f>
        <v>Yes</v>
      </c>
      <c r="E64" s="198" t="str">
        <f>IF(ISBLANK(VLOOKUP($C$4,'DC Full Dataset'!$A:$BQ,69,0)),"N/A", VLOOKUP($C$4,'DC Full Dataset'!$A:$BQ,69,0))</f>
        <v>Yes</v>
      </c>
      <c r="F64" s="222" t="s">
        <v>82</v>
      </c>
      <c r="G64" s="222"/>
      <c r="H64" s="222"/>
      <c r="I64" s="197" t="str">
        <f>IF(ISBLANK(VLOOKUP($C$4,'DC Full Dataset'!$A:$BT,72,0)),"N/A", VLOOKUP($C$4,'DC Full Dataset'!$A:$BT,72,0))</f>
        <v>N/A</v>
      </c>
      <c r="J64" s="198" t="str">
        <f>IF(ISBLANK(VLOOKUP($C$4,'DC Full Dataset'!$A:$BQ,69,0)),"N/A", VLOOKUP($C$4,'DC Full Dataset'!$A:$BQ,69,0))</f>
        <v>Yes</v>
      </c>
      <c r="K64" s="198"/>
      <c r="L64" s="199" t="str">
        <f>IF(ISBLANK(VLOOKUP($C$4,'DC Full Dataset'!$A:$BQ,69,0)),"N/A", VLOOKUP($C$4,'DC Full Dataset'!$A:$BQ,69,0))</f>
        <v>Yes</v>
      </c>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96"/>
      <c r="AO64" s="96"/>
      <c r="AP64" s="96"/>
      <c r="AQ64" s="96"/>
      <c r="AR64" s="96"/>
      <c r="AS64" s="96"/>
      <c r="AT64" s="96"/>
      <c r="AU64" s="96"/>
      <c r="AV64" s="96"/>
      <c r="AW64" s="96"/>
      <c r="AX64" s="96"/>
      <c r="AY64" s="96"/>
      <c r="AZ64" s="96"/>
      <c r="BA64" s="96"/>
      <c r="BB64" s="96"/>
      <c r="BC64" s="96"/>
      <c r="BD64" s="96"/>
      <c r="BE64" s="96"/>
      <c r="BF64" s="96"/>
      <c r="BG64" s="96"/>
      <c r="BH64" s="96"/>
      <c r="BI64" s="96"/>
      <c r="BJ64" s="96"/>
      <c r="BK64" s="96"/>
      <c r="BL64" s="96"/>
      <c r="BM64" s="96"/>
      <c r="BN64" s="96"/>
      <c r="BO64" s="96"/>
      <c r="BP64" s="96"/>
      <c r="BQ64" s="96"/>
      <c r="BR64" s="96"/>
      <c r="BS64" s="96"/>
      <c r="BT64" s="96"/>
      <c r="BU64" s="96"/>
      <c r="BV64" s="96"/>
      <c r="BW64" s="96"/>
      <c r="BX64" s="96"/>
      <c r="BY64" s="96"/>
      <c r="BZ64" s="96"/>
      <c r="CA64" s="96"/>
      <c r="CB64" s="96"/>
      <c r="CC64" s="96"/>
      <c r="CD64" s="96"/>
      <c r="CE64" s="96"/>
      <c r="CF64" s="96"/>
      <c r="CG64" s="96"/>
      <c r="CH64" s="96"/>
      <c r="CI64" s="96"/>
      <c r="CJ64" s="96"/>
      <c r="CK64" s="96"/>
      <c r="CL64" s="96"/>
      <c r="CM64" s="96"/>
      <c r="CN64" s="96"/>
      <c r="CO64" s="96"/>
      <c r="CP64" s="96"/>
      <c r="CQ64" s="96"/>
      <c r="CR64" s="96"/>
      <c r="CS64" s="96"/>
      <c r="CT64" s="96"/>
      <c r="CU64" s="96"/>
      <c r="CV64" s="96"/>
      <c r="CW64" s="96"/>
      <c r="CX64" s="96"/>
      <c r="CY64" s="96"/>
      <c r="CZ64" s="96"/>
      <c r="DA64" s="96"/>
      <c r="DB64" s="96"/>
      <c r="DC64" s="96"/>
      <c r="DD64" s="96"/>
      <c r="DE64" s="96"/>
      <c r="DF64" s="96"/>
      <c r="DG64" s="96"/>
      <c r="DH64" s="96"/>
      <c r="DI64" s="96"/>
      <c r="DJ64" s="96"/>
      <c r="DK64" s="96"/>
      <c r="DL64" s="96"/>
      <c r="DM64" s="96"/>
      <c r="DN64" s="96"/>
      <c r="DO64" s="96"/>
      <c r="DP64" s="96"/>
      <c r="DQ64" s="96"/>
      <c r="DR64" s="96"/>
      <c r="DS64" s="96"/>
      <c r="DT64" s="96"/>
      <c r="DU64" s="96"/>
      <c r="DV64" s="96"/>
      <c r="DW64" s="96"/>
      <c r="DX64" s="96"/>
      <c r="DY64" s="96"/>
      <c r="DZ64" s="96"/>
      <c r="EA64" s="96"/>
      <c r="EB64" s="96"/>
      <c r="EC64" s="96"/>
      <c r="ED64" s="96"/>
      <c r="EE64" s="96"/>
      <c r="EF64" s="96"/>
      <c r="EG64" s="96"/>
      <c r="EH64" s="96"/>
      <c r="EI64" s="96"/>
    </row>
    <row r="65" spans="1:139" ht="19.350000000000001" customHeight="1">
      <c r="A65" s="221" t="s">
        <v>83</v>
      </c>
      <c r="B65" s="222"/>
      <c r="C65" s="197" t="str">
        <f>IF(ISBLANK(VLOOKUP($C$4,'DC Full Dataset'!$A:$BV,71,0)),"N/A", VLOOKUP($C$4,'DC Full Dataset'!$A:$BV,71,0))</f>
        <v>N/A</v>
      </c>
      <c r="D65" s="198" t="str">
        <f>IF(ISBLANK(VLOOKUP($C$4,'DC Full Dataset'!$A:$BQ,69,0)),"N/A", VLOOKUP($C$4,'DC Full Dataset'!$A:$BQ,69,0))</f>
        <v>Yes</v>
      </c>
      <c r="E65" s="198" t="str">
        <f>IF(ISBLANK(VLOOKUP($C$4,'DC Full Dataset'!$A:$BQ,69,0)),"N/A", VLOOKUP($C$4,'DC Full Dataset'!$A:$BQ,69,0))</f>
        <v>Yes</v>
      </c>
      <c r="F65" s="222" t="s">
        <v>84</v>
      </c>
      <c r="G65" s="222"/>
      <c r="H65" s="222"/>
      <c r="I65" s="197" t="str">
        <f>IF(ISBLANK(VLOOKUP($C$4,'DC Full Dataset'!$A:$BU,73,0)),"N/A", VLOOKUP($C$4,'DC Full Dataset'!$A:$BU,73,0))</f>
        <v>N/A</v>
      </c>
      <c r="J65" s="198" t="str">
        <f>IF(ISBLANK(VLOOKUP($C$4,'DC Full Dataset'!$A:$BQ,69,0)),"N/A", VLOOKUP($C$4,'DC Full Dataset'!$A:$BQ,69,0))</f>
        <v>Yes</v>
      </c>
      <c r="K65" s="198"/>
      <c r="L65" s="199" t="str">
        <f>IF(ISBLANK(VLOOKUP($C$4,'DC Full Dataset'!$A:$BQ,69,0)),"N/A", VLOOKUP($C$4,'DC Full Dataset'!$A:$BQ,69,0))</f>
        <v>Yes</v>
      </c>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6"/>
      <c r="BF65" s="96"/>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6"/>
      <c r="CG65" s="96"/>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6"/>
      <c r="DH65" s="96"/>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6"/>
      <c r="EI65" s="96"/>
    </row>
    <row r="66" spans="1:139" ht="8.25" customHeight="1">
      <c r="A66" s="217"/>
      <c r="B66" s="218"/>
      <c r="C66" s="218"/>
      <c r="D66" s="218"/>
      <c r="E66" s="218"/>
      <c r="F66" s="218"/>
      <c r="G66" s="218"/>
      <c r="H66" s="218"/>
      <c r="I66" s="218"/>
      <c r="J66" s="218"/>
      <c r="K66" s="218"/>
      <c r="L66" s="219"/>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96"/>
      <c r="AO66" s="96"/>
      <c r="AP66" s="96"/>
      <c r="AQ66" s="96"/>
      <c r="AR66" s="96"/>
      <c r="AS66" s="96"/>
      <c r="AT66" s="96"/>
      <c r="AU66" s="96"/>
      <c r="AV66" s="96"/>
      <c r="AW66" s="96"/>
      <c r="AX66" s="96"/>
      <c r="AY66" s="96"/>
      <c r="AZ66" s="96"/>
      <c r="BA66" s="96"/>
      <c r="BB66" s="96"/>
      <c r="BC66" s="96"/>
      <c r="BD66" s="96"/>
      <c r="BE66" s="96"/>
      <c r="BF66" s="96"/>
      <c r="BG66" s="96"/>
      <c r="BH66" s="96"/>
      <c r="BI66" s="96"/>
      <c r="BJ66" s="96"/>
      <c r="BK66" s="96"/>
      <c r="BL66" s="96"/>
      <c r="BM66" s="96"/>
      <c r="BN66" s="96"/>
      <c r="BO66" s="96"/>
      <c r="BP66" s="96"/>
      <c r="BQ66" s="96"/>
      <c r="BR66" s="96"/>
      <c r="BS66" s="96"/>
      <c r="BT66" s="96"/>
      <c r="BU66" s="96"/>
      <c r="BV66" s="96"/>
      <c r="BW66" s="96"/>
      <c r="BX66" s="96"/>
      <c r="BY66" s="96"/>
      <c r="BZ66" s="96"/>
      <c r="CA66" s="96"/>
      <c r="CB66" s="96"/>
      <c r="CC66" s="96"/>
      <c r="CD66" s="96"/>
      <c r="CE66" s="96"/>
      <c r="CF66" s="96"/>
      <c r="CG66" s="96"/>
      <c r="CH66" s="96"/>
      <c r="CI66" s="96"/>
      <c r="CJ66" s="96"/>
      <c r="CK66" s="96"/>
      <c r="CL66" s="96"/>
      <c r="CM66" s="96"/>
      <c r="CN66" s="96"/>
      <c r="CO66" s="96"/>
      <c r="CP66" s="96"/>
      <c r="CQ66" s="96"/>
      <c r="CR66" s="96"/>
      <c r="CS66" s="96"/>
      <c r="CT66" s="96"/>
      <c r="CU66" s="96"/>
      <c r="CV66" s="96"/>
      <c r="CW66" s="96"/>
      <c r="CX66" s="96"/>
      <c r="CY66" s="96"/>
      <c r="CZ66" s="96"/>
      <c r="DA66" s="96"/>
      <c r="DB66" s="96"/>
      <c r="DC66" s="96"/>
      <c r="DD66" s="96"/>
      <c r="DE66" s="96"/>
      <c r="DF66" s="96"/>
      <c r="DG66" s="96"/>
      <c r="DH66" s="96"/>
      <c r="DI66" s="96"/>
      <c r="DJ66" s="96"/>
      <c r="DK66" s="96"/>
      <c r="DL66" s="96"/>
      <c r="DM66" s="96"/>
      <c r="DN66" s="96"/>
      <c r="DO66" s="96"/>
      <c r="DP66" s="96"/>
      <c r="DQ66" s="96"/>
      <c r="DR66" s="96"/>
      <c r="DS66" s="96"/>
      <c r="DT66" s="96"/>
      <c r="DU66" s="96"/>
      <c r="DV66" s="96"/>
      <c r="DW66" s="96"/>
      <c r="DX66" s="96"/>
      <c r="DY66" s="96"/>
      <c r="DZ66" s="96"/>
      <c r="EA66" s="96"/>
      <c r="EB66" s="96"/>
      <c r="EC66" s="96"/>
      <c r="ED66" s="96"/>
      <c r="EE66" s="96"/>
      <c r="EF66" s="96"/>
      <c r="EG66" s="96"/>
      <c r="EH66" s="96"/>
      <c r="EI66" s="96"/>
    </row>
    <row r="67" spans="1:139" ht="17.100000000000001" customHeight="1">
      <c r="A67" s="209" t="s">
        <v>85</v>
      </c>
      <c r="B67" s="210"/>
      <c r="C67" s="210"/>
      <c r="D67" s="210"/>
      <c r="E67" s="210"/>
      <c r="F67" s="210"/>
      <c r="G67" s="210"/>
      <c r="H67" s="210"/>
      <c r="I67" s="210"/>
      <c r="J67" s="210"/>
      <c r="K67" s="211"/>
      <c r="L67" s="212"/>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96"/>
      <c r="AS67" s="96"/>
      <c r="AT67" s="96"/>
      <c r="AU67" s="96"/>
      <c r="AV67" s="96"/>
      <c r="AW67" s="96"/>
      <c r="AX67" s="96"/>
      <c r="AY67" s="96"/>
      <c r="AZ67" s="96"/>
      <c r="BA67" s="96"/>
      <c r="BB67" s="96"/>
      <c r="BC67" s="96"/>
      <c r="BD67" s="96"/>
      <c r="BE67" s="96"/>
      <c r="BF67" s="96"/>
      <c r="BG67" s="96"/>
      <c r="BH67" s="96"/>
      <c r="BI67" s="96"/>
      <c r="BJ67" s="96"/>
      <c r="BK67" s="96"/>
      <c r="BL67" s="96"/>
      <c r="BM67" s="96"/>
      <c r="BN67" s="96"/>
      <c r="BO67" s="96"/>
      <c r="BP67" s="96"/>
      <c r="BQ67" s="96"/>
      <c r="BR67" s="96"/>
      <c r="BS67" s="96"/>
      <c r="BT67" s="96"/>
      <c r="BU67" s="96"/>
      <c r="BV67" s="96"/>
      <c r="BW67" s="96"/>
      <c r="BX67" s="96"/>
      <c r="BY67" s="96"/>
      <c r="BZ67" s="96"/>
      <c r="CA67" s="96"/>
      <c r="CB67" s="96"/>
      <c r="CC67" s="96"/>
      <c r="CD67" s="96"/>
      <c r="CE67" s="96"/>
      <c r="CF67" s="96"/>
      <c r="CG67" s="96"/>
      <c r="CH67" s="96"/>
      <c r="CI67" s="96"/>
      <c r="CJ67" s="96"/>
      <c r="CK67" s="96"/>
      <c r="CL67" s="96"/>
      <c r="CM67" s="96"/>
      <c r="CN67" s="96"/>
      <c r="CO67" s="96"/>
      <c r="CP67" s="96"/>
      <c r="CQ67" s="96"/>
      <c r="CR67" s="96"/>
      <c r="CS67" s="96"/>
      <c r="CT67" s="96"/>
      <c r="CU67" s="96"/>
      <c r="CV67" s="96"/>
      <c r="CW67" s="96"/>
      <c r="CX67" s="96"/>
      <c r="CY67" s="96"/>
      <c r="CZ67" s="96"/>
      <c r="DA67" s="96"/>
      <c r="DB67" s="96"/>
      <c r="DC67" s="96"/>
      <c r="DD67" s="96"/>
      <c r="DE67" s="96"/>
      <c r="DF67" s="96"/>
      <c r="DG67" s="96"/>
      <c r="DH67" s="96"/>
      <c r="DI67" s="96"/>
      <c r="DJ67" s="96"/>
      <c r="DK67" s="96"/>
      <c r="DL67" s="96"/>
      <c r="DM67" s="96"/>
      <c r="DN67" s="96"/>
      <c r="DO67" s="96"/>
      <c r="DP67" s="96"/>
      <c r="DQ67" s="96"/>
      <c r="DR67" s="96"/>
      <c r="DS67" s="96"/>
      <c r="DT67" s="96"/>
      <c r="DU67" s="96"/>
      <c r="DV67" s="96"/>
      <c r="DW67" s="96"/>
      <c r="DX67" s="96"/>
      <c r="DY67" s="96"/>
      <c r="DZ67" s="96"/>
      <c r="EA67" s="96"/>
      <c r="EB67" s="96"/>
      <c r="EC67" s="96"/>
      <c r="ED67" s="96"/>
      <c r="EE67" s="96"/>
      <c r="EF67" s="96"/>
      <c r="EG67" s="96"/>
      <c r="EH67" s="96"/>
      <c r="EI67" s="96"/>
    </row>
    <row r="68" spans="1:139" ht="22.35" customHeight="1">
      <c r="A68" s="200"/>
      <c r="B68" s="201"/>
      <c r="C68" s="201"/>
      <c r="D68" s="201"/>
      <c r="E68" s="201"/>
      <c r="F68" s="201"/>
      <c r="G68" s="201"/>
      <c r="H68" s="201"/>
      <c r="I68" s="201"/>
      <c r="J68" s="201"/>
      <c r="K68" s="202"/>
      <c r="L68" s="203"/>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96"/>
      <c r="CG68" s="96"/>
      <c r="CH68" s="96"/>
      <c r="CI68" s="96"/>
      <c r="CJ68" s="96"/>
      <c r="CK68" s="96"/>
      <c r="CL68" s="96"/>
      <c r="CM68" s="96"/>
      <c r="CN68" s="96"/>
      <c r="CO68" s="96"/>
      <c r="CP68" s="96"/>
      <c r="CQ68" s="96"/>
      <c r="CR68" s="96"/>
      <c r="CS68" s="96"/>
      <c r="CT68" s="96"/>
      <c r="CU68" s="96"/>
      <c r="CV68" s="96"/>
      <c r="CW68" s="96"/>
      <c r="CX68" s="96"/>
      <c r="CY68" s="96"/>
      <c r="CZ68" s="96"/>
      <c r="DA68" s="96"/>
      <c r="DB68" s="96"/>
      <c r="DC68" s="96"/>
      <c r="DD68" s="96"/>
      <c r="DE68" s="96"/>
      <c r="DF68" s="96"/>
      <c r="DG68" s="96"/>
      <c r="DH68" s="96"/>
      <c r="DI68" s="96"/>
      <c r="DJ68" s="96"/>
      <c r="DK68" s="96"/>
      <c r="DL68" s="96"/>
      <c r="DM68" s="96"/>
      <c r="DN68" s="96"/>
      <c r="DO68" s="96"/>
      <c r="DP68" s="96"/>
      <c r="DQ68" s="96"/>
      <c r="DR68" s="96"/>
      <c r="DS68" s="96"/>
      <c r="DT68" s="96"/>
      <c r="DU68" s="96"/>
      <c r="DV68" s="96"/>
      <c r="DW68" s="96"/>
      <c r="DX68" s="96"/>
      <c r="DY68" s="96"/>
      <c r="DZ68" s="96"/>
      <c r="EA68" s="96"/>
      <c r="EB68" s="96"/>
      <c r="EC68" s="96"/>
      <c r="ED68" s="96"/>
      <c r="EE68" s="96"/>
      <c r="EF68" s="96"/>
      <c r="EG68" s="96"/>
      <c r="EH68" s="96"/>
      <c r="EI68" s="96"/>
    </row>
    <row r="69" spans="1:139" ht="17.850000000000001" customHeight="1" thickBot="1">
      <c r="A69" s="213" t="s">
        <v>86</v>
      </c>
      <c r="B69" s="214"/>
      <c r="C69" s="214"/>
      <c r="D69" s="214"/>
      <c r="E69" s="214"/>
      <c r="F69" s="214"/>
      <c r="G69" s="214"/>
      <c r="H69" s="214"/>
      <c r="I69" s="214"/>
      <c r="J69" s="214"/>
      <c r="K69" s="215"/>
      <c r="L69" s="21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c r="BN69" s="96"/>
      <c r="BO69" s="96"/>
      <c r="BP69" s="96"/>
      <c r="BQ69" s="96"/>
      <c r="BR69" s="96"/>
      <c r="BS69" s="96"/>
      <c r="BT69" s="96"/>
      <c r="BU69" s="96"/>
      <c r="BV69" s="96"/>
      <c r="BW69" s="96"/>
      <c r="BX69" s="96"/>
      <c r="BY69" s="96"/>
      <c r="BZ69" s="96"/>
      <c r="CA69" s="96"/>
      <c r="CB69" s="96"/>
      <c r="CC69" s="96"/>
      <c r="CD69" s="96"/>
      <c r="CE69" s="96"/>
      <c r="CF69" s="96"/>
      <c r="CG69" s="96"/>
      <c r="CH69" s="96"/>
      <c r="CI69" s="96"/>
      <c r="CJ69" s="96"/>
      <c r="CK69" s="96"/>
      <c r="CL69" s="96"/>
      <c r="CM69" s="96"/>
      <c r="CN69" s="96"/>
      <c r="CO69" s="96"/>
      <c r="CP69" s="96"/>
      <c r="CQ69" s="96"/>
      <c r="CR69" s="96"/>
      <c r="CS69" s="96"/>
      <c r="CT69" s="96"/>
      <c r="CU69" s="96"/>
      <c r="CV69" s="96"/>
      <c r="CW69" s="96"/>
      <c r="CX69" s="96"/>
      <c r="CY69" s="96"/>
      <c r="CZ69" s="96"/>
      <c r="DA69" s="96"/>
      <c r="DB69" s="96"/>
      <c r="DC69" s="96"/>
      <c r="DD69" s="96"/>
      <c r="DE69" s="96"/>
      <c r="DF69" s="96"/>
      <c r="DG69" s="96"/>
      <c r="DH69" s="96"/>
      <c r="DI69" s="96"/>
      <c r="DJ69" s="96"/>
      <c r="DK69" s="96"/>
      <c r="DL69" s="96"/>
      <c r="DM69" s="96"/>
      <c r="DN69" s="96"/>
      <c r="DO69" s="96"/>
      <c r="DP69" s="96"/>
      <c r="DQ69" s="96"/>
      <c r="DR69" s="96"/>
      <c r="DS69" s="96"/>
      <c r="DT69" s="96"/>
      <c r="DU69" s="96"/>
      <c r="DV69" s="96"/>
      <c r="DW69" s="96"/>
      <c r="DX69" s="96"/>
      <c r="DY69" s="96"/>
      <c r="DZ69" s="96"/>
      <c r="EA69" s="96"/>
      <c r="EB69" s="96"/>
      <c r="EC69" s="96"/>
      <c r="ED69" s="96"/>
      <c r="EE69" s="96"/>
      <c r="EF69" s="96"/>
      <c r="EG69" s="96"/>
      <c r="EH69" s="96"/>
      <c r="EI69" s="96"/>
    </row>
    <row r="70" spans="1:139" ht="11.1"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c r="BN70" s="96"/>
      <c r="BO70" s="96"/>
      <c r="BP70" s="96"/>
      <c r="BQ70" s="96"/>
      <c r="BR70" s="96"/>
      <c r="BS70" s="96"/>
      <c r="BT70" s="96"/>
      <c r="BU70" s="96"/>
      <c r="BV70" s="96"/>
      <c r="BW70" s="96"/>
      <c r="BX70" s="96"/>
      <c r="BY70" s="96"/>
      <c r="BZ70" s="96"/>
      <c r="CA70" s="96"/>
      <c r="CB70" s="96"/>
      <c r="CC70" s="96"/>
      <c r="CD70" s="96"/>
      <c r="CE70" s="96"/>
      <c r="CF70" s="96"/>
      <c r="CG70" s="96"/>
      <c r="CH70" s="96"/>
      <c r="CI70" s="96"/>
      <c r="CJ70" s="96"/>
      <c r="CK70" s="96"/>
      <c r="CL70" s="96"/>
      <c r="CM70" s="96"/>
      <c r="CN70" s="96"/>
      <c r="CO70" s="96"/>
      <c r="CP70" s="96"/>
      <c r="CQ70" s="96"/>
      <c r="CR70" s="96"/>
      <c r="CS70" s="96"/>
      <c r="CT70" s="96"/>
      <c r="CU70" s="96"/>
      <c r="CV70" s="96"/>
      <c r="CW70" s="96"/>
      <c r="CX70" s="96"/>
      <c r="CY70" s="96"/>
      <c r="CZ70" s="96"/>
      <c r="DA70" s="96"/>
      <c r="DB70" s="96"/>
      <c r="DC70" s="96"/>
      <c r="DD70" s="96"/>
      <c r="DE70" s="96"/>
      <c r="DF70" s="96"/>
      <c r="DG70" s="96"/>
      <c r="DH70" s="96"/>
      <c r="DI70" s="96"/>
      <c r="DJ70" s="96"/>
      <c r="DK70" s="96"/>
      <c r="DL70" s="96"/>
      <c r="DM70" s="96"/>
      <c r="DN70" s="96"/>
      <c r="DO70" s="96"/>
      <c r="DP70" s="96"/>
      <c r="DQ70" s="96"/>
      <c r="DR70" s="96"/>
      <c r="DS70" s="96"/>
      <c r="DT70" s="96"/>
      <c r="DU70" s="96"/>
      <c r="DV70" s="96"/>
      <c r="DW70" s="96"/>
      <c r="DX70" s="96"/>
      <c r="DY70" s="96"/>
      <c r="DZ70" s="96"/>
      <c r="EA70" s="96"/>
      <c r="EB70" s="96"/>
      <c r="EC70" s="96"/>
      <c r="ED70" s="96"/>
      <c r="EE70" s="96"/>
      <c r="EF70" s="96"/>
      <c r="EG70" s="96"/>
      <c r="EH70" s="96"/>
      <c r="EI70" s="96"/>
    </row>
    <row r="71" spans="1:139" ht="11.1" customHeight="1">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c r="BN71" s="96"/>
      <c r="BO71" s="96"/>
      <c r="BP71" s="96"/>
      <c r="BQ71" s="96"/>
      <c r="BR71" s="96"/>
      <c r="BS71" s="96"/>
      <c r="BT71" s="96"/>
      <c r="BU71" s="96"/>
      <c r="BV71" s="96"/>
      <c r="BW71" s="96"/>
      <c r="BX71" s="96"/>
      <c r="BY71" s="96"/>
      <c r="BZ71" s="96"/>
      <c r="CA71" s="96"/>
      <c r="CB71" s="96"/>
      <c r="CC71" s="96"/>
      <c r="CD71" s="96"/>
      <c r="CE71" s="96"/>
      <c r="CF71" s="96"/>
      <c r="CG71" s="96"/>
      <c r="CH71" s="96"/>
      <c r="CI71" s="96"/>
      <c r="CJ71" s="96"/>
      <c r="CK71" s="96"/>
      <c r="CL71" s="96"/>
      <c r="CM71" s="96"/>
      <c r="CN71" s="96"/>
      <c r="CO71" s="96"/>
      <c r="CP71" s="96"/>
      <c r="CQ71" s="96"/>
      <c r="CR71" s="96"/>
      <c r="CS71" s="96"/>
      <c r="CT71" s="96"/>
      <c r="CU71" s="96"/>
      <c r="CV71" s="96"/>
      <c r="CW71" s="96"/>
      <c r="CX71" s="96"/>
      <c r="CY71" s="96"/>
      <c r="CZ71" s="96"/>
      <c r="DA71" s="96"/>
      <c r="DB71" s="96"/>
      <c r="DC71" s="96"/>
      <c r="DD71" s="96"/>
      <c r="DE71" s="96"/>
      <c r="DF71" s="96"/>
      <c r="DG71" s="96"/>
      <c r="DH71" s="96"/>
      <c r="DI71" s="96"/>
      <c r="DJ71" s="96"/>
      <c r="DK71" s="96"/>
      <c r="DL71" s="96"/>
      <c r="DM71" s="96"/>
      <c r="DN71" s="96"/>
      <c r="DO71" s="96"/>
      <c r="DP71" s="96"/>
      <c r="DQ71" s="96"/>
      <c r="DR71" s="96"/>
      <c r="DS71" s="96"/>
      <c r="DT71" s="96"/>
      <c r="DU71" s="96"/>
      <c r="DV71" s="96"/>
      <c r="DW71" s="96"/>
      <c r="DX71" s="96"/>
      <c r="DY71" s="96"/>
      <c r="DZ71" s="96"/>
      <c r="EA71" s="96"/>
      <c r="EB71" s="96"/>
      <c r="EC71" s="96"/>
      <c r="ED71" s="96"/>
      <c r="EE71" s="96"/>
      <c r="EF71" s="96"/>
      <c r="EG71" s="96"/>
      <c r="EH71" s="96"/>
      <c r="EI71" s="96"/>
    </row>
    <row r="72" spans="1:139" ht="11.1"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96"/>
      <c r="AO72" s="96"/>
      <c r="AP72" s="96"/>
      <c r="AQ72" s="96"/>
      <c r="AR72" s="96"/>
      <c r="AS72" s="96"/>
      <c r="AT72" s="96"/>
      <c r="AU72" s="96"/>
      <c r="AV72" s="96"/>
      <c r="AW72" s="96"/>
      <c r="AX72" s="96"/>
      <c r="AY72" s="96"/>
      <c r="AZ72" s="96"/>
      <c r="BA72" s="96"/>
      <c r="BB72" s="96"/>
      <c r="BC72" s="96"/>
      <c r="BD72" s="96"/>
      <c r="BE72" s="96"/>
      <c r="BF72" s="96"/>
      <c r="BG72" s="96"/>
      <c r="BH72" s="96"/>
      <c r="BI72" s="96"/>
      <c r="BJ72" s="96"/>
      <c r="BK72" s="96"/>
      <c r="BL72" s="96"/>
      <c r="BM72" s="96"/>
      <c r="BN72" s="96"/>
      <c r="BO72" s="96"/>
      <c r="BP72" s="96"/>
      <c r="BQ72" s="96"/>
      <c r="BR72" s="96"/>
      <c r="BS72" s="96"/>
      <c r="BT72" s="96"/>
      <c r="BU72" s="96"/>
      <c r="BV72" s="96"/>
      <c r="BW72" s="96"/>
      <c r="BX72" s="96"/>
      <c r="BY72" s="96"/>
      <c r="BZ72" s="96"/>
      <c r="CA72" s="96"/>
      <c r="CB72" s="96"/>
      <c r="CC72" s="96"/>
      <c r="CD72" s="96"/>
      <c r="CE72" s="96"/>
      <c r="CF72" s="96"/>
      <c r="CG72" s="96"/>
      <c r="CH72" s="96"/>
      <c r="CI72" s="96"/>
      <c r="CJ72" s="96"/>
      <c r="CK72" s="96"/>
      <c r="CL72" s="96"/>
      <c r="CM72" s="96"/>
      <c r="CN72" s="96"/>
      <c r="CO72" s="96"/>
      <c r="CP72" s="96"/>
      <c r="CQ72" s="96"/>
      <c r="CR72" s="96"/>
      <c r="CS72" s="96"/>
      <c r="CT72" s="96"/>
      <c r="CU72" s="96"/>
      <c r="CV72" s="96"/>
      <c r="CW72" s="96"/>
      <c r="CX72" s="96"/>
      <c r="CY72" s="96"/>
      <c r="CZ72" s="96"/>
      <c r="DA72" s="96"/>
      <c r="DB72" s="96"/>
      <c r="DC72" s="96"/>
      <c r="DD72" s="96"/>
      <c r="DE72" s="96"/>
      <c r="DF72" s="96"/>
      <c r="DG72" s="96"/>
      <c r="DH72" s="96"/>
      <c r="DI72" s="96"/>
      <c r="DJ72" s="96"/>
      <c r="DK72" s="96"/>
      <c r="DL72" s="96"/>
      <c r="DM72" s="96"/>
      <c r="DN72" s="96"/>
      <c r="DO72" s="96"/>
      <c r="DP72" s="96"/>
      <c r="DQ72" s="96"/>
      <c r="DR72" s="96"/>
      <c r="DS72" s="96"/>
      <c r="DT72" s="96"/>
      <c r="DU72" s="96"/>
      <c r="DV72" s="96"/>
      <c r="DW72" s="96"/>
      <c r="DX72" s="96"/>
      <c r="DY72" s="96"/>
      <c r="DZ72" s="96"/>
      <c r="EA72" s="96"/>
      <c r="EB72" s="96"/>
      <c r="EC72" s="96"/>
      <c r="ED72" s="96"/>
      <c r="EE72" s="96"/>
      <c r="EF72" s="96"/>
      <c r="EG72" s="96"/>
      <c r="EH72" s="96"/>
      <c r="EI72" s="96"/>
    </row>
    <row r="73" spans="1:139" ht="11.1" customHeight="1">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96"/>
      <c r="AO73" s="96"/>
      <c r="AP73" s="96"/>
      <c r="AQ73" s="96"/>
      <c r="AR73" s="96"/>
      <c r="AS73" s="96"/>
      <c r="AT73" s="96"/>
      <c r="AU73" s="96"/>
      <c r="AV73" s="96"/>
      <c r="AW73" s="96"/>
      <c r="AX73" s="96"/>
      <c r="AY73" s="96"/>
      <c r="AZ73" s="96"/>
      <c r="BA73" s="96"/>
      <c r="BB73" s="96"/>
      <c r="BC73" s="96"/>
      <c r="BD73" s="96"/>
      <c r="BE73" s="96"/>
      <c r="BF73" s="96"/>
      <c r="BG73" s="96"/>
      <c r="BH73" s="96"/>
      <c r="BI73" s="96"/>
      <c r="BJ73" s="96"/>
      <c r="BK73" s="96"/>
      <c r="BL73" s="96"/>
      <c r="BM73" s="96"/>
      <c r="BN73" s="96"/>
      <c r="BO73" s="96"/>
      <c r="BP73" s="96"/>
      <c r="BQ73" s="96"/>
      <c r="BR73" s="96"/>
      <c r="BS73" s="96"/>
      <c r="BT73" s="96"/>
      <c r="BU73" s="96"/>
      <c r="BV73" s="96"/>
      <c r="BW73" s="96"/>
      <c r="BX73" s="96"/>
      <c r="BY73" s="96"/>
      <c r="BZ73" s="96"/>
      <c r="CA73" s="96"/>
      <c r="CB73" s="96"/>
      <c r="CC73" s="96"/>
      <c r="CD73" s="96"/>
      <c r="CE73" s="96"/>
      <c r="CF73" s="96"/>
      <c r="CG73" s="96"/>
      <c r="CH73" s="96"/>
      <c r="CI73" s="96"/>
      <c r="CJ73" s="96"/>
      <c r="CK73" s="96"/>
      <c r="CL73" s="96"/>
      <c r="CM73" s="96"/>
      <c r="CN73" s="96"/>
      <c r="CO73" s="96"/>
      <c r="CP73" s="96"/>
      <c r="CQ73" s="96"/>
      <c r="CR73" s="96"/>
      <c r="CS73" s="96"/>
      <c r="CT73" s="96"/>
      <c r="CU73" s="96"/>
      <c r="CV73" s="96"/>
      <c r="CW73" s="96"/>
      <c r="CX73" s="96"/>
      <c r="CY73" s="96"/>
      <c r="CZ73" s="96"/>
      <c r="DA73" s="96"/>
      <c r="DB73" s="96"/>
      <c r="DC73" s="96"/>
      <c r="DD73" s="96"/>
      <c r="DE73" s="96"/>
      <c r="DF73" s="96"/>
      <c r="DG73" s="96"/>
      <c r="DH73" s="96"/>
      <c r="DI73" s="96"/>
      <c r="DJ73" s="96"/>
      <c r="DK73" s="96"/>
      <c r="DL73" s="96"/>
      <c r="DM73" s="96"/>
      <c r="DN73" s="96"/>
      <c r="DO73" s="96"/>
      <c r="DP73" s="96"/>
      <c r="DQ73" s="96"/>
      <c r="DR73" s="96"/>
      <c r="DS73" s="96"/>
      <c r="DT73" s="96"/>
      <c r="DU73" s="96"/>
      <c r="DV73" s="96"/>
      <c r="DW73" s="96"/>
      <c r="DX73" s="96"/>
      <c r="DY73" s="96"/>
      <c r="DZ73" s="96"/>
      <c r="EA73" s="96"/>
      <c r="EB73" s="96"/>
      <c r="EC73" s="96"/>
      <c r="ED73" s="96"/>
      <c r="EE73" s="96"/>
      <c r="EF73" s="96"/>
      <c r="EG73" s="96"/>
      <c r="EH73" s="96"/>
      <c r="EI73" s="96"/>
    </row>
    <row r="74" spans="1:139" ht="11.1" customHeight="1">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96"/>
      <c r="AP74" s="96"/>
      <c r="AQ74" s="96"/>
      <c r="AR74" s="96"/>
      <c r="AS74" s="96"/>
      <c r="AT74" s="96"/>
      <c r="AU74" s="96"/>
      <c r="AV74" s="96"/>
      <c r="AW74" s="96"/>
      <c r="AX74" s="96"/>
      <c r="AY74" s="96"/>
      <c r="AZ74" s="96"/>
      <c r="BA74" s="96"/>
      <c r="BB74" s="96"/>
      <c r="BC74" s="96"/>
      <c r="BD74" s="96"/>
      <c r="BE74" s="96"/>
      <c r="BF74" s="96"/>
      <c r="BG74" s="96"/>
      <c r="BH74" s="96"/>
      <c r="BI74" s="96"/>
      <c r="BJ74" s="96"/>
      <c r="BK74" s="96"/>
      <c r="BL74" s="96"/>
      <c r="BM74" s="96"/>
      <c r="BN74" s="96"/>
      <c r="BO74" s="96"/>
      <c r="BP74" s="96"/>
      <c r="BQ74" s="96"/>
      <c r="BR74" s="96"/>
      <c r="BS74" s="96"/>
      <c r="BT74" s="96"/>
      <c r="BU74" s="96"/>
      <c r="BV74" s="96"/>
      <c r="BW74" s="96"/>
      <c r="BX74" s="96"/>
      <c r="BY74" s="96"/>
      <c r="BZ74" s="96"/>
      <c r="CA74" s="96"/>
      <c r="CB74" s="96"/>
      <c r="CC74" s="96"/>
      <c r="CD74" s="96"/>
      <c r="CE74" s="96"/>
      <c r="CF74" s="96"/>
      <c r="CG74" s="96"/>
      <c r="CH74" s="96"/>
      <c r="CI74" s="96"/>
      <c r="CJ74" s="96"/>
      <c r="CK74" s="96"/>
      <c r="CL74" s="96"/>
      <c r="CM74" s="96"/>
      <c r="CN74" s="96"/>
      <c r="CO74" s="96"/>
      <c r="CP74" s="96"/>
      <c r="CQ74" s="96"/>
      <c r="CR74" s="96"/>
      <c r="CS74" s="96"/>
      <c r="CT74" s="96"/>
      <c r="CU74" s="96"/>
      <c r="CV74" s="96"/>
      <c r="CW74" s="96"/>
      <c r="CX74" s="96"/>
      <c r="CY74" s="96"/>
      <c r="CZ74" s="96"/>
      <c r="DA74" s="96"/>
      <c r="DB74" s="96"/>
      <c r="DC74" s="96"/>
      <c r="DD74" s="96"/>
      <c r="DE74" s="96"/>
      <c r="DF74" s="96"/>
      <c r="DG74" s="96"/>
      <c r="DH74" s="96"/>
      <c r="DI74" s="96"/>
      <c r="DJ74" s="96"/>
      <c r="DK74" s="96"/>
      <c r="DL74" s="96"/>
      <c r="DM74" s="96"/>
      <c r="DN74" s="96"/>
      <c r="DO74" s="96"/>
      <c r="DP74" s="96"/>
      <c r="DQ74" s="96"/>
      <c r="DR74" s="96"/>
      <c r="DS74" s="96"/>
      <c r="DT74" s="96"/>
      <c r="DU74" s="96"/>
      <c r="DV74" s="96"/>
      <c r="DW74" s="96"/>
      <c r="DX74" s="96"/>
      <c r="DY74" s="96"/>
      <c r="DZ74" s="96"/>
      <c r="EA74" s="96"/>
      <c r="EB74" s="96"/>
      <c r="EC74" s="96"/>
      <c r="ED74" s="96"/>
      <c r="EE74" s="96"/>
      <c r="EF74" s="96"/>
      <c r="EG74" s="96"/>
      <c r="EH74" s="96"/>
      <c r="EI74" s="96"/>
    </row>
    <row r="75" spans="1:139" ht="11.1" customHeight="1">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96"/>
      <c r="AO75" s="96"/>
      <c r="AP75" s="96"/>
      <c r="AQ75" s="96"/>
      <c r="AR75" s="96"/>
      <c r="AS75" s="96"/>
      <c r="AT75" s="96"/>
      <c r="AU75" s="96"/>
      <c r="AV75" s="96"/>
      <c r="AW75" s="96"/>
      <c r="AX75" s="96"/>
      <c r="AY75" s="96"/>
      <c r="AZ75" s="96"/>
      <c r="BA75" s="96"/>
      <c r="BB75" s="96"/>
      <c r="BC75" s="96"/>
      <c r="BD75" s="96"/>
      <c r="BE75" s="96"/>
      <c r="BF75" s="96"/>
      <c r="BG75" s="96"/>
      <c r="BH75" s="96"/>
      <c r="BI75" s="96"/>
      <c r="BJ75" s="96"/>
      <c r="BK75" s="96"/>
      <c r="BL75" s="96"/>
      <c r="BM75" s="96"/>
      <c r="BN75" s="96"/>
      <c r="BO75" s="96"/>
      <c r="BP75" s="96"/>
      <c r="BQ75" s="96"/>
      <c r="BR75" s="96"/>
      <c r="BS75" s="96"/>
      <c r="BT75" s="96"/>
      <c r="BU75" s="96"/>
      <c r="BV75" s="96"/>
      <c r="BW75" s="96"/>
      <c r="BX75" s="96"/>
      <c r="BY75" s="96"/>
      <c r="BZ75" s="96"/>
      <c r="CA75" s="96"/>
      <c r="CB75" s="96"/>
      <c r="CC75" s="96"/>
      <c r="CD75" s="96"/>
      <c r="CE75" s="96"/>
      <c r="CF75" s="96"/>
      <c r="CG75" s="96"/>
      <c r="CH75" s="96"/>
      <c r="CI75" s="96"/>
      <c r="CJ75" s="96"/>
      <c r="CK75" s="96"/>
      <c r="CL75" s="96"/>
      <c r="CM75" s="96"/>
      <c r="CN75" s="96"/>
      <c r="CO75" s="96"/>
      <c r="CP75" s="96"/>
      <c r="CQ75" s="96"/>
      <c r="CR75" s="96"/>
      <c r="CS75" s="96"/>
      <c r="CT75" s="96"/>
      <c r="CU75" s="96"/>
      <c r="CV75" s="96"/>
      <c r="CW75" s="96"/>
      <c r="CX75" s="96"/>
      <c r="CY75" s="96"/>
      <c r="CZ75" s="96"/>
      <c r="DA75" s="96"/>
      <c r="DB75" s="96"/>
      <c r="DC75" s="96"/>
      <c r="DD75" s="96"/>
      <c r="DE75" s="96"/>
      <c r="DF75" s="96"/>
      <c r="DG75" s="96"/>
      <c r="DH75" s="96"/>
      <c r="DI75" s="96"/>
      <c r="DJ75" s="96"/>
      <c r="DK75" s="96"/>
      <c r="DL75" s="96"/>
      <c r="DM75" s="96"/>
      <c r="DN75" s="96"/>
      <c r="DO75" s="96"/>
      <c r="DP75" s="96"/>
      <c r="DQ75" s="96"/>
      <c r="DR75" s="96"/>
      <c r="DS75" s="96"/>
      <c r="DT75" s="96"/>
      <c r="DU75" s="96"/>
      <c r="DV75" s="96"/>
      <c r="DW75" s="96"/>
      <c r="DX75" s="96"/>
      <c r="DY75" s="96"/>
      <c r="DZ75" s="96"/>
      <c r="EA75" s="96"/>
      <c r="EB75" s="96"/>
      <c r="EC75" s="96"/>
      <c r="ED75" s="96"/>
      <c r="EE75" s="96"/>
      <c r="EF75" s="96"/>
      <c r="EG75" s="96"/>
      <c r="EH75" s="96"/>
      <c r="EI75" s="96"/>
    </row>
    <row r="76" spans="1:139" ht="11.1" customHeight="1">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c r="AU76" s="96"/>
      <c r="AV76" s="96"/>
      <c r="AW76" s="96"/>
      <c r="AX76" s="96"/>
      <c r="AY76" s="96"/>
      <c r="AZ76" s="96"/>
      <c r="BA76" s="96"/>
      <c r="BB76" s="96"/>
      <c r="BC76" s="96"/>
      <c r="BD76" s="96"/>
      <c r="BE76" s="96"/>
      <c r="BF76" s="96"/>
      <c r="BG76" s="96"/>
      <c r="BH76" s="96"/>
      <c r="BI76" s="96"/>
      <c r="BJ76" s="96"/>
      <c r="BK76" s="96"/>
      <c r="BL76" s="96"/>
      <c r="BM76" s="96"/>
      <c r="BN76" s="96"/>
      <c r="BO76" s="96"/>
      <c r="BP76" s="96"/>
      <c r="BQ76" s="96"/>
      <c r="BR76" s="96"/>
      <c r="BS76" s="96"/>
      <c r="BT76" s="96"/>
      <c r="BU76" s="96"/>
      <c r="BV76" s="96"/>
      <c r="BW76" s="96"/>
      <c r="BX76" s="96"/>
      <c r="BY76" s="96"/>
      <c r="BZ76" s="96"/>
      <c r="CA76" s="96"/>
      <c r="CB76" s="96"/>
      <c r="CC76" s="96"/>
      <c r="CD76" s="96"/>
      <c r="CE76" s="96"/>
      <c r="CF76" s="96"/>
      <c r="CG76" s="96"/>
      <c r="CH76" s="96"/>
      <c r="CI76" s="96"/>
      <c r="CJ76" s="96"/>
      <c r="CK76" s="96"/>
      <c r="CL76" s="96"/>
      <c r="CM76" s="96"/>
      <c r="CN76" s="96"/>
      <c r="CO76" s="96"/>
      <c r="CP76" s="96"/>
      <c r="CQ76" s="96"/>
      <c r="CR76" s="96"/>
      <c r="CS76" s="96"/>
      <c r="CT76" s="96"/>
      <c r="CU76" s="96"/>
      <c r="CV76" s="96"/>
      <c r="CW76" s="96"/>
      <c r="CX76" s="96"/>
      <c r="CY76" s="96"/>
      <c r="CZ76" s="96"/>
      <c r="DA76" s="96"/>
      <c r="DB76" s="96"/>
      <c r="DC76" s="96"/>
      <c r="DD76" s="96"/>
      <c r="DE76" s="96"/>
      <c r="DF76" s="96"/>
      <c r="DG76" s="96"/>
      <c r="DH76" s="96"/>
      <c r="DI76" s="96"/>
      <c r="DJ76" s="96"/>
      <c r="DK76" s="96"/>
      <c r="DL76" s="96"/>
      <c r="DM76" s="96"/>
      <c r="DN76" s="96"/>
      <c r="DO76" s="96"/>
      <c r="DP76" s="96"/>
      <c r="DQ76" s="96"/>
      <c r="DR76" s="96"/>
      <c r="DS76" s="96"/>
      <c r="DT76" s="96"/>
      <c r="DU76" s="96"/>
      <c r="DV76" s="96"/>
      <c r="DW76" s="96"/>
      <c r="DX76" s="96"/>
      <c r="DY76" s="96"/>
      <c r="DZ76" s="96"/>
      <c r="EA76" s="96"/>
      <c r="EB76" s="96"/>
      <c r="EC76" s="96"/>
      <c r="ED76" s="96"/>
      <c r="EE76" s="96"/>
      <c r="EF76" s="96"/>
      <c r="EG76" s="96"/>
      <c r="EH76" s="96"/>
      <c r="EI76" s="96"/>
    </row>
    <row r="77" spans="1:139" ht="11.1" customHeight="1">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96"/>
      <c r="AP77" s="96"/>
      <c r="AQ77" s="96"/>
      <c r="AR77" s="96"/>
      <c r="AS77" s="96"/>
      <c r="AT77" s="96"/>
      <c r="AU77" s="96"/>
      <c r="AV77" s="96"/>
      <c r="AW77" s="96"/>
      <c r="AX77" s="96"/>
      <c r="AY77" s="96"/>
      <c r="AZ77" s="96"/>
      <c r="BA77" s="96"/>
      <c r="BB77" s="96"/>
      <c r="BC77" s="96"/>
      <c r="BD77" s="96"/>
      <c r="BE77" s="96"/>
      <c r="BF77" s="96"/>
      <c r="BG77" s="96"/>
      <c r="BH77" s="96"/>
      <c r="BI77" s="96"/>
      <c r="BJ77" s="96"/>
      <c r="BK77" s="96"/>
      <c r="BL77" s="96"/>
      <c r="BM77" s="96"/>
      <c r="BN77" s="96"/>
      <c r="BO77" s="96"/>
      <c r="BP77" s="96"/>
      <c r="BQ77" s="96"/>
      <c r="BR77" s="96"/>
      <c r="BS77" s="96"/>
      <c r="BT77" s="96"/>
      <c r="BU77" s="96"/>
      <c r="BV77" s="96"/>
      <c r="BW77" s="96"/>
      <c r="BX77" s="96"/>
      <c r="BY77" s="96"/>
      <c r="BZ77" s="96"/>
      <c r="CA77" s="96"/>
      <c r="CB77" s="96"/>
      <c r="CC77" s="96"/>
      <c r="CD77" s="96"/>
      <c r="CE77" s="96"/>
      <c r="CF77" s="96"/>
      <c r="CG77" s="96"/>
      <c r="CH77" s="96"/>
      <c r="CI77" s="96"/>
      <c r="CJ77" s="96"/>
      <c r="CK77" s="96"/>
      <c r="CL77" s="96"/>
      <c r="CM77" s="96"/>
      <c r="CN77" s="96"/>
      <c r="CO77" s="96"/>
      <c r="CP77" s="96"/>
      <c r="CQ77" s="96"/>
      <c r="CR77" s="96"/>
      <c r="CS77" s="96"/>
      <c r="CT77" s="96"/>
      <c r="CU77" s="96"/>
      <c r="CV77" s="96"/>
      <c r="CW77" s="96"/>
      <c r="CX77" s="96"/>
      <c r="CY77" s="96"/>
      <c r="CZ77" s="96"/>
      <c r="DA77" s="96"/>
      <c r="DB77" s="96"/>
      <c r="DC77" s="96"/>
      <c r="DD77" s="96"/>
      <c r="DE77" s="96"/>
      <c r="DF77" s="96"/>
      <c r="DG77" s="96"/>
      <c r="DH77" s="96"/>
      <c r="DI77" s="96"/>
      <c r="DJ77" s="96"/>
      <c r="DK77" s="96"/>
      <c r="DL77" s="96"/>
      <c r="DM77" s="96"/>
      <c r="DN77" s="96"/>
      <c r="DO77" s="96"/>
      <c r="DP77" s="96"/>
      <c r="DQ77" s="96"/>
      <c r="DR77" s="96"/>
      <c r="DS77" s="96"/>
      <c r="DT77" s="96"/>
      <c r="DU77" s="96"/>
      <c r="DV77" s="96"/>
      <c r="DW77" s="96"/>
      <c r="DX77" s="96"/>
      <c r="DY77" s="96"/>
      <c r="DZ77" s="96"/>
      <c r="EA77" s="96"/>
      <c r="EB77" s="96"/>
      <c r="EC77" s="96"/>
      <c r="ED77" s="96"/>
      <c r="EE77" s="96"/>
      <c r="EF77" s="96"/>
      <c r="EG77" s="96"/>
      <c r="EH77" s="96"/>
      <c r="EI77" s="96"/>
    </row>
    <row r="78" spans="1:139" ht="11.1" customHeight="1">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96"/>
      <c r="AO78" s="96"/>
      <c r="AP78" s="96"/>
      <c r="AQ78" s="96"/>
      <c r="AR78" s="96"/>
      <c r="AS78" s="96"/>
      <c r="AT78" s="96"/>
      <c r="AU78" s="96"/>
      <c r="AV78" s="96"/>
      <c r="AW78" s="96"/>
      <c r="AX78" s="96"/>
      <c r="AY78" s="96"/>
      <c r="AZ78" s="96"/>
      <c r="BA78" s="96"/>
      <c r="BB78" s="96"/>
      <c r="BC78" s="96"/>
      <c r="BD78" s="96"/>
      <c r="BE78" s="96"/>
      <c r="BF78" s="96"/>
      <c r="BG78" s="96"/>
      <c r="BH78" s="96"/>
      <c r="BI78" s="96"/>
      <c r="BJ78" s="96"/>
      <c r="BK78" s="96"/>
      <c r="BL78" s="96"/>
      <c r="BM78" s="96"/>
      <c r="BN78" s="96"/>
      <c r="BO78" s="96"/>
      <c r="BP78" s="96"/>
      <c r="BQ78" s="96"/>
      <c r="BR78" s="96"/>
      <c r="BS78" s="96"/>
      <c r="BT78" s="96"/>
      <c r="BU78" s="96"/>
      <c r="BV78" s="96"/>
      <c r="BW78" s="96"/>
      <c r="BX78" s="96"/>
      <c r="BY78" s="96"/>
      <c r="BZ78" s="96"/>
      <c r="CA78" s="96"/>
      <c r="CB78" s="96"/>
      <c r="CC78" s="96"/>
      <c r="CD78" s="96"/>
      <c r="CE78" s="96"/>
      <c r="CF78" s="96"/>
      <c r="CG78" s="96"/>
      <c r="CH78" s="96"/>
      <c r="CI78" s="96"/>
      <c r="CJ78" s="96"/>
      <c r="CK78" s="96"/>
      <c r="CL78" s="96"/>
      <c r="CM78" s="96"/>
      <c r="CN78" s="96"/>
      <c r="CO78" s="96"/>
      <c r="CP78" s="96"/>
      <c r="CQ78" s="96"/>
      <c r="CR78" s="96"/>
      <c r="CS78" s="96"/>
      <c r="CT78" s="96"/>
      <c r="CU78" s="96"/>
      <c r="CV78" s="96"/>
      <c r="CW78" s="96"/>
      <c r="CX78" s="96"/>
      <c r="CY78" s="96"/>
      <c r="CZ78" s="96"/>
      <c r="DA78" s="96"/>
      <c r="DB78" s="96"/>
      <c r="DC78" s="96"/>
      <c r="DD78" s="96"/>
      <c r="DE78" s="96"/>
      <c r="DF78" s="96"/>
      <c r="DG78" s="96"/>
      <c r="DH78" s="96"/>
      <c r="DI78" s="96"/>
      <c r="DJ78" s="96"/>
      <c r="DK78" s="96"/>
      <c r="DL78" s="96"/>
      <c r="DM78" s="96"/>
      <c r="DN78" s="96"/>
      <c r="DO78" s="96"/>
      <c r="DP78" s="96"/>
      <c r="DQ78" s="96"/>
      <c r="DR78" s="96"/>
      <c r="DS78" s="96"/>
      <c r="DT78" s="96"/>
      <c r="DU78" s="96"/>
      <c r="DV78" s="96"/>
      <c r="DW78" s="96"/>
      <c r="DX78" s="96"/>
      <c r="DY78" s="96"/>
      <c r="DZ78" s="96"/>
      <c r="EA78" s="96"/>
      <c r="EB78" s="96"/>
      <c r="EC78" s="96"/>
      <c r="ED78" s="96"/>
      <c r="EE78" s="96"/>
      <c r="EF78" s="96"/>
      <c r="EG78" s="96"/>
      <c r="EH78" s="96"/>
      <c r="EI78" s="96"/>
    </row>
    <row r="79" spans="1:139">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96"/>
      <c r="AO79" s="96"/>
      <c r="AP79" s="96"/>
      <c r="AQ79" s="96"/>
      <c r="AR79" s="96"/>
      <c r="AS79" s="96"/>
      <c r="AT79" s="96"/>
      <c r="AU79" s="96"/>
      <c r="AV79" s="96"/>
      <c r="AW79" s="96"/>
      <c r="AX79" s="96"/>
      <c r="AY79" s="96"/>
      <c r="AZ79" s="96"/>
      <c r="BA79" s="96"/>
      <c r="BB79" s="96"/>
      <c r="BC79" s="96"/>
      <c r="BD79" s="96"/>
      <c r="BE79" s="96"/>
      <c r="BF79" s="96"/>
      <c r="BG79" s="96"/>
      <c r="BH79" s="96"/>
      <c r="BI79" s="96"/>
      <c r="BJ79" s="96"/>
      <c r="BK79" s="96"/>
      <c r="BL79" s="96"/>
      <c r="BM79" s="96"/>
      <c r="BN79" s="96"/>
      <c r="BO79" s="96"/>
      <c r="BP79" s="96"/>
      <c r="BQ79" s="96"/>
      <c r="BR79" s="96"/>
      <c r="BS79" s="96"/>
      <c r="BT79" s="96"/>
      <c r="BU79" s="96"/>
      <c r="BV79" s="96"/>
      <c r="BW79" s="96"/>
      <c r="BX79" s="96"/>
      <c r="BY79" s="96"/>
      <c r="BZ79" s="96"/>
      <c r="CA79" s="96"/>
      <c r="CB79" s="96"/>
      <c r="CC79" s="96"/>
      <c r="CD79" s="96"/>
      <c r="CE79" s="96"/>
      <c r="CF79" s="96"/>
      <c r="CG79" s="96"/>
      <c r="CH79" s="96"/>
      <c r="CI79" s="96"/>
      <c r="CJ79" s="96"/>
      <c r="CK79" s="96"/>
      <c r="CL79" s="96"/>
      <c r="CM79" s="96"/>
      <c r="CN79" s="96"/>
      <c r="CO79" s="96"/>
      <c r="CP79" s="96"/>
      <c r="CQ79" s="96"/>
      <c r="CR79" s="96"/>
      <c r="CS79" s="96"/>
      <c r="CT79" s="96"/>
      <c r="CU79" s="96"/>
      <c r="CV79" s="96"/>
      <c r="CW79" s="96"/>
      <c r="CX79" s="96"/>
      <c r="CY79" s="96"/>
      <c r="CZ79" s="96"/>
      <c r="DA79" s="96"/>
      <c r="DB79" s="96"/>
      <c r="DC79" s="96"/>
      <c r="DD79" s="96"/>
      <c r="DE79" s="96"/>
      <c r="DF79" s="96"/>
      <c r="DG79" s="96"/>
      <c r="DH79" s="96"/>
      <c r="DI79" s="96"/>
      <c r="DJ79" s="96"/>
      <c r="DK79" s="96"/>
      <c r="DL79" s="96"/>
      <c r="DM79" s="96"/>
      <c r="DN79" s="96"/>
      <c r="DO79" s="96"/>
      <c r="DP79" s="96"/>
      <c r="DQ79" s="96"/>
      <c r="DR79" s="96"/>
      <c r="DS79" s="96"/>
      <c r="DT79" s="96"/>
      <c r="DU79" s="96"/>
      <c r="DV79" s="96"/>
      <c r="DW79" s="96"/>
      <c r="DX79" s="96"/>
      <c r="DY79" s="96"/>
      <c r="DZ79" s="96"/>
      <c r="EA79" s="96"/>
      <c r="EB79" s="96"/>
      <c r="EC79" s="96"/>
      <c r="ED79" s="96"/>
      <c r="EE79" s="96"/>
      <c r="EF79" s="96"/>
      <c r="EG79" s="96"/>
      <c r="EH79" s="96"/>
      <c r="EI79" s="96"/>
    </row>
    <row r="80" spans="1:139">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96"/>
      <c r="AP80" s="96"/>
      <c r="AQ80" s="96"/>
      <c r="AR80" s="96"/>
      <c r="AS80" s="96"/>
      <c r="AT80" s="96"/>
      <c r="AU80" s="96"/>
      <c r="AV80" s="96"/>
      <c r="AW80" s="96"/>
      <c r="AX80" s="96"/>
      <c r="AY80" s="96"/>
      <c r="AZ80" s="96"/>
      <c r="BA80" s="96"/>
      <c r="BB80" s="96"/>
      <c r="BC80" s="96"/>
      <c r="BD80" s="96"/>
      <c r="BE80" s="96"/>
      <c r="BF80" s="96"/>
      <c r="BG80" s="96"/>
      <c r="BH80" s="96"/>
      <c r="BI80" s="96"/>
      <c r="BJ80" s="96"/>
      <c r="BK80" s="96"/>
      <c r="BL80" s="96"/>
      <c r="BM80" s="96"/>
      <c r="BN80" s="96"/>
      <c r="BO80" s="96"/>
      <c r="BP80" s="96"/>
      <c r="BQ80" s="96"/>
      <c r="BR80" s="96"/>
      <c r="BS80" s="96"/>
      <c r="BT80" s="96"/>
      <c r="BU80" s="96"/>
      <c r="BV80" s="96"/>
      <c r="BW80" s="96"/>
      <c r="BX80" s="96"/>
      <c r="BY80" s="96"/>
      <c r="BZ80" s="96"/>
      <c r="CA80" s="96"/>
      <c r="CB80" s="96"/>
      <c r="CC80" s="96"/>
      <c r="CD80" s="96"/>
      <c r="CE80" s="96"/>
      <c r="CF80" s="96"/>
      <c r="CG80" s="96"/>
      <c r="CH80" s="96"/>
      <c r="CI80" s="96"/>
      <c r="CJ80" s="96"/>
      <c r="CK80" s="96"/>
      <c r="CL80" s="96"/>
      <c r="CM80" s="96"/>
      <c r="CN80" s="96"/>
      <c r="CO80" s="96"/>
      <c r="CP80" s="96"/>
      <c r="CQ80" s="96"/>
      <c r="CR80" s="96"/>
      <c r="CS80" s="96"/>
      <c r="CT80" s="96"/>
      <c r="CU80" s="96"/>
      <c r="CV80" s="96"/>
      <c r="CW80" s="96"/>
      <c r="CX80" s="96"/>
      <c r="CY80" s="96"/>
      <c r="CZ80" s="96"/>
      <c r="DA80" s="96"/>
      <c r="DB80" s="96"/>
      <c r="DC80" s="96"/>
      <c r="DD80" s="96"/>
      <c r="DE80" s="96"/>
      <c r="DF80" s="96"/>
      <c r="DG80" s="96"/>
      <c r="DH80" s="96"/>
      <c r="DI80" s="96"/>
      <c r="DJ80" s="96"/>
      <c r="DK80" s="96"/>
      <c r="DL80" s="96"/>
      <c r="DM80" s="96"/>
      <c r="DN80" s="96"/>
      <c r="DO80" s="96"/>
      <c r="DP80" s="96"/>
      <c r="DQ80" s="96"/>
      <c r="DR80" s="96"/>
      <c r="DS80" s="96"/>
      <c r="DT80" s="96"/>
      <c r="DU80" s="96"/>
      <c r="DV80" s="96"/>
      <c r="DW80" s="96"/>
      <c r="DX80" s="96"/>
      <c r="DY80" s="96"/>
      <c r="DZ80" s="96"/>
      <c r="EA80" s="96"/>
      <c r="EB80" s="96"/>
      <c r="EC80" s="96"/>
      <c r="ED80" s="96"/>
      <c r="EE80" s="96"/>
      <c r="EF80" s="96"/>
      <c r="EG80" s="96"/>
      <c r="EH80" s="96"/>
      <c r="EI80" s="96"/>
    </row>
    <row r="81" spans="1:139">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96"/>
      <c r="AO81" s="96"/>
      <c r="AP81" s="96"/>
      <c r="AQ81" s="96"/>
      <c r="AR81" s="96"/>
      <c r="AS81" s="96"/>
      <c r="AT81" s="96"/>
      <c r="AU81" s="96"/>
      <c r="AV81" s="96"/>
      <c r="AW81" s="96"/>
      <c r="AX81" s="96"/>
      <c r="AY81" s="96"/>
      <c r="AZ81" s="96"/>
      <c r="BA81" s="96"/>
      <c r="BB81" s="96"/>
      <c r="BC81" s="96"/>
      <c r="BD81" s="96"/>
      <c r="BE81" s="96"/>
      <c r="BF81" s="96"/>
      <c r="BG81" s="96"/>
      <c r="BH81" s="96"/>
      <c r="BI81" s="96"/>
      <c r="BJ81" s="96"/>
      <c r="BK81" s="96"/>
      <c r="BL81" s="96"/>
      <c r="BM81" s="96"/>
      <c r="BN81" s="96"/>
      <c r="BO81" s="96"/>
      <c r="BP81" s="96"/>
      <c r="BQ81" s="96"/>
      <c r="BR81" s="96"/>
      <c r="BS81" s="96"/>
      <c r="BT81" s="96"/>
      <c r="BU81" s="96"/>
      <c r="BV81" s="96"/>
      <c r="BW81" s="96"/>
      <c r="BX81" s="96"/>
      <c r="BY81" s="96"/>
      <c r="BZ81" s="96"/>
      <c r="CA81" s="96"/>
      <c r="CB81" s="96"/>
      <c r="CC81" s="96"/>
      <c r="CD81" s="96"/>
      <c r="CE81" s="96"/>
      <c r="CF81" s="96"/>
      <c r="CG81" s="96"/>
      <c r="CH81" s="96"/>
      <c r="CI81" s="96"/>
      <c r="CJ81" s="96"/>
      <c r="CK81" s="96"/>
      <c r="CL81" s="96"/>
      <c r="CM81" s="96"/>
      <c r="CN81" s="96"/>
      <c r="CO81" s="96"/>
      <c r="CP81" s="96"/>
      <c r="CQ81" s="96"/>
      <c r="CR81" s="96"/>
      <c r="CS81" s="96"/>
      <c r="CT81" s="96"/>
      <c r="CU81" s="96"/>
      <c r="CV81" s="96"/>
      <c r="CW81" s="96"/>
      <c r="CX81" s="96"/>
      <c r="CY81" s="96"/>
      <c r="CZ81" s="96"/>
      <c r="DA81" s="96"/>
      <c r="DB81" s="96"/>
      <c r="DC81" s="96"/>
      <c r="DD81" s="96"/>
      <c r="DE81" s="96"/>
      <c r="DF81" s="96"/>
      <c r="DG81" s="96"/>
      <c r="DH81" s="96"/>
      <c r="DI81" s="96"/>
      <c r="DJ81" s="96"/>
      <c r="DK81" s="96"/>
      <c r="DL81" s="96"/>
      <c r="DM81" s="96"/>
      <c r="DN81" s="96"/>
      <c r="DO81" s="96"/>
      <c r="DP81" s="96"/>
      <c r="DQ81" s="96"/>
      <c r="DR81" s="96"/>
      <c r="DS81" s="96"/>
      <c r="DT81" s="96"/>
      <c r="DU81" s="96"/>
      <c r="DV81" s="96"/>
      <c r="DW81" s="96"/>
      <c r="DX81" s="96"/>
      <c r="DY81" s="96"/>
      <c r="DZ81" s="96"/>
      <c r="EA81" s="96"/>
      <c r="EB81" s="96"/>
      <c r="EC81" s="96"/>
      <c r="ED81" s="96"/>
      <c r="EE81" s="96"/>
      <c r="EF81" s="96"/>
      <c r="EG81" s="96"/>
      <c r="EH81" s="96"/>
      <c r="EI81" s="96"/>
    </row>
    <row r="82" spans="1:139">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96"/>
      <c r="AO82" s="96"/>
      <c r="AP82" s="96"/>
      <c r="AQ82" s="96"/>
      <c r="AR82" s="96"/>
      <c r="AS82" s="96"/>
      <c r="AT82" s="96"/>
      <c r="AU82" s="96"/>
      <c r="AV82" s="96"/>
      <c r="AW82" s="96"/>
      <c r="AX82" s="96"/>
      <c r="AY82" s="96"/>
      <c r="AZ82" s="96"/>
      <c r="BA82" s="96"/>
      <c r="BB82" s="96"/>
      <c r="BC82" s="96"/>
      <c r="BD82" s="96"/>
      <c r="BE82" s="96"/>
      <c r="BF82" s="96"/>
      <c r="BG82" s="96"/>
      <c r="BH82" s="96"/>
      <c r="BI82" s="96"/>
      <c r="BJ82" s="96"/>
      <c r="BK82" s="96"/>
      <c r="BL82" s="96"/>
      <c r="BM82" s="96"/>
      <c r="BN82" s="96"/>
      <c r="BO82" s="96"/>
      <c r="BP82" s="96"/>
      <c r="BQ82" s="96"/>
      <c r="BR82" s="96"/>
      <c r="BS82" s="96"/>
      <c r="BT82" s="96"/>
      <c r="BU82" s="96"/>
      <c r="BV82" s="96"/>
      <c r="BW82" s="96"/>
      <c r="BX82" s="96"/>
      <c r="BY82" s="96"/>
      <c r="BZ82" s="96"/>
      <c r="CA82" s="96"/>
      <c r="CB82" s="96"/>
      <c r="CC82" s="96"/>
      <c r="CD82" s="96"/>
      <c r="CE82" s="96"/>
      <c r="CF82" s="96"/>
      <c r="CG82" s="96"/>
      <c r="CH82" s="96"/>
      <c r="CI82" s="96"/>
      <c r="CJ82" s="96"/>
      <c r="CK82" s="96"/>
      <c r="CL82" s="96"/>
      <c r="CM82" s="96"/>
      <c r="CN82" s="96"/>
      <c r="CO82" s="96"/>
      <c r="CP82" s="96"/>
      <c r="CQ82" s="96"/>
      <c r="CR82" s="96"/>
      <c r="CS82" s="96"/>
      <c r="CT82" s="96"/>
      <c r="CU82" s="96"/>
      <c r="CV82" s="96"/>
      <c r="CW82" s="96"/>
      <c r="CX82" s="96"/>
      <c r="CY82" s="96"/>
      <c r="CZ82" s="96"/>
      <c r="DA82" s="96"/>
      <c r="DB82" s="96"/>
      <c r="DC82" s="96"/>
      <c r="DD82" s="96"/>
      <c r="DE82" s="96"/>
      <c r="DF82" s="96"/>
      <c r="DG82" s="96"/>
      <c r="DH82" s="96"/>
      <c r="DI82" s="96"/>
      <c r="DJ82" s="96"/>
      <c r="DK82" s="96"/>
      <c r="DL82" s="96"/>
      <c r="DM82" s="96"/>
      <c r="DN82" s="96"/>
      <c r="DO82" s="96"/>
      <c r="DP82" s="96"/>
      <c r="DQ82" s="96"/>
      <c r="DR82" s="96"/>
      <c r="DS82" s="96"/>
      <c r="DT82" s="96"/>
      <c r="DU82" s="96"/>
      <c r="DV82" s="96"/>
      <c r="DW82" s="96"/>
      <c r="DX82" s="96"/>
      <c r="DY82" s="96"/>
      <c r="DZ82" s="96"/>
      <c r="EA82" s="96"/>
      <c r="EB82" s="96"/>
      <c r="EC82" s="96"/>
      <c r="ED82" s="96"/>
      <c r="EE82" s="96"/>
      <c r="EF82" s="96"/>
      <c r="EG82" s="96"/>
      <c r="EH82" s="96"/>
      <c r="EI82" s="96"/>
    </row>
    <row r="83" spans="1:139">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96"/>
      <c r="AO83" s="96"/>
      <c r="AP83" s="96"/>
      <c r="AQ83" s="96"/>
      <c r="AR83" s="96"/>
      <c r="AS83" s="96"/>
      <c r="AT83" s="96"/>
      <c r="AU83" s="96"/>
      <c r="AV83" s="96"/>
      <c r="AW83" s="96"/>
      <c r="AX83" s="96"/>
      <c r="AY83" s="96"/>
      <c r="AZ83" s="96"/>
      <c r="BA83" s="96"/>
      <c r="BB83" s="96"/>
      <c r="BC83" s="96"/>
      <c r="BD83" s="96"/>
      <c r="BE83" s="96"/>
      <c r="BF83" s="96"/>
      <c r="BG83" s="96"/>
      <c r="BH83" s="96"/>
      <c r="BI83" s="96"/>
      <c r="BJ83" s="96"/>
      <c r="BK83" s="96"/>
      <c r="BL83" s="96"/>
      <c r="BM83" s="96"/>
      <c r="BN83" s="96"/>
      <c r="BO83" s="96"/>
      <c r="BP83" s="96"/>
      <c r="BQ83" s="96"/>
      <c r="BR83" s="96"/>
      <c r="BS83" s="96"/>
      <c r="BT83" s="96"/>
      <c r="BU83" s="96"/>
      <c r="BV83" s="96"/>
      <c r="BW83" s="96"/>
      <c r="BX83" s="96"/>
      <c r="BY83" s="96"/>
      <c r="BZ83" s="96"/>
      <c r="CA83" s="96"/>
      <c r="CB83" s="96"/>
      <c r="CC83" s="96"/>
      <c r="CD83" s="96"/>
      <c r="CE83" s="96"/>
      <c r="CF83" s="96"/>
      <c r="CG83" s="96"/>
      <c r="CH83" s="96"/>
      <c r="CI83" s="96"/>
      <c r="CJ83" s="96"/>
      <c r="CK83" s="96"/>
      <c r="CL83" s="96"/>
      <c r="CM83" s="96"/>
      <c r="CN83" s="96"/>
      <c r="CO83" s="96"/>
      <c r="CP83" s="96"/>
      <c r="CQ83" s="96"/>
      <c r="CR83" s="96"/>
      <c r="CS83" s="96"/>
      <c r="CT83" s="96"/>
      <c r="CU83" s="96"/>
      <c r="CV83" s="96"/>
      <c r="CW83" s="96"/>
      <c r="CX83" s="96"/>
      <c r="CY83" s="96"/>
      <c r="CZ83" s="96"/>
      <c r="DA83" s="96"/>
      <c r="DB83" s="96"/>
      <c r="DC83" s="96"/>
      <c r="DD83" s="96"/>
      <c r="DE83" s="96"/>
      <c r="DF83" s="96"/>
      <c r="DG83" s="96"/>
      <c r="DH83" s="96"/>
      <c r="DI83" s="96"/>
      <c r="DJ83" s="96"/>
      <c r="DK83" s="96"/>
      <c r="DL83" s="96"/>
      <c r="DM83" s="96"/>
      <c r="DN83" s="96"/>
      <c r="DO83" s="96"/>
      <c r="DP83" s="96"/>
      <c r="DQ83" s="96"/>
      <c r="DR83" s="96"/>
      <c r="DS83" s="96"/>
      <c r="DT83" s="96"/>
      <c r="DU83" s="96"/>
      <c r="DV83" s="96"/>
      <c r="DW83" s="96"/>
      <c r="DX83" s="96"/>
      <c r="DY83" s="96"/>
      <c r="DZ83" s="96"/>
      <c r="EA83" s="96"/>
      <c r="EB83" s="96"/>
      <c r="EC83" s="96"/>
      <c r="ED83" s="96"/>
      <c r="EE83" s="96"/>
      <c r="EF83" s="96"/>
      <c r="EG83" s="96"/>
      <c r="EH83" s="96"/>
      <c r="EI83" s="96"/>
    </row>
    <row r="84" spans="1:139">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96"/>
      <c r="AO84" s="96"/>
      <c r="AP84" s="96"/>
      <c r="AQ84" s="96"/>
      <c r="AR84" s="96"/>
      <c r="AS84" s="96"/>
      <c r="AT84" s="96"/>
      <c r="AU84" s="96"/>
      <c r="AV84" s="96"/>
      <c r="AW84" s="96"/>
      <c r="AX84" s="96"/>
      <c r="AY84" s="96"/>
      <c r="AZ84" s="96"/>
      <c r="BA84" s="96"/>
      <c r="BB84" s="96"/>
      <c r="BC84" s="96"/>
      <c r="BD84" s="96"/>
      <c r="BE84" s="96"/>
      <c r="BF84" s="96"/>
      <c r="BG84" s="96"/>
      <c r="BH84" s="96"/>
      <c r="BI84" s="96"/>
      <c r="BJ84" s="96"/>
      <c r="BK84" s="96"/>
      <c r="BL84" s="96"/>
      <c r="BM84" s="96"/>
      <c r="BN84" s="96"/>
      <c r="BO84" s="96"/>
      <c r="BP84" s="96"/>
      <c r="BQ84" s="96"/>
      <c r="BR84" s="96"/>
      <c r="BS84" s="96"/>
      <c r="BT84" s="96"/>
      <c r="BU84" s="96"/>
      <c r="BV84" s="96"/>
      <c r="BW84" s="96"/>
      <c r="BX84" s="96"/>
      <c r="BY84" s="96"/>
      <c r="BZ84" s="96"/>
      <c r="CA84" s="96"/>
      <c r="CB84" s="96"/>
      <c r="CC84" s="96"/>
      <c r="CD84" s="96"/>
      <c r="CE84" s="96"/>
      <c r="CF84" s="96"/>
      <c r="CG84" s="96"/>
      <c r="CH84" s="96"/>
      <c r="CI84" s="96"/>
      <c r="CJ84" s="96"/>
      <c r="CK84" s="96"/>
      <c r="CL84" s="96"/>
      <c r="CM84" s="96"/>
      <c r="CN84" s="96"/>
      <c r="CO84" s="96"/>
      <c r="CP84" s="96"/>
      <c r="CQ84" s="96"/>
      <c r="CR84" s="96"/>
      <c r="CS84" s="96"/>
      <c r="CT84" s="96"/>
      <c r="CU84" s="96"/>
      <c r="CV84" s="96"/>
      <c r="CW84" s="96"/>
      <c r="CX84" s="96"/>
      <c r="CY84" s="96"/>
      <c r="CZ84" s="96"/>
      <c r="DA84" s="96"/>
      <c r="DB84" s="96"/>
      <c r="DC84" s="96"/>
      <c r="DD84" s="96"/>
      <c r="DE84" s="96"/>
      <c r="DF84" s="96"/>
      <c r="DG84" s="96"/>
      <c r="DH84" s="96"/>
      <c r="DI84" s="96"/>
      <c r="DJ84" s="96"/>
      <c r="DK84" s="96"/>
      <c r="DL84" s="96"/>
      <c r="DM84" s="96"/>
      <c r="DN84" s="96"/>
      <c r="DO84" s="96"/>
      <c r="DP84" s="96"/>
      <c r="DQ84" s="96"/>
      <c r="DR84" s="96"/>
      <c r="DS84" s="96"/>
      <c r="DT84" s="96"/>
      <c r="DU84" s="96"/>
      <c r="DV84" s="96"/>
      <c r="DW84" s="96"/>
      <c r="DX84" s="96"/>
      <c r="DY84" s="96"/>
      <c r="DZ84" s="96"/>
      <c r="EA84" s="96"/>
      <c r="EB84" s="96"/>
      <c r="EC84" s="96"/>
      <c r="ED84" s="96"/>
      <c r="EE84" s="96"/>
      <c r="EF84" s="96"/>
      <c r="EG84" s="96"/>
      <c r="EH84" s="96"/>
      <c r="EI84" s="96"/>
    </row>
    <row r="85" spans="1:139">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96"/>
      <c r="AO85" s="96"/>
      <c r="AP85" s="96"/>
      <c r="AQ85" s="96"/>
      <c r="AR85" s="96"/>
      <c r="AS85" s="96"/>
      <c r="AT85" s="96"/>
      <c r="AU85" s="96"/>
      <c r="AV85" s="96"/>
      <c r="AW85" s="96"/>
      <c r="AX85" s="96"/>
      <c r="AY85" s="96"/>
      <c r="AZ85" s="96"/>
      <c r="BA85" s="96"/>
      <c r="BB85" s="96"/>
      <c r="BC85" s="96"/>
      <c r="BD85" s="96"/>
      <c r="BE85" s="96"/>
      <c r="BF85" s="96"/>
      <c r="BG85" s="96"/>
      <c r="BH85" s="96"/>
      <c r="BI85" s="96"/>
      <c r="BJ85" s="96"/>
      <c r="BK85" s="96"/>
      <c r="BL85" s="96"/>
      <c r="BM85" s="96"/>
      <c r="BN85" s="96"/>
      <c r="BO85" s="96"/>
      <c r="BP85" s="96"/>
      <c r="BQ85" s="96"/>
      <c r="BR85" s="96"/>
      <c r="BS85" s="96"/>
      <c r="BT85" s="96"/>
      <c r="BU85" s="96"/>
      <c r="BV85" s="96"/>
      <c r="BW85" s="96"/>
      <c r="BX85" s="96"/>
      <c r="BY85" s="96"/>
      <c r="BZ85" s="96"/>
      <c r="CA85" s="96"/>
      <c r="CB85" s="96"/>
      <c r="CC85" s="96"/>
      <c r="CD85" s="96"/>
      <c r="CE85" s="96"/>
      <c r="CF85" s="96"/>
      <c r="CG85" s="96"/>
      <c r="CH85" s="96"/>
      <c r="CI85" s="96"/>
      <c r="CJ85" s="96"/>
      <c r="CK85" s="96"/>
      <c r="CL85" s="96"/>
      <c r="CM85" s="96"/>
      <c r="CN85" s="96"/>
      <c r="CO85" s="96"/>
      <c r="CP85" s="96"/>
      <c r="CQ85" s="96"/>
      <c r="CR85" s="96"/>
      <c r="CS85" s="96"/>
      <c r="CT85" s="96"/>
      <c r="CU85" s="96"/>
      <c r="CV85" s="96"/>
      <c r="CW85" s="96"/>
      <c r="CX85" s="96"/>
      <c r="CY85" s="96"/>
      <c r="CZ85" s="96"/>
      <c r="DA85" s="96"/>
      <c r="DB85" s="96"/>
      <c r="DC85" s="96"/>
      <c r="DD85" s="96"/>
      <c r="DE85" s="96"/>
      <c r="DF85" s="96"/>
      <c r="DG85" s="96"/>
      <c r="DH85" s="96"/>
      <c r="DI85" s="96"/>
      <c r="DJ85" s="96"/>
      <c r="DK85" s="96"/>
      <c r="DL85" s="96"/>
      <c r="DM85" s="96"/>
      <c r="DN85" s="96"/>
      <c r="DO85" s="96"/>
      <c r="DP85" s="96"/>
      <c r="DQ85" s="96"/>
      <c r="DR85" s="96"/>
      <c r="DS85" s="96"/>
      <c r="DT85" s="96"/>
      <c r="DU85" s="96"/>
      <c r="DV85" s="96"/>
      <c r="DW85" s="96"/>
      <c r="DX85" s="96"/>
      <c r="DY85" s="96"/>
      <c r="DZ85" s="96"/>
      <c r="EA85" s="96"/>
      <c r="EB85" s="96"/>
      <c r="EC85" s="96"/>
      <c r="ED85" s="96"/>
      <c r="EE85" s="96"/>
      <c r="EF85" s="96"/>
      <c r="EG85" s="96"/>
      <c r="EH85" s="96"/>
      <c r="EI85" s="96"/>
    </row>
    <row r="86" spans="1:139">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96"/>
      <c r="AP86" s="96"/>
      <c r="AQ86" s="96"/>
      <c r="AR86" s="96"/>
      <c r="AS86" s="96"/>
      <c r="AT86" s="96"/>
      <c r="AU86" s="96"/>
      <c r="AV86" s="96"/>
      <c r="AW86" s="96"/>
      <c r="AX86" s="96"/>
      <c r="AY86" s="96"/>
      <c r="AZ86" s="96"/>
      <c r="BA86" s="96"/>
      <c r="BB86" s="96"/>
      <c r="BC86" s="96"/>
      <c r="BD86" s="96"/>
      <c r="BE86" s="96"/>
      <c r="BF86" s="96"/>
      <c r="BG86" s="96"/>
      <c r="BH86" s="96"/>
      <c r="BI86" s="96"/>
      <c r="BJ86" s="96"/>
      <c r="BK86" s="96"/>
      <c r="BL86" s="96"/>
      <c r="BM86" s="96"/>
      <c r="BN86" s="96"/>
      <c r="BO86" s="96"/>
      <c r="BP86" s="96"/>
      <c r="BQ86" s="96"/>
      <c r="BR86" s="96"/>
      <c r="BS86" s="96"/>
      <c r="BT86" s="96"/>
      <c r="BU86" s="96"/>
      <c r="BV86" s="96"/>
      <c r="BW86" s="96"/>
      <c r="BX86" s="96"/>
      <c r="BY86" s="96"/>
      <c r="BZ86" s="96"/>
      <c r="CA86" s="96"/>
      <c r="CB86" s="96"/>
      <c r="CC86" s="96"/>
      <c r="CD86" s="96"/>
      <c r="CE86" s="96"/>
      <c r="CF86" s="96"/>
      <c r="CG86" s="96"/>
      <c r="CH86" s="96"/>
      <c r="CI86" s="96"/>
      <c r="CJ86" s="96"/>
      <c r="CK86" s="96"/>
      <c r="CL86" s="96"/>
      <c r="CM86" s="96"/>
      <c r="CN86" s="96"/>
      <c r="CO86" s="96"/>
      <c r="CP86" s="96"/>
      <c r="CQ86" s="96"/>
      <c r="CR86" s="96"/>
      <c r="CS86" s="96"/>
      <c r="CT86" s="96"/>
      <c r="CU86" s="96"/>
      <c r="CV86" s="96"/>
      <c r="CW86" s="96"/>
      <c r="CX86" s="96"/>
      <c r="CY86" s="96"/>
      <c r="CZ86" s="96"/>
      <c r="DA86" s="96"/>
      <c r="DB86" s="96"/>
      <c r="DC86" s="96"/>
      <c r="DD86" s="96"/>
      <c r="DE86" s="96"/>
      <c r="DF86" s="96"/>
      <c r="DG86" s="96"/>
      <c r="DH86" s="96"/>
      <c r="DI86" s="96"/>
      <c r="DJ86" s="96"/>
      <c r="DK86" s="96"/>
      <c r="DL86" s="96"/>
      <c r="DM86" s="96"/>
      <c r="DN86" s="96"/>
      <c r="DO86" s="96"/>
      <c r="DP86" s="96"/>
      <c r="DQ86" s="96"/>
      <c r="DR86" s="96"/>
      <c r="DS86" s="96"/>
      <c r="DT86" s="96"/>
      <c r="DU86" s="96"/>
      <c r="DV86" s="96"/>
      <c r="DW86" s="96"/>
      <c r="DX86" s="96"/>
      <c r="DY86" s="96"/>
      <c r="DZ86" s="96"/>
      <c r="EA86" s="96"/>
      <c r="EB86" s="96"/>
      <c r="EC86" s="96"/>
      <c r="ED86" s="96"/>
      <c r="EE86" s="96"/>
      <c r="EF86" s="96"/>
      <c r="EG86" s="96"/>
      <c r="EH86" s="96"/>
      <c r="EI86" s="96"/>
    </row>
    <row r="87" spans="1:139">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6"/>
      <c r="CZ87" s="96"/>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row>
    <row r="88" spans="1:139">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96"/>
      <c r="AO88" s="96"/>
      <c r="AP88" s="96"/>
      <c r="AQ88" s="96"/>
      <c r="AR88" s="96"/>
      <c r="AS88" s="96"/>
      <c r="AT88" s="96"/>
      <c r="AU88" s="96"/>
      <c r="AV88" s="96"/>
      <c r="AW88" s="96"/>
      <c r="AX88" s="96"/>
      <c r="AY88" s="96"/>
      <c r="AZ88" s="96"/>
      <c r="BA88" s="96"/>
      <c r="BB88" s="96"/>
      <c r="BC88" s="96"/>
      <c r="BD88" s="96"/>
      <c r="BE88" s="96"/>
      <c r="BF88" s="96"/>
      <c r="BG88" s="96"/>
      <c r="BH88" s="96"/>
      <c r="BI88" s="96"/>
      <c r="BJ88" s="96"/>
      <c r="BK88" s="96"/>
      <c r="BL88" s="96"/>
      <c r="BM88" s="96"/>
      <c r="BN88" s="96"/>
      <c r="BO88" s="96"/>
      <c r="BP88" s="96"/>
      <c r="BQ88" s="96"/>
      <c r="BR88" s="96"/>
      <c r="BS88" s="96"/>
      <c r="BT88" s="96"/>
      <c r="BU88" s="96"/>
      <c r="BV88" s="96"/>
      <c r="BW88" s="96"/>
      <c r="BX88" s="96"/>
      <c r="BY88" s="96"/>
      <c r="BZ88" s="96"/>
      <c r="CA88" s="96"/>
      <c r="CB88" s="96"/>
      <c r="CC88" s="96"/>
      <c r="CD88" s="96"/>
      <c r="CE88" s="96"/>
      <c r="CF88" s="96"/>
      <c r="CG88" s="96"/>
      <c r="CH88" s="96"/>
      <c r="CI88" s="96"/>
      <c r="CJ88" s="96"/>
      <c r="CK88" s="96"/>
      <c r="CL88" s="96"/>
      <c r="CM88" s="96"/>
      <c r="CN88" s="96"/>
      <c r="CO88" s="96"/>
      <c r="CP88" s="96"/>
      <c r="CQ88" s="96"/>
      <c r="CR88" s="96"/>
      <c r="CS88" s="96"/>
      <c r="CT88" s="96"/>
      <c r="CU88" s="96"/>
      <c r="CV88" s="96"/>
      <c r="CW88" s="96"/>
      <c r="CX88" s="96"/>
      <c r="CY88" s="96"/>
      <c r="CZ88" s="96"/>
      <c r="DA88" s="96"/>
      <c r="DB88" s="96"/>
      <c r="DC88" s="96"/>
      <c r="DD88" s="96"/>
      <c r="DE88" s="96"/>
      <c r="DF88" s="96"/>
      <c r="DG88" s="96"/>
      <c r="DH88" s="96"/>
      <c r="DI88" s="96"/>
      <c r="DJ88" s="96"/>
      <c r="DK88" s="96"/>
      <c r="DL88" s="96"/>
      <c r="DM88" s="96"/>
      <c r="DN88" s="96"/>
      <c r="DO88" s="96"/>
      <c r="DP88" s="96"/>
      <c r="DQ88" s="96"/>
      <c r="DR88" s="96"/>
      <c r="DS88" s="96"/>
      <c r="DT88" s="96"/>
      <c r="DU88" s="96"/>
      <c r="DV88" s="96"/>
      <c r="DW88" s="96"/>
      <c r="DX88" s="96"/>
      <c r="DY88" s="96"/>
      <c r="DZ88" s="96"/>
      <c r="EA88" s="96"/>
      <c r="EB88" s="96"/>
      <c r="EC88" s="96"/>
      <c r="ED88" s="96"/>
      <c r="EE88" s="96"/>
      <c r="EF88" s="96"/>
      <c r="EG88" s="96"/>
      <c r="EH88" s="96"/>
      <c r="EI88" s="96"/>
    </row>
    <row r="89" spans="1:139">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96"/>
      <c r="AO89" s="96"/>
      <c r="AP89" s="96"/>
      <c r="AQ89" s="96"/>
      <c r="AR89" s="96"/>
      <c r="AS89" s="96"/>
      <c r="AT89" s="96"/>
      <c r="AU89" s="96"/>
      <c r="AV89" s="96"/>
      <c r="AW89" s="96"/>
      <c r="AX89" s="96"/>
      <c r="AY89" s="96"/>
      <c r="AZ89" s="96"/>
      <c r="BA89" s="96"/>
      <c r="BB89" s="96"/>
      <c r="BC89" s="96"/>
      <c r="BD89" s="96"/>
      <c r="BE89" s="96"/>
      <c r="BF89" s="96"/>
      <c r="BG89" s="96"/>
      <c r="BH89" s="96"/>
      <c r="BI89" s="96"/>
      <c r="BJ89" s="96"/>
      <c r="BK89" s="96"/>
      <c r="BL89" s="96"/>
      <c r="BM89" s="96"/>
      <c r="BN89" s="96"/>
      <c r="BO89" s="96"/>
      <c r="BP89" s="96"/>
      <c r="BQ89" s="96"/>
      <c r="BR89" s="96"/>
      <c r="BS89" s="96"/>
      <c r="BT89" s="96"/>
      <c r="BU89" s="96"/>
      <c r="BV89" s="96"/>
      <c r="BW89" s="96"/>
      <c r="BX89" s="96"/>
      <c r="BY89" s="96"/>
      <c r="BZ89" s="96"/>
      <c r="CA89" s="96"/>
      <c r="CB89" s="96"/>
      <c r="CC89" s="96"/>
      <c r="CD89" s="96"/>
      <c r="CE89" s="96"/>
      <c r="CF89" s="96"/>
      <c r="CG89" s="96"/>
      <c r="CH89" s="96"/>
      <c r="CI89" s="96"/>
      <c r="CJ89" s="96"/>
      <c r="CK89" s="96"/>
      <c r="CL89" s="96"/>
      <c r="CM89" s="96"/>
      <c r="CN89" s="96"/>
      <c r="CO89" s="96"/>
      <c r="CP89" s="96"/>
      <c r="CQ89" s="96"/>
      <c r="CR89" s="96"/>
      <c r="CS89" s="96"/>
      <c r="CT89" s="96"/>
      <c r="CU89" s="96"/>
      <c r="CV89" s="96"/>
      <c r="CW89" s="96"/>
      <c r="CX89" s="96"/>
      <c r="CY89" s="96"/>
      <c r="CZ89" s="96"/>
      <c r="DA89" s="96"/>
      <c r="DB89" s="96"/>
      <c r="DC89" s="96"/>
      <c r="DD89" s="96"/>
      <c r="DE89" s="96"/>
      <c r="DF89" s="96"/>
      <c r="DG89" s="96"/>
      <c r="DH89" s="96"/>
      <c r="DI89" s="96"/>
      <c r="DJ89" s="96"/>
      <c r="DK89" s="96"/>
      <c r="DL89" s="96"/>
      <c r="DM89" s="96"/>
      <c r="DN89" s="96"/>
      <c r="DO89" s="96"/>
      <c r="DP89" s="96"/>
      <c r="DQ89" s="96"/>
      <c r="DR89" s="96"/>
      <c r="DS89" s="96"/>
      <c r="DT89" s="96"/>
      <c r="DU89" s="96"/>
      <c r="DV89" s="96"/>
      <c r="DW89" s="96"/>
      <c r="DX89" s="96"/>
      <c r="DY89" s="96"/>
      <c r="DZ89" s="96"/>
      <c r="EA89" s="96"/>
      <c r="EB89" s="96"/>
      <c r="EC89" s="96"/>
      <c r="ED89" s="96"/>
      <c r="EE89" s="96"/>
      <c r="EF89" s="96"/>
      <c r="EG89" s="96"/>
      <c r="EH89" s="96"/>
      <c r="EI89" s="96"/>
    </row>
    <row r="90" spans="1:139">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96"/>
      <c r="AO90" s="96"/>
      <c r="AP90" s="96"/>
      <c r="AQ90" s="96"/>
      <c r="AR90" s="96"/>
      <c r="AS90" s="96"/>
      <c r="AT90" s="96"/>
      <c r="AU90" s="96"/>
      <c r="AV90" s="96"/>
      <c r="AW90" s="96"/>
      <c r="AX90" s="96"/>
      <c r="AY90" s="96"/>
      <c r="AZ90" s="96"/>
      <c r="BA90" s="96"/>
      <c r="BB90" s="96"/>
      <c r="BC90" s="96"/>
      <c r="BD90" s="96"/>
      <c r="BE90" s="96"/>
      <c r="BF90" s="96"/>
      <c r="BG90" s="96"/>
      <c r="BH90" s="96"/>
      <c r="BI90" s="96"/>
      <c r="BJ90" s="96"/>
      <c r="BK90" s="96"/>
      <c r="BL90" s="96"/>
      <c r="BM90" s="96"/>
      <c r="BN90" s="96"/>
      <c r="BO90" s="96"/>
      <c r="BP90" s="96"/>
      <c r="BQ90" s="96"/>
      <c r="BR90" s="96"/>
      <c r="BS90" s="96"/>
      <c r="BT90" s="96"/>
      <c r="BU90" s="96"/>
      <c r="BV90" s="96"/>
      <c r="BW90" s="96"/>
      <c r="BX90" s="96"/>
      <c r="BY90" s="96"/>
      <c r="BZ90" s="96"/>
      <c r="CA90" s="96"/>
      <c r="CB90" s="96"/>
      <c r="CC90" s="96"/>
      <c r="CD90" s="96"/>
      <c r="CE90" s="96"/>
      <c r="CF90" s="96"/>
      <c r="CG90" s="96"/>
      <c r="CH90" s="96"/>
      <c r="CI90" s="96"/>
      <c r="CJ90" s="96"/>
      <c r="CK90" s="96"/>
      <c r="CL90" s="96"/>
      <c r="CM90" s="96"/>
      <c r="CN90" s="96"/>
      <c r="CO90" s="96"/>
      <c r="CP90" s="96"/>
      <c r="CQ90" s="96"/>
      <c r="CR90" s="96"/>
      <c r="CS90" s="96"/>
      <c r="CT90" s="96"/>
      <c r="CU90" s="96"/>
      <c r="CV90" s="96"/>
      <c r="CW90" s="96"/>
      <c r="CX90" s="96"/>
      <c r="CY90" s="96"/>
      <c r="CZ90" s="96"/>
      <c r="DA90" s="96"/>
      <c r="DB90" s="96"/>
      <c r="DC90" s="96"/>
      <c r="DD90" s="96"/>
      <c r="DE90" s="96"/>
      <c r="DF90" s="96"/>
      <c r="DG90" s="96"/>
      <c r="DH90" s="96"/>
      <c r="DI90" s="96"/>
      <c r="DJ90" s="96"/>
      <c r="DK90" s="96"/>
      <c r="DL90" s="96"/>
      <c r="DM90" s="96"/>
      <c r="DN90" s="96"/>
      <c r="DO90" s="96"/>
      <c r="DP90" s="96"/>
      <c r="DQ90" s="96"/>
      <c r="DR90" s="96"/>
      <c r="DS90" s="96"/>
      <c r="DT90" s="96"/>
      <c r="DU90" s="96"/>
      <c r="DV90" s="96"/>
      <c r="DW90" s="96"/>
      <c r="DX90" s="96"/>
      <c r="DY90" s="96"/>
      <c r="DZ90" s="96"/>
      <c r="EA90" s="96"/>
      <c r="EB90" s="96"/>
      <c r="EC90" s="96"/>
      <c r="ED90" s="96"/>
      <c r="EE90" s="96"/>
      <c r="EF90" s="96"/>
      <c r="EG90" s="96"/>
      <c r="EH90" s="96"/>
      <c r="EI90" s="96"/>
    </row>
    <row r="91" spans="1:139">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96"/>
      <c r="AO91" s="96"/>
      <c r="AP91" s="96"/>
      <c r="AQ91" s="96"/>
      <c r="AR91" s="96"/>
      <c r="AS91" s="96"/>
      <c r="AT91" s="96"/>
      <c r="AU91" s="96"/>
      <c r="AV91" s="96"/>
      <c r="AW91" s="96"/>
      <c r="AX91" s="96"/>
      <c r="AY91" s="96"/>
      <c r="AZ91" s="96"/>
      <c r="BA91" s="96"/>
      <c r="BB91" s="96"/>
      <c r="BC91" s="96"/>
      <c r="BD91" s="96"/>
      <c r="BE91" s="96"/>
      <c r="BF91" s="96"/>
      <c r="BG91" s="96"/>
      <c r="BH91" s="96"/>
      <c r="BI91" s="96"/>
      <c r="BJ91" s="96"/>
      <c r="BK91" s="96"/>
      <c r="BL91" s="96"/>
      <c r="BM91" s="96"/>
      <c r="BN91" s="96"/>
      <c r="BO91" s="96"/>
      <c r="BP91" s="96"/>
      <c r="BQ91" s="96"/>
      <c r="BR91" s="96"/>
      <c r="BS91" s="96"/>
      <c r="BT91" s="96"/>
      <c r="BU91" s="96"/>
      <c r="BV91" s="96"/>
      <c r="BW91" s="96"/>
      <c r="BX91" s="96"/>
      <c r="BY91" s="96"/>
      <c r="BZ91" s="96"/>
      <c r="CA91" s="96"/>
      <c r="CB91" s="96"/>
      <c r="CC91" s="96"/>
      <c r="CD91" s="96"/>
      <c r="CE91" s="96"/>
      <c r="CF91" s="96"/>
      <c r="CG91" s="96"/>
      <c r="CH91" s="96"/>
      <c r="CI91" s="96"/>
      <c r="CJ91" s="96"/>
      <c r="CK91" s="96"/>
      <c r="CL91" s="96"/>
      <c r="CM91" s="96"/>
      <c r="CN91" s="96"/>
      <c r="CO91" s="96"/>
      <c r="CP91" s="96"/>
      <c r="CQ91" s="96"/>
      <c r="CR91" s="96"/>
      <c r="CS91" s="96"/>
      <c r="CT91" s="96"/>
      <c r="CU91" s="96"/>
      <c r="CV91" s="96"/>
      <c r="CW91" s="96"/>
      <c r="CX91" s="96"/>
      <c r="CY91" s="96"/>
      <c r="CZ91" s="96"/>
      <c r="DA91" s="96"/>
      <c r="DB91" s="96"/>
      <c r="DC91" s="96"/>
      <c r="DD91" s="96"/>
      <c r="DE91" s="96"/>
      <c r="DF91" s="96"/>
      <c r="DG91" s="96"/>
      <c r="DH91" s="96"/>
      <c r="DI91" s="96"/>
      <c r="DJ91" s="96"/>
      <c r="DK91" s="96"/>
      <c r="DL91" s="96"/>
      <c r="DM91" s="96"/>
      <c r="DN91" s="96"/>
      <c r="DO91" s="96"/>
      <c r="DP91" s="96"/>
      <c r="DQ91" s="96"/>
      <c r="DR91" s="96"/>
      <c r="DS91" s="96"/>
      <c r="DT91" s="96"/>
      <c r="DU91" s="96"/>
      <c r="DV91" s="96"/>
      <c r="DW91" s="96"/>
      <c r="DX91" s="96"/>
      <c r="DY91" s="96"/>
      <c r="DZ91" s="96"/>
      <c r="EA91" s="96"/>
      <c r="EB91" s="96"/>
      <c r="EC91" s="96"/>
      <c r="ED91" s="96"/>
      <c r="EE91" s="96"/>
      <c r="EF91" s="96"/>
      <c r="EG91" s="96"/>
      <c r="EH91" s="96"/>
      <c r="EI91" s="96"/>
    </row>
    <row r="92" spans="1:139">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96"/>
      <c r="AO92" s="96"/>
      <c r="AP92" s="96"/>
      <c r="AQ92" s="96"/>
      <c r="AR92" s="96"/>
      <c r="AS92" s="96"/>
      <c r="AT92" s="96"/>
      <c r="AU92" s="96"/>
      <c r="AV92" s="96"/>
      <c r="AW92" s="96"/>
      <c r="AX92" s="96"/>
      <c r="AY92" s="96"/>
      <c r="AZ92" s="96"/>
      <c r="BA92" s="96"/>
      <c r="BB92" s="96"/>
      <c r="BC92" s="96"/>
      <c r="BD92" s="96"/>
      <c r="BE92" s="96"/>
      <c r="BF92" s="96"/>
      <c r="BG92" s="96"/>
      <c r="BH92" s="96"/>
      <c r="BI92" s="96"/>
      <c r="BJ92" s="96"/>
      <c r="BK92" s="96"/>
      <c r="BL92" s="96"/>
      <c r="BM92" s="96"/>
      <c r="BN92" s="96"/>
      <c r="BO92" s="96"/>
      <c r="BP92" s="96"/>
      <c r="BQ92" s="96"/>
      <c r="BR92" s="96"/>
      <c r="BS92" s="96"/>
      <c r="BT92" s="96"/>
      <c r="BU92" s="96"/>
      <c r="BV92" s="96"/>
      <c r="BW92" s="96"/>
      <c r="BX92" s="96"/>
      <c r="BY92" s="96"/>
      <c r="BZ92" s="96"/>
      <c r="CA92" s="96"/>
      <c r="CB92" s="96"/>
      <c r="CC92" s="96"/>
      <c r="CD92" s="96"/>
      <c r="CE92" s="96"/>
      <c r="CF92" s="96"/>
      <c r="CG92" s="96"/>
      <c r="CH92" s="96"/>
      <c r="CI92" s="96"/>
      <c r="CJ92" s="96"/>
      <c r="CK92" s="96"/>
      <c r="CL92" s="96"/>
      <c r="CM92" s="96"/>
      <c r="CN92" s="96"/>
      <c r="CO92" s="96"/>
      <c r="CP92" s="96"/>
      <c r="CQ92" s="96"/>
      <c r="CR92" s="96"/>
      <c r="CS92" s="96"/>
      <c r="CT92" s="96"/>
      <c r="CU92" s="96"/>
      <c r="CV92" s="96"/>
      <c r="CW92" s="96"/>
      <c r="CX92" s="96"/>
      <c r="CY92" s="96"/>
      <c r="CZ92" s="96"/>
      <c r="DA92" s="96"/>
      <c r="DB92" s="96"/>
      <c r="DC92" s="96"/>
      <c r="DD92" s="96"/>
      <c r="DE92" s="96"/>
      <c r="DF92" s="96"/>
      <c r="DG92" s="96"/>
      <c r="DH92" s="96"/>
      <c r="DI92" s="96"/>
      <c r="DJ92" s="96"/>
      <c r="DK92" s="96"/>
      <c r="DL92" s="96"/>
      <c r="DM92" s="96"/>
      <c r="DN92" s="96"/>
      <c r="DO92" s="96"/>
      <c r="DP92" s="96"/>
      <c r="DQ92" s="96"/>
      <c r="DR92" s="96"/>
      <c r="DS92" s="96"/>
      <c r="DT92" s="96"/>
      <c r="DU92" s="96"/>
      <c r="DV92" s="96"/>
      <c r="DW92" s="96"/>
      <c r="DX92" s="96"/>
      <c r="DY92" s="96"/>
      <c r="DZ92" s="96"/>
      <c r="EA92" s="96"/>
      <c r="EB92" s="96"/>
      <c r="EC92" s="96"/>
      <c r="ED92" s="96"/>
      <c r="EE92" s="96"/>
      <c r="EF92" s="96"/>
      <c r="EG92" s="96"/>
      <c r="EH92" s="96"/>
      <c r="EI92" s="96"/>
    </row>
    <row r="93" spans="1:139">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96"/>
      <c r="AO93" s="96"/>
      <c r="AP93" s="96"/>
      <c r="AQ93" s="96"/>
      <c r="AR93" s="96"/>
      <c r="AS93" s="96"/>
      <c r="AT93" s="96"/>
      <c r="AU93" s="96"/>
      <c r="AV93" s="96"/>
      <c r="AW93" s="96"/>
      <c r="AX93" s="96"/>
      <c r="AY93" s="96"/>
      <c r="AZ93" s="96"/>
      <c r="BA93" s="96"/>
      <c r="BB93" s="96"/>
      <c r="BC93" s="96"/>
      <c r="BD93" s="96"/>
      <c r="BE93" s="96"/>
      <c r="BF93" s="96"/>
      <c r="BG93" s="96"/>
      <c r="BH93" s="96"/>
      <c r="BI93" s="96"/>
      <c r="BJ93" s="96"/>
      <c r="BK93" s="96"/>
      <c r="BL93" s="96"/>
      <c r="BM93" s="96"/>
      <c r="BN93" s="96"/>
      <c r="BO93" s="96"/>
      <c r="BP93" s="96"/>
      <c r="BQ93" s="96"/>
      <c r="BR93" s="96"/>
      <c r="BS93" s="96"/>
      <c r="BT93" s="96"/>
      <c r="BU93" s="96"/>
      <c r="BV93" s="96"/>
      <c r="BW93" s="96"/>
      <c r="BX93" s="96"/>
      <c r="BY93" s="96"/>
      <c r="BZ93" s="96"/>
      <c r="CA93" s="96"/>
      <c r="CB93" s="96"/>
      <c r="CC93" s="96"/>
      <c r="CD93" s="96"/>
      <c r="CE93" s="96"/>
      <c r="CF93" s="96"/>
      <c r="CG93" s="96"/>
      <c r="CH93" s="96"/>
      <c r="CI93" s="96"/>
      <c r="CJ93" s="96"/>
      <c r="CK93" s="96"/>
      <c r="CL93" s="96"/>
      <c r="CM93" s="96"/>
      <c r="CN93" s="96"/>
      <c r="CO93" s="96"/>
      <c r="CP93" s="96"/>
      <c r="CQ93" s="96"/>
      <c r="CR93" s="96"/>
      <c r="CS93" s="96"/>
      <c r="CT93" s="96"/>
      <c r="CU93" s="96"/>
      <c r="CV93" s="96"/>
      <c r="CW93" s="96"/>
      <c r="CX93" s="96"/>
      <c r="CY93" s="96"/>
      <c r="CZ93" s="96"/>
      <c r="DA93" s="96"/>
      <c r="DB93" s="96"/>
      <c r="DC93" s="96"/>
      <c r="DD93" s="96"/>
      <c r="DE93" s="96"/>
      <c r="DF93" s="96"/>
      <c r="DG93" s="96"/>
      <c r="DH93" s="96"/>
      <c r="DI93" s="96"/>
      <c r="DJ93" s="96"/>
      <c r="DK93" s="96"/>
      <c r="DL93" s="96"/>
      <c r="DM93" s="96"/>
      <c r="DN93" s="96"/>
      <c r="DO93" s="96"/>
      <c r="DP93" s="96"/>
      <c r="DQ93" s="96"/>
      <c r="DR93" s="96"/>
      <c r="DS93" s="96"/>
      <c r="DT93" s="96"/>
      <c r="DU93" s="96"/>
      <c r="DV93" s="96"/>
      <c r="DW93" s="96"/>
      <c r="DX93" s="96"/>
      <c r="DY93" s="96"/>
      <c r="DZ93" s="96"/>
      <c r="EA93" s="96"/>
      <c r="EB93" s="96"/>
      <c r="EC93" s="96"/>
      <c r="ED93" s="96"/>
      <c r="EE93" s="96"/>
      <c r="EF93" s="96"/>
      <c r="EG93" s="96"/>
      <c r="EH93" s="96"/>
      <c r="EI93" s="96"/>
    </row>
    <row r="94" spans="1:139">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96"/>
      <c r="AO94" s="96"/>
      <c r="AP94" s="96"/>
      <c r="AQ94" s="96"/>
      <c r="AR94" s="96"/>
      <c r="AS94" s="96"/>
      <c r="AT94" s="96"/>
      <c r="AU94" s="96"/>
      <c r="AV94" s="96"/>
      <c r="AW94" s="96"/>
      <c r="AX94" s="96"/>
      <c r="AY94" s="96"/>
      <c r="AZ94" s="96"/>
      <c r="BA94" s="96"/>
      <c r="BB94" s="96"/>
      <c r="BC94" s="96"/>
      <c r="BD94" s="96"/>
      <c r="BE94" s="96"/>
      <c r="BF94" s="96"/>
      <c r="BG94" s="96"/>
      <c r="BH94" s="96"/>
      <c r="BI94" s="96"/>
      <c r="BJ94" s="96"/>
      <c r="BK94" s="96"/>
      <c r="BL94" s="96"/>
      <c r="BM94" s="96"/>
      <c r="BN94" s="96"/>
      <c r="BO94" s="96"/>
      <c r="BP94" s="96"/>
      <c r="BQ94" s="96"/>
      <c r="BR94" s="96"/>
      <c r="BS94" s="96"/>
      <c r="BT94" s="96"/>
      <c r="BU94" s="96"/>
      <c r="BV94" s="96"/>
      <c r="BW94" s="96"/>
      <c r="BX94" s="96"/>
      <c r="BY94" s="96"/>
      <c r="BZ94" s="96"/>
      <c r="CA94" s="96"/>
      <c r="CB94" s="96"/>
      <c r="CC94" s="96"/>
      <c r="CD94" s="96"/>
      <c r="CE94" s="96"/>
      <c r="CF94" s="96"/>
      <c r="CG94" s="96"/>
      <c r="CH94" s="96"/>
      <c r="CI94" s="96"/>
      <c r="CJ94" s="96"/>
      <c r="CK94" s="96"/>
      <c r="CL94" s="96"/>
      <c r="CM94" s="96"/>
      <c r="CN94" s="96"/>
      <c r="CO94" s="96"/>
      <c r="CP94" s="96"/>
      <c r="CQ94" s="96"/>
      <c r="CR94" s="96"/>
      <c r="CS94" s="96"/>
      <c r="CT94" s="96"/>
      <c r="CU94" s="96"/>
      <c r="CV94" s="96"/>
      <c r="CW94" s="96"/>
      <c r="CX94" s="96"/>
      <c r="CY94" s="96"/>
      <c r="CZ94" s="96"/>
      <c r="DA94" s="96"/>
      <c r="DB94" s="96"/>
      <c r="DC94" s="96"/>
      <c r="DD94" s="96"/>
      <c r="DE94" s="96"/>
      <c r="DF94" s="96"/>
      <c r="DG94" s="96"/>
      <c r="DH94" s="96"/>
      <c r="DI94" s="96"/>
      <c r="DJ94" s="96"/>
      <c r="DK94" s="96"/>
      <c r="DL94" s="96"/>
      <c r="DM94" s="96"/>
      <c r="DN94" s="96"/>
      <c r="DO94" s="96"/>
      <c r="DP94" s="96"/>
      <c r="DQ94" s="96"/>
      <c r="DR94" s="96"/>
      <c r="DS94" s="96"/>
      <c r="DT94" s="96"/>
      <c r="DU94" s="96"/>
      <c r="DV94" s="96"/>
      <c r="DW94" s="96"/>
      <c r="DX94" s="96"/>
      <c r="DY94" s="96"/>
      <c r="DZ94" s="96"/>
      <c r="EA94" s="96"/>
      <c r="EB94" s="96"/>
      <c r="EC94" s="96"/>
      <c r="ED94" s="96"/>
      <c r="EE94" s="96"/>
      <c r="EF94" s="96"/>
      <c r="EG94" s="96"/>
      <c r="EH94" s="96"/>
      <c r="EI94" s="96"/>
    </row>
    <row r="95" spans="1:139">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96"/>
      <c r="AO95" s="96"/>
      <c r="AP95" s="96"/>
      <c r="AQ95" s="96"/>
      <c r="AR95" s="96"/>
      <c r="AS95" s="96"/>
      <c r="AT95" s="96"/>
      <c r="AU95" s="96"/>
      <c r="AV95" s="96"/>
      <c r="AW95" s="96"/>
      <c r="AX95" s="96"/>
      <c r="AY95" s="96"/>
      <c r="AZ95" s="96"/>
      <c r="BA95" s="96"/>
      <c r="BB95" s="96"/>
      <c r="BC95" s="96"/>
      <c r="BD95" s="96"/>
      <c r="BE95" s="96"/>
      <c r="BF95" s="96"/>
      <c r="BG95" s="96"/>
      <c r="BH95" s="96"/>
      <c r="BI95" s="96"/>
      <c r="BJ95" s="96"/>
      <c r="BK95" s="96"/>
      <c r="BL95" s="96"/>
      <c r="BM95" s="96"/>
      <c r="BN95" s="96"/>
      <c r="BO95" s="96"/>
      <c r="BP95" s="96"/>
      <c r="BQ95" s="96"/>
      <c r="BR95" s="96"/>
      <c r="BS95" s="96"/>
      <c r="BT95" s="96"/>
      <c r="BU95" s="96"/>
      <c r="BV95" s="96"/>
      <c r="BW95" s="96"/>
      <c r="BX95" s="96"/>
      <c r="BY95" s="96"/>
      <c r="BZ95" s="96"/>
      <c r="CA95" s="96"/>
      <c r="CB95" s="96"/>
      <c r="CC95" s="96"/>
      <c r="CD95" s="96"/>
      <c r="CE95" s="96"/>
      <c r="CF95" s="96"/>
      <c r="CG95" s="96"/>
      <c r="CH95" s="96"/>
      <c r="CI95" s="96"/>
      <c r="CJ95" s="96"/>
      <c r="CK95" s="96"/>
      <c r="CL95" s="96"/>
      <c r="CM95" s="96"/>
      <c r="CN95" s="96"/>
      <c r="CO95" s="96"/>
      <c r="CP95" s="96"/>
      <c r="CQ95" s="96"/>
      <c r="CR95" s="96"/>
      <c r="CS95" s="96"/>
      <c r="CT95" s="96"/>
      <c r="CU95" s="96"/>
      <c r="CV95" s="96"/>
      <c r="CW95" s="96"/>
      <c r="CX95" s="96"/>
      <c r="CY95" s="96"/>
      <c r="CZ95" s="96"/>
      <c r="DA95" s="96"/>
      <c r="DB95" s="96"/>
      <c r="DC95" s="96"/>
      <c r="DD95" s="96"/>
      <c r="DE95" s="96"/>
      <c r="DF95" s="96"/>
      <c r="DG95" s="96"/>
      <c r="DH95" s="96"/>
      <c r="DI95" s="96"/>
      <c r="DJ95" s="96"/>
      <c r="DK95" s="96"/>
      <c r="DL95" s="96"/>
      <c r="DM95" s="96"/>
      <c r="DN95" s="96"/>
      <c r="DO95" s="96"/>
      <c r="DP95" s="96"/>
      <c r="DQ95" s="96"/>
      <c r="DR95" s="96"/>
      <c r="DS95" s="96"/>
      <c r="DT95" s="96"/>
      <c r="DU95" s="96"/>
      <c r="DV95" s="96"/>
      <c r="DW95" s="96"/>
      <c r="DX95" s="96"/>
      <c r="DY95" s="96"/>
      <c r="DZ95" s="96"/>
      <c r="EA95" s="96"/>
      <c r="EB95" s="96"/>
      <c r="EC95" s="96"/>
      <c r="ED95" s="96"/>
      <c r="EE95" s="96"/>
      <c r="EF95" s="96"/>
      <c r="EG95" s="96"/>
      <c r="EH95" s="96"/>
      <c r="EI95" s="96"/>
    </row>
    <row r="96" spans="1:139">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96"/>
      <c r="AO96" s="96"/>
      <c r="AP96" s="96"/>
      <c r="AQ96" s="96"/>
      <c r="AR96" s="96"/>
      <c r="AS96" s="96"/>
      <c r="AT96" s="96"/>
      <c r="AU96" s="96"/>
      <c r="AV96" s="96"/>
      <c r="AW96" s="96"/>
      <c r="AX96" s="96"/>
      <c r="AY96" s="96"/>
      <c r="AZ96" s="96"/>
      <c r="BA96" s="96"/>
      <c r="BB96" s="96"/>
      <c r="BC96" s="96"/>
      <c r="BD96" s="96"/>
      <c r="BE96" s="96"/>
      <c r="BF96" s="96"/>
      <c r="BG96" s="96"/>
      <c r="BH96" s="96"/>
      <c r="BI96" s="96"/>
      <c r="BJ96" s="96"/>
      <c r="BK96" s="96"/>
      <c r="BL96" s="96"/>
      <c r="BM96" s="96"/>
      <c r="BN96" s="96"/>
      <c r="BO96" s="96"/>
      <c r="BP96" s="96"/>
      <c r="BQ96" s="96"/>
      <c r="BR96" s="96"/>
      <c r="BS96" s="96"/>
      <c r="BT96" s="96"/>
      <c r="BU96" s="96"/>
      <c r="BV96" s="96"/>
      <c r="BW96" s="96"/>
      <c r="BX96" s="96"/>
      <c r="BY96" s="96"/>
      <c r="BZ96" s="96"/>
      <c r="CA96" s="96"/>
      <c r="CB96" s="96"/>
      <c r="CC96" s="96"/>
      <c r="CD96" s="96"/>
      <c r="CE96" s="96"/>
      <c r="CF96" s="96"/>
      <c r="CG96" s="96"/>
      <c r="CH96" s="96"/>
      <c r="CI96" s="96"/>
      <c r="CJ96" s="96"/>
      <c r="CK96" s="96"/>
      <c r="CL96" s="96"/>
      <c r="CM96" s="96"/>
      <c r="CN96" s="96"/>
      <c r="CO96" s="96"/>
      <c r="CP96" s="96"/>
      <c r="CQ96" s="96"/>
      <c r="CR96" s="96"/>
      <c r="CS96" s="96"/>
      <c r="CT96" s="96"/>
      <c r="CU96" s="96"/>
      <c r="CV96" s="96"/>
      <c r="CW96" s="96"/>
      <c r="CX96" s="96"/>
      <c r="CY96" s="96"/>
      <c r="CZ96" s="96"/>
      <c r="DA96" s="96"/>
      <c r="DB96" s="96"/>
      <c r="DC96" s="96"/>
      <c r="DD96" s="96"/>
      <c r="DE96" s="96"/>
      <c r="DF96" s="96"/>
      <c r="DG96" s="96"/>
      <c r="DH96" s="96"/>
      <c r="DI96" s="96"/>
      <c r="DJ96" s="96"/>
      <c r="DK96" s="96"/>
      <c r="DL96" s="96"/>
      <c r="DM96" s="96"/>
      <c r="DN96" s="96"/>
      <c r="DO96" s="96"/>
      <c r="DP96" s="96"/>
      <c r="DQ96" s="96"/>
      <c r="DR96" s="96"/>
      <c r="DS96" s="96"/>
      <c r="DT96" s="96"/>
      <c r="DU96" s="96"/>
      <c r="DV96" s="96"/>
      <c r="DW96" s="96"/>
      <c r="DX96" s="96"/>
      <c r="DY96" s="96"/>
      <c r="DZ96" s="96"/>
      <c r="EA96" s="96"/>
      <c r="EB96" s="96"/>
      <c r="EC96" s="96"/>
      <c r="ED96" s="96"/>
      <c r="EE96" s="96"/>
      <c r="EF96" s="96"/>
      <c r="EG96" s="96"/>
      <c r="EH96" s="96"/>
      <c r="EI96" s="96"/>
    </row>
    <row r="97" spans="1:139">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96"/>
      <c r="AO97" s="96"/>
      <c r="AP97" s="96"/>
      <c r="AQ97" s="96"/>
      <c r="AR97" s="96"/>
      <c r="AS97" s="96"/>
      <c r="AT97" s="96"/>
      <c r="AU97" s="96"/>
      <c r="AV97" s="96"/>
      <c r="AW97" s="96"/>
      <c r="AX97" s="96"/>
      <c r="AY97" s="96"/>
      <c r="AZ97" s="96"/>
      <c r="BA97" s="96"/>
      <c r="BB97" s="96"/>
      <c r="BC97" s="96"/>
      <c r="BD97" s="96"/>
      <c r="BE97" s="96"/>
      <c r="BF97" s="96"/>
      <c r="BG97" s="96"/>
      <c r="BH97" s="96"/>
      <c r="BI97" s="96"/>
      <c r="BJ97" s="96"/>
      <c r="BK97" s="96"/>
      <c r="BL97" s="96"/>
      <c r="BM97" s="96"/>
      <c r="BN97" s="96"/>
      <c r="BO97" s="96"/>
      <c r="BP97" s="96"/>
      <c r="BQ97" s="96"/>
      <c r="BR97" s="96"/>
      <c r="BS97" s="96"/>
      <c r="BT97" s="96"/>
      <c r="BU97" s="96"/>
      <c r="BV97" s="96"/>
      <c r="BW97" s="96"/>
      <c r="BX97" s="96"/>
      <c r="BY97" s="96"/>
      <c r="BZ97" s="96"/>
      <c r="CA97" s="96"/>
      <c r="CB97" s="96"/>
      <c r="CC97" s="96"/>
      <c r="CD97" s="96"/>
      <c r="CE97" s="96"/>
      <c r="CF97" s="96"/>
      <c r="CG97" s="96"/>
      <c r="CH97" s="96"/>
      <c r="CI97" s="96"/>
      <c r="CJ97" s="96"/>
      <c r="CK97" s="96"/>
      <c r="CL97" s="96"/>
      <c r="CM97" s="96"/>
      <c r="CN97" s="96"/>
      <c r="CO97" s="96"/>
      <c r="CP97" s="96"/>
      <c r="CQ97" s="96"/>
      <c r="CR97" s="96"/>
      <c r="CS97" s="96"/>
      <c r="CT97" s="96"/>
      <c r="CU97" s="96"/>
      <c r="CV97" s="96"/>
      <c r="CW97" s="96"/>
      <c r="CX97" s="96"/>
      <c r="CY97" s="96"/>
      <c r="CZ97" s="96"/>
      <c r="DA97" s="96"/>
      <c r="DB97" s="96"/>
      <c r="DC97" s="96"/>
      <c r="DD97" s="96"/>
      <c r="DE97" s="96"/>
      <c r="DF97" s="96"/>
      <c r="DG97" s="96"/>
      <c r="DH97" s="96"/>
      <c r="DI97" s="96"/>
      <c r="DJ97" s="96"/>
      <c r="DK97" s="96"/>
      <c r="DL97" s="96"/>
      <c r="DM97" s="96"/>
      <c r="DN97" s="96"/>
      <c r="DO97" s="96"/>
      <c r="DP97" s="96"/>
      <c r="DQ97" s="96"/>
      <c r="DR97" s="96"/>
      <c r="DS97" s="96"/>
      <c r="DT97" s="96"/>
      <c r="DU97" s="96"/>
      <c r="DV97" s="96"/>
      <c r="DW97" s="96"/>
      <c r="DX97" s="96"/>
      <c r="DY97" s="96"/>
      <c r="DZ97" s="96"/>
      <c r="EA97" s="96"/>
      <c r="EB97" s="96"/>
      <c r="EC97" s="96"/>
      <c r="ED97" s="96"/>
      <c r="EE97" s="96"/>
      <c r="EF97" s="96"/>
      <c r="EG97" s="96"/>
      <c r="EH97" s="96"/>
      <c r="EI97" s="96"/>
    </row>
    <row r="98" spans="1:139">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96"/>
      <c r="AO98" s="96"/>
      <c r="AP98" s="96"/>
      <c r="AQ98" s="96"/>
      <c r="AR98" s="96"/>
      <c r="AS98" s="96"/>
      <c r="AT98" s="96"/>
      <c r="AU98" s="96"/>
      <c r="AV98" s="96"/>
      <c r="AW98" s="96"/>
      <c r="AX98" s="96"/>
      <c r="AY98" s="96"/>
      <c r="AZ98" s="96"/>
      <c r="BA98" s="96"/>
      <c r="BB98" s="96"/>
      <c r="BC98" s="96"/>
      <c r="BD98" s="96"/>
      <c r="BE98" s="96"/>
      <c r="BF98" s="96"/>
      <c r="BG98" s="96"/>
      <c r="BH98" s="96"/>
      <c r="BI98" s="96"/>
      <c r="BJ98" s="96"/>
      <c r="BK98" s="96"/>
      <c r="BL98" s="96"/>
      <c r="BM98" s="96"/>
      <c r="BN98" s="96"/>
      <c r="BO98" s="96"/>
      <c r="BP98" s="96"/>
      <c r="BQ98" s="96"/>
      <c r="BR98" s="96"/>
      <c r="BS98" s="96"/>
      <c r="BT98" s="96"/>
      <c r="BU98" s="96"/>
      <c r="BV98" s="96"/>
      <c r="BW98" s="96"/>
      <c r="BX98" s="96"/>
      <c r="BY98" s="96"/>
      <c r="BZ98" s="96"/>
      <c r="CA98" s="96"/>
      <c r="CB98" s="96"/>
      <c r="CC98" s="96"/>
      <c r="CD98" s="96"/>
      <c r="CE98" s="96"/>
      <c r="CF98" s="96"/>
      <c r="CG98" s="96"/>
      <c r="CH98" s="96"/>
      <c r="CI98" s="96"/>
      <c r="CJ98" s="96"/>
      <c r="CK98" s="96"/>
      <c r="CL98" s="96"/>
      <c r="CM98" s="96"/>
      <c r="CN98" s="96"/>
      <c r="CO98" s="96"/>
      <c r="CP98" s="96"/>
      <c r="CQ98" s="96"/>
      <c r="CR98" s="96"/>
      <c r="CS98" s="96"/>
      <c r="CT98" s="96"/>
      <c r="CU98" s="96"/>
      <c r="CV98" s="96"/>
      <c r="CW98" s="96"/>
      <c r="CX98" s="96"/>
      <c r="CY98" s="96"/>
      <c r="CZ98" s="96"/>
      <c r="DA98" s="96"/>
      <c r="DB98" s="96"/>
      <c r="DC98" s="96"/>
      <c r="DD98" s="96"/>
      <c r="DE98" s="96"/>
      <c r="DF98" s="96"/>
      <c r="DG98" s="96"/>
      <c r="DH98" s="96"/>
      <c r="DI98" s="96"/>
      <c r="DJ98" s="96"/>
      <c r="DK98" s="96"/>
      <c r="DL98" s="96"/>
      <c r="DM98" s="96"/>
      <c r="DN98" s="96"/>
      <c r="DO98" s="96"/>
      <c r="DP98" s="96"/>
      <c r="DQ98" s="96"/>
      <c r="DR98" s="96"/>
      <c r="DS98" s="96"/>
      <c r="DT98" s="96"/>
      <c r="DU98" s="96"/>
      <c r="DV98" s="96"/>
      <c r="DW98" s="96"/>
      <c r="DX98" s="96"/>
      <c r="DY98" s="96"/>
      <c r="DZ98" s="96"/>
      <c r="EA98" s="96"/>
      <c r="EB98" s="96"/>
      <c r="EC98" s="96"/>
      <c r="ED98" s="96"/>
      <c r="EE98" s="96"/>
      <c r="EF98" s="96"/>
      <c r="EG98" s="96"/>
      <c r="EH98" s="96"/>
      <c r="EI98" s="96"/>
    </row>
    <row r="99" spans="1:139">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96"/>
      <c r="AO99" s="96"/>
      <c r="AP99" s="96"/>
      <c r="AQ99" s="96"/>
      <c r="AR99" s="96"/>
      <c r="AS99" s="96"/>
      <c r="AT99" s="96"/>
      <c r="AU99" s="96"/>
      <c r="AV99" s="96"/>
      <c r="AW99" s="96"/>
      <c r="AX99" s="96"/>
      <c r="AY99" s="96"/>
      <c r="AZ99" s="96"/>
      <c r="BA99" s="96"/>
      <c r="BB99" s="96"/>
      <c r="BC99" s="96"/>
      <c r="BD99" s="96"/>
      <c r="BE99" s="96"/>
      <c r="BF99" s="96"/>
      <c r="BG99" s="96"/>
      <c r="BH99" s="96"/>
      <c r="BI99" s="96"/>
      <c r="BJ99" s="96"/>
      <c r="BK99" s="96"/>
      <c r="BL99" s="96"/>
      <c r="BM99" s="96"/>
      <c r="BN99" s="96"/>
      <c r="BO99" s="96"/>
      <c r="BP99" s="96"/>
      <c r="BQ99" s="96"/>
      <c r="BR99" s="96"/>
      <c r="BS99" s="96"/>
      <c r="BT99" s="96"/>
      <c r="BU99" s="96"/>
      <c r="BV99" s="96"/>
      <c r="BW99" s="96"/>
      <c r="BX99" s="96"/>
      <c r="BY99" s="96"/>
      <c r="BZ99" s="96"/>
      <c r="CA99" s="96"/>
      <c r="CB99" s="96"/>
      <c r="CC99" s="96"/>
      <c r="CD99" s="96"/>
      <c r="CE99" s="96"/>
      <c r="CF99" s="96"/>
      <c r="CG99" s="96"/>
      <c r="CH99" s="96"/>
      <c r="CI99" s="96"/>
      <c r="CJ99" s="96"/>
      <c r="CK99" s="96"/>
      <c r="CL99" s="96"/>
      <c r="CM99" s="96"/>
      <c r="CN99" s="96"/>
      <c r="CO99" s="96"/>
      <c r="CP99" s="96"/>
      <c r="CQ99" s="96"/>
      <c r="CR99" s="96"/>
      <c r="CS99" s="96"/>
      <c r="CT99" s="96"/>
      <c r="CU99" s="96"/>
      <c r="CV99" s="96"/>
      <c r="CW99" s="96"/>
      <c r="CX99" s="96"/>
      <c r="CY99" s="96"/>
      <c r="CZ99" s="96"/>
      <c r="DA99" s="96"/>
      <c r="DB99" s="96"/>
      <c r="DC99" s="96"/>
      <c r="DD99" s="96"/>
      <c r="DE99" s="96"/>
      <c r="DF99" s="96"/>
      <c r="DG99" s="96"/>
      <c r="DH99" s="96"/>
      <c r="DI99" s="96"/>
      <c r="DJ99" s="96"/>
      <c r="DK99" s="96"/>
      <c r="DL99" s="96"/>
      <c r="DM99" s="96"/>
      <c r="DN99" s="96"/>
      <c r="DO99" s="96"/>
      <c r="DP99" s="96"/>
      <c r="DQ99" s="96"/>
      <c r="DR99" s="96"/>
      <c r="DS99" s="96"/>
      <c r="DT99" s="96"/>
      <c r="DU99" s="96"/>
      <c r="DV99" s="96"/>
      <c r="DW99" s="96"/>
      <c r="DX99" s="96"/>
      <c r="DY99" s="96"/>
      <c r="DZ99" s="96"/>
      <c r="EA99" s="96"/>
      <c r="EB99" s="96"/>
      <c r="EC99" s="96"/>
      <c r="ED99" s="96"/>
      <c r="EE99" s="96"/>
      <c r="EF99" s="96"/>
      <c r="EG99" s="96"/>
      <c r="EH99" s="96"/>
      <c r="EI99" s="96"/>
    </row>
    <row r="100" spans="1:139">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96"/>
      <c r="AO100" s="96"/>
      <c r="AP100" s="96"/>
      <c r="AQ100" s="96"/>
      <c r="AR100" s="96"/>
      <c r="AS100" s="96"/>
      <c r="AT100" s="96"/>
      <c r="AU100" s="96"/>
      <c r="AV100" s="96"/>
      <c r="AW100" s="96"/>
      <c r="AX100" s="96"/>
      <c r="AY100" s="96"/>
      <c r="AZ100" s="96"/>
      <c r="BA100" s="96"/>
      <c r="BB100" s="96"/>
      <c r="BC100" s="96"/>
      <c r="BD100" s="96"/>
      <c r="BE100" s="96"/>
      <c r="BF100" s="96"/>
      <c r="BG100" s="96"/>
      <c r="BH100" s="96"/>
      <c r="BI100" s="96"/>
      <c r="BJ100" s="96"/>
      <c r="BK100" s="96"/>
      <c r="BL100" s="96"/>
      <c r="BM100" s="96"/>
      <c r="BN100" s="96"/>
      <c r="BO100" s="96"/>
      <c r="BP100" s="96"/>
      <c r="BQ100" s="96"/>
      <c r="BR100" s="96"/>
      <c r="BS100" s="96"/>
      <c r="BT100" s="96"/>
      <c r="BU100" s="96"/>
      <c r="BV100" s="96"/>
      <c r="BW100" s="96"/>
      <c r="BX100" s="96"/>
      <c r="BY100" s="96"/>
      <c r="BZ100" s="96"/>
      <c r="CA100" s="96"/>
      <c r="CB100" s="96"/>
      <c r="CC100" s="96"/>
      <c r="CD100" s="96"/>
      <c r="CE100" s="96"/>
      <c r="CF100" s="96"/>
      <c r="CG100" s="96"/>
      <c r="CH100" s="96"/>
      <c r="CI100" s="96"/>
      <c r="CJ100" s="96"/>
      <c r="CK100" s="96"/>
      <c r="CL100" s="96"/>
      <c r="CM100" s="96"/>
      <c r="CN100" s="96"/>
      <c r="CO100" s="96"/>
      <c r="CP100" s="96"/>
      <c r="CQ100" s="96"/>
      <c r="CR100" s="96"/>
      <c r="CS100" s="96"/>
      <c r="CT100" s="96"/>
      <c r="CU100" s="96"/>
      <c r="CV100" s="96"/>
      <c r="CW100" s="96"/>
      <c r="CX100" s="96"/>
      <c r="CY100" s="96"/>
      <c r="CZ100" s="96"/>
      <c r="DA100" s="96"/>
      <c r="DB100" s="96"/>
      <c r="DC100" s="96"/>
      <c r="DD100" s="96"/>
      <c r="DE100" s="96"/>
      <c r="DF100" s="96"/>
      <c r="DG100" s="96"/>
      <c r="DH100" s="96"/>
      <c r="DI100" s="96"/>
      <c r="DJ100" s="96"/>
      <c r="DK100" s="96"/>
      <c r="DL100" s="96"/>
      <c r="DM100" s="96"/>
      <c r="DN100" s="96"/>
      <c r="DO100" s="96"/>
      <c r="DP100" s="96"/>
      <c r="DQ100" s="96"/>
      <c r="DR100" s="96"/>
      <c r="DS100" s="96"/>
      <c r="DT100" s="96"/>
      <c r="DU100" s="96"/>
      <c r="DV100" s="96"/>
      <c r="DW100" s="96"/>
      <c r="DX100" s="96"/>
      <c r="DY100" s="96"/>
      <c r="DZ100" s="96"/>
      <c r="EA100" s="96"/>
      <c r="EB100" s="96"/>
      <c r="EC100" s="96"/>
      <c r="ED100" s="96"/>
      <c r="EE100" s="96"/>
      <c r="EF100" s="96"/>
      <c r="EG100" s="96"/>
      <c r="EH100" s="96"/>
      <c r="EI100" s="96"/>
    </row>
    <row r="101" spans="1:139">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96"/>
      <c r="AO101" s="96"/>
      <c r="AP101" s="96"/>
      <c r="AQ101" s="96"/>
      <c r="AR101" s="96"/>
      <c r="AS101" s="96"/>
      <c r="AT101" s="96"/>
      <c r="AU101" s="96"/>
      <c r="AV101" s="96"/>
      <c r="AW101" s="96"/>
      <c r="AX101" s="96"/>
      <c r="AY101" s="96"/>
      <c r="AZ101" s="96"/>
      <c r="BA101" s="96"/>
      <c r="BB101" s="96"/>
      <c r="BC101" s="96"/>
      <c r="BD101" s="96"/>
      <c r="BE101" s="96"/>
      <c r="BF101" s="96"/>
      <c r="BG101" s="96"/>
      <c r="BH101" s="96"/>
      <c r="BI101" s="96"/>
      <c r="BJ101" s="96"/>
      <c r="BK101" s="96"/>
      <c r="BL101" s="96"/>
      <c r="BM101" s="96"/>
      <c r="BN101" s="96"/>
      <c r="BO101" s="96"/>
      <c r="BP101" s="96"/>
      <c r="BQ101" s="96"/>
      <c r="BR101" s="96"/>
      <c r="BS101" s="96"/>
      <c r="BT101" s="96"/>
      <c r="BU101" s="96"/>
      <c r="BV101" s="96"/>
      <c r="BW101" s="96"/>
      <c r="BX101" s="96"/>
      <c r="BY101" s="96"/>
      <c r="BZ101" s="96"/>
      <c r="CA101" s="96"/>
      <c r="CB101" s="96"/>
      <c r="CC101" s="96"/>
      <c r="CD101" s="96"/>
      <c r="CE101" s="96"/>
      <c r="CF101" s="96"/>
      <c r="CG101" s="96"/>
      <c r="CH101" s="96"/>
      <c r="CI101" s="96"/>
      <c r="CJ101" s="96"/>
      <c r="CK101" s="96"/>
      <c r="CL101" s="96"/>
      <c r="CM101" s="96"/>
      <c r="CN101" s="96"/>
      <c r="CO101" s="96"/>
      <c r="CP101" s="96"/>
      <c r="CQ101" s="96"/>
      <c r="CR101" s="96"/>
      <c r="CS101" s="96"/>
      <c r="CT101" s="96"/>
      <c r="CU101" s="96"/>
      <c r="CV101" s="96"/>
      <c r="CW101" s="96"/>
      <c r="CX101" s="96"/>
      <c r="CY101" s="96"/>
      <c r="CZ101" s="96"/>
      <c r="DA101" s="96"/>
      <c r="DB101" s="96"/>
      <c r="DC101" s="96"/>
      <c r="DD101" s="96"/>
      <c r="DE101" s="96"/>
      <c r="DF101" s="96"/>
      <c r="DG101" s="96"/>
      <c r="DH101" s="96"/>
      <c r="DI101" s="96"/>
      <c r="DJ101" s="96"/>
      <c r="DK101" s="96"/>
      <c r="DL101" s="96"/>
      <c r="DM101" s="96"/>
      <c r="DN101" s="96"/>
      <c r="DO101" s="96"/>
      <c r="DP101" s="96"/>
      <c r="DQ101" s="96"/>
      <c r="DR101" s="96"/>
      <c r="DS101" s="96"/>
      <c r="DT101" s="96"/>
      <c r="DU101" s="96"/>
      <c r="DV101" s="96"/>
      <c r="DW101" s="96"/>
      <c r="DX101" s="96"/>
      <c r="DY101" s="96"/>
      <c r="DZ101" s="96"/>
      <c r="EA101" s="96"/>
      <c r="EB101" s="96"/>
      <c r="EC101" s="96"/>
      <c r="ED101" s="96"/>
      <c r="EE101" s="96"/>
      <c r="EF101" s="96"/>
      <c r="EG101" s="96"/>
      <c r="EH101" s="96"/>
      <c r="EI101" s="96"/>
    </row>
    <row r="102" spans="1:139">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96"/>
      <c r="AO102" s="96"/>
      <c r="AP102" s="96"/>
      <c r="AQ102" s="96"/>
      <c r="AR102" s="96"/>
      <c r="AS102" s="96"/>
      <c r="AT102" s="96"/>
      <c r="AU102" s="96"/>
      <c r="AV102" s="96"/>
      <c r="AW102" s="96"/>
      <c r="AX102" s="96"/>
      <c r="AY102" s="96"/>
      <c r="AZ102" s="96"/>
      <c r="BA102" s="96"/>
      <c r="BB102" s="96"/>
      <c r="BC102" s="96"/>
      <c r="BD102" s="96"/>
      <c r="BE102" s="96"/>
      <c r="BF102" s="96"/>
      <c r="BG102" s="96"/>
      <c r="BH102" s="96"/>
      <c r="BI102" s="96"/>
      <c r="BJ102" s="96"/>
      <c r="BK102" s="96"/>
      <c r="BL102" s="96"/>
      <c r="BM102" s="96"/>
      <c r="BN102" s="96"/>
      <c r="BO102" s="96"/>
      <c r="BP102" s="96"/>
      <c r="BQ102" s="96"/>
      <c r="BR102" s="96"/>
      <c r="BS102" s="96"/>
      <c r="BT102" s="96"/>
      <c r="BU102" s="96"/>
      <c r="BV102" s="96"/>
      <c r="BW102" s="96"/>
      <c r="BX102" s="96"/>
      <c r="BY102" s="96"/>
      <c r="BZ102" s="96"/>
      <c r="CA102" s="96"/>
      <c r="CB102" s="96"/>
      <c r="CC102" s="96"/>
      <c r="CD102" s="96"/>
      <c r="CE102" s="96"/>
      <c r="CF102" s="96"/>
      <c r="CG102" s="96"/>
      <c r="CH102" s="96"/>
      <c r="CI102" s="96"/>
      <c r="CJ102" s="96"/>
      <c r="CK102" s="96"/>
      <c r="CL102" s="96"/>
      <c r="CM102" s="96"/>
      <c r="CN102" s="96"/>
      <c r="CO102" s="96"/>
      <c r="CP102" s="96"/>
      <c r="CQ102" s="96"/>
      <c r="CR102" s="96"/>
      <c r="CS102" s="96"/>
      <c r="CT102" s="96"/>
      <c r="CU102" s="96"/>
      <c r="CV102" s="96"/>
      <c r="CW102" s="96"/>
      <c r="CX102" s="96"/>
      <c r="CY102" s="96"/>
      <c r="CZ102" s="96"/>
      <c r="DA102" s="96"/>
      <c r="DB102" s="96"/>
      <c r="DC102" s="96"/>
      <c r="DD102" s="96"/>
      <c r="DE102" s="96"/>
      <c r="DF102" s="96"/>
      <c r="DG102" s="96"/>
      <c r="DH102" s="96"/>
      <c r="DI102" s="96"/>
      <c r="DJ102" s="96"/>
      <c r="DK102" s="96"/>
      <c r="DL102" s="96"/>
      <c r="DM102" s="96"/>
      <c r="DN102" s="96"/>
      <c r="DO102" s="96"/>
      <c r="DP102" s="96"/>
      <c r="DQ102" s="96"/>
      <c r="DR102" s="96"/>
      <c r="DS102" s="96"/>
      <c r="DT102" s="96"/>
      <c r="DU102" s="96"/>
      <c r="DV102" s="96"/>
      <c r="DW102" s="96"/>
      <c r="DX102" s="96"/>
      <c r="DY102" s="96"/>
      <c r="DZ102" s="96"/>
      <c r="EA102" s="96"/>
      <c r="EB102" s="96"/>
      <c r="EC102" s="96"/>
      <c r="ED102" s="96"/>
      <c r="EE102" s="96"/>
      <c r="EF102" s="96"/>
      <c r="EG102" s="96"/>
      <c r="EH102" s="96"/>
      <c r="EI102" s="96"/>
    </row>
    <row r="103" spans="1:139">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96"/>
      <c r="AO103" s="96"/>
      <c r="AP103" s="96"/>
      <c r="AQ103" s="96"/>
      <c r="AR103" s="96"/>
      <c r="AS103" s="96"/>
      <c r="AT103" s="96"/>
      <c r="AU103" s="96"/>
      <c r="AV103" s="96"/>
      <c r="AW103" s="96"/>
      <c r="AX103" s="96"/>
      <c r="AY103" s="96"/>
      <c r="AZ103" s="96"/>
      <c r="BA103" s="96"/>
      <c r="BB103" s="96"/>
      <c r="BC103" s="96"/>
      <c r="BD103" s="96"/>
      <c r="BE103" s="96"/>
      <c r="BF103" s="96"/>
      <c r="BG103" s="96"/>
      <c r="BH103" s="96"/>
      <c r="BI103" s="96"/>
      <c r="BJ103" s="96"/>
      <c r="BK103" s="96"/>
      <c r="BL103" s="96"/>
      <c r="BM103" s="96"/>
      <c r="BN103" s="96"/>
      <c r="BO103" s="96"/>
      <c r="BP103" s="96"/>
      <c r="BQ103" s="96"/>
      <c r="BR103" s="96"/>
      <c r="BS103" s="96"/>
      <c r="BT103" s="96"/>
      <c r="BU103" s="96"/>
      <c r="BV103" s="96"/>
      <c r="BW103" s="96"/>
      <c r="BX103" s="96"/>
      <c r="BY103" s="96"/>
      <c r="BZ103" s="96"/>
      <c r="CA103" s="96"/>
      <c r="CB103" s="96"/>
      <c r="CC103" s="96"/>
      <c r="CD103" s="96"/>
      <c r="CE103" s="96"/>
      <c r="CF103" s="96"/>
      <c r="CG103" s="96"/>
      <c r="CH103" s="96"/>
      <c r="CI103" s="96"/>
      <c r="CJ103" s="96"/>
      <c r="CK103" s="96"/>
      <c r="CL103" s="96"/>
      <c r="CM103" s="96"/>
      <c r="CN103" s="96"/>
      <c r="CO103" s="96"/>
      <c r="CP103" s="96"/>
      <c r="CQ103" s="96"/>
      <c r="CR103" s="96"/>
      <c r="CS103" s="96"/>
      <c r="CT103" s="96"/>
      <c r="CU103" s="96"/>
      <c r="CV103" s="96"/>
      <c r="CW103" s="96"/>
      <c r="CX103" s="96"/>
      <c r="CY103" s="96"/>
      <c r="CZ103" s="96"/>
      <c r="DA103" s="96"/>
      <c r="DB103" s="96"/>
      <c r="DC103" s="96"/>
      <c r="DD103" s="96"/>
      <c r="DE103" s="96"/>
      <c r="DF103" s="96"/>
      <c r="DG103" s="96"/>
      <c r="DH103" s="96"/>
      <c r="DI103" s="96"/>
      <c r="DJ103" s="96"/>
      <c r="DK103" s="96"/>
      <c r="DL103" s="96"/>
      <c r="DM103" s="96"/>
      <c r="DN103" s="96"/>
      <c r="DO103" s="96"/>
      <c r="DP103" s="96"/>
      <c r="DQ103" s="96"/>
      <c r="DR103" s="96"/>
      <c r="DS103" s="96"/>
      <c r="DT103" s="96"/>
      <c r="DU103" s="96"/>
      <c r="DV103" s="96"/>
      <c r="DW103" s="96"/>
      <c r="DX103" s="96"/>
      <c r="DY103" s="96"/>
      <c r="DZ103" s="96"/>
      <c r="EA103" s="96"/>
      <c r="EB103" s="96"/>
      <c r="EC103" s="96"/>
      <c r="ED103" s="96"/>
      <c r="EE103" s="96"/>
      <c r="EF103" s="96"/>
      <c r="EG103" s="96"/>
      <c r="EH103" s="96"/>
      <c r="EI103" s="96"/>
    </row>
    <row r="104" spans="1:139">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96"/>
      <c r="AO104" s="96"/>
      <c r="AP104" s="96"/>
      <c r="AQ104" s="96"/>
      <c r="AR104" s="96"/>
      <c r="AS104" s="96"/>
      <c r="AT104" s="96"/>
      <c r="AU104" s="96"/>
      <c r="AV104" s="96"/>
      <c r="AW104" s="96"/>
      <c r="AX104" s="96"/>
      <c r="AY104" s="96"/>
      <c r="AZ104" s="96"/>
      <c r="BA104" s="96"/>
      <c r="BB104" s="96"/>
      <c r="BC104" s="96"/>
      <c r="BD104" s="96"/>
      <c r="BE104" s="96"/>
      <c r="BF104" s="96"/>
      <c r="BG104" s="96"/>
      <c r="BH104" s="96"/>
      <c r="BI104" s="96"/>
      <c r="BJ104" s="96"/>
      <c r="BK104" s="96"/>
      <c r="BL104" s="96"/>
      <c r="BM104" s="96"/>
      <c r="BN104" s="96"/>
      <c r="BO104" s="96"/>
      <c r="BP104" s="96"/>
      <c r="BQ104" s="96"/>
      <c r="BR104" s="96"/>
      <c r="BS104" s="96"/>
      <c r="BT104" s="96"/>
      <c r="BU104" s="96"/>
      <c r="BV104" s="96"/>
      <c r="BW104" s="96"/>
      <c r="BX104" s="96"/>
      <c r="BY104" s="96"/>
      <c r="BZ104" s="96"/>
      <c r="CA104" s="96"/>
      <c r="CB104" s="96"/>
      <c r="CC104" s="96"/>
      <c r="CD104" s="96"/>
      <c r="CE104" s="96"/>
      <c r="CF104" s="96"/>
      <c r="CG104" s="96"/>
      <c r="CH104" s="96"/>
      <c r="CI104" s="96"/>
      <c r="CJ104" s="96"/>
      <c r="CK104" s="96"/>
      <c r="CL104" s="96"/>
      <c r="CM104" s="96"/>
      <c r="CN104" s="96"/>
      <c r="CO104" s="96"/>
      <c r="CP104" s="96"/>
      <c r="CQ104" s="96"/>
      <c r="CR104" s="96"/>
      <c r="CS104" s="96"/>
      <c r="CT104" s="96"/>
      <c r="CU104" s="96"/>
      <c r="CV104" s="96"/>
      <c r="CW104" s="96"/>
      <c r="CX104" s="96"/>
      <c r="CY104" s="96"/>
      <c r="CZ104" s="96"/>
      <c r="DA104" s="96"/>
      <c r="DB104" s="96"/>
      <c r="DC104" s="96"/>
      <c r="DD104" s="96"/>
      <c r="DE104" s="96"/>
      <c r="DF104" s="96"/>
      <c r="DG104" s="96"/>
      <c r="DH104" s="96"/>
      <c r="DI104" s="96"/>
      <c r="DJ104" s="96"/>
      <c r="DK104" s="96"/>
      <c r="DL104" s="96"/>
      <c r="DM104" s="96"/>
      <c r="DN104" s="96"/>
      <c r="DO104" s="96"/>
      <c r="DP104" s="96"/>
      <c r="DQ104" s="96"/>
      <c r="DR104" s="96"/>
      <c r="DS104" s="96"/>
      <c r="DT104" s="96"/>
      <c r="DU104" s="96"/>
      <c r="DV104" s="96"/>
      <c r="DW104" s="96"/>
      <c r="DX104" s="96"/>
      <c r="DY104" s="96"/>
      <c r="DZ104" s="96"/>
      <c r="EA104" s="96"/>
      <c r="EB104" s="96"/>
      <c r="EC104" s="96"/>
      <c r="ED104" s="96"/>
      <c r="EE104" s="96"/>
      <c r="EF104" s="96"/>
      <c r="EG104" s="96"/>
      <c r="EH104" s="96"/>
      <c r="EI104" s="96"/>
    </row>
    <row r="105" spans="1:139">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96"/>
      <c r="AO105" s="96"/>
      <c r="AP105" s="96"/>
      <c r="AQ105" s="96"/>
      <c r="AR105" s="96"/>
      <c r="AS105" s="96"/>
      <c r="AT105" s="96"/>
      <c r="AU105" s="96"/>
      <c r="AV105" s="96"/>
      <c r="AW105" s="96"/>
      <c r="AX105" s="96"/>
      <c r="AY105" s="96"/>
      <c r="AZ105" s="96"/>
      <c r="BA105" s="96"/>
      <c r="BB105" s="96"/>
      <c r="BC105" s="96"/>
      <c r="BD105" s="96"/>
      <c r="BE105" s="96"/>
      <c r="BF105" s="96"/>
      <c r="BG105" s="96"/>
      <c r="BH105" s="96"/>
      <c r="BI105" s="96"/>
      <c r="BJ105" s="96"/>
      <c r="BK105" s="96"/>
      <c r="BL105" s="96"/>
      <c r="BM105" s="96"/>
      <c r="BN105" s="96"/>
      <c r="BO105" s="96"/>
      <c r="BP105" s="96"/>
      <c r="BQ105" s="96"/>
      <c r="BR105" s="96"/>
      <c r="BS105" s="96"/>
      <c r="BT105" s="96"/>
      <c r="BU105" s="96"/>
      <c r="BV105" s="96"/>
      <c r="BW105" s="96"/>
      <c r="BX105" s="96"/>
      <c r="BY105" s="96"/>
      <c r="BZ105" s="96"/>
      <c r="CA105" s="96"/>
      <c r="CB105" s="96"/>
      <c r="CC105" s="96"/>
      <c r="CD105" s="96"/>
      <c r="CE105" s="96"/>
      <c r="CF105" s="96"/>
      <c r="CG105" s="96"/>
      <c r="CH105" s="96"/>
      <c r="CI105" s="96"/>
      <c r="CJ105" s="96"/>
      <c r="CK105" s="96"/>
      <c r="CL105" s="96"/>
      <c r="CM105" s="96"/>
      <c r="CN105" s="96"/>
      <c r="CO105" s="96"/>
      <c r="CP105" s="96"/>
      <c r="CQ105" s="96"/>
      <c r="CR105" s="96"/>
      <c r="CS105" s="96"/>
      <c r="CT105" s="96"/>
      <c r="CU105" s="96"/>
      <c r="CV105" s="96"/>
      <c r="CW105" s="96"/>
      <c r="CX105" s="96"/>
      <c r="CY105" s="96"/>
      <c r="CZ105" s="96"/>
      <c r="DA105" s="96"/>
      <c r="DB105" s="96"/>
      <c r="DC105" s="96"/>
      <c r="DD105" s="96"/>
      <c r="DE105" s="96"/>
      <c r="DF105" s="96"/>
      <c r="DG105" s="96"/>
      <c r="DH105" s="96"/>
      <c r="DI105" s="96"/>
      <c r="DJ105" s="96"/>
      <c r="DK105" s="96"/>
      <c r="DL105" s="96"/>
      <c r="DM105" s="96"/>
      <c r="DN105" s="96"/>
      <c r="DO105" s="96"/>
      <c r="DP105" s="96"/>
      <c r="DQ105" s="96"/>
      <c r="DR105" s="96"/>
      <c r="DS105" s="96"/>
      <c r="DT105" s="96"/>
      <c r="DU105" s="96"/>
      <c r="DV105" s="96"/>
      <c r="DW105" s="96"/>
      <c r="DX105" s="96"/>
      <c r="DY105" s="96"/>
      <c r="DZ105" s="96"/>
      <c r="EA105" s="96"/>
      <c r="EB105" s="96"/>
      <c r="EC105" s="96"/>
      <c r="ED105" s="96"/>
      <c r="EE105" s="96"/>
      <c r="EF105" s="96"/>
      <c r="EG105" s="96"/>
      <c r="EH105" s="96"/>
      <c r="EI105" s="96"/>
    </row>
    <row r="106" spans="1:139">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96"/>
      <c r="AO106" s="96"/>
      <c r="AP106" s="96"/>
      <c r="AQ106" s="96"/>
      <c r="AR106" s="96"/>
      <c r="AS106" s="96"/>
      <c r="AT106" s="96"/>
      <c r="AU106" s="96"/>
      <c r="AV106" s="96"/>
      <c r="AW106" s="96"/>
      <c r="AX106" s="96"/>
      <c r="AY106" s="96"/>
      <c r="AZ106" s="96"/>
      <c r="BA106" s="96"/>
      <c r="BB106" s="96"/>
      <c r="BC106" s="96"/>
      <c r="BD106" s="96"/>
      <c r="BE106" s="96"/>
      <c r="BF106" s="96"/>
      <c r="BG106" s="96"/>
      <c r="BH106" s="96"/>
      <c r="BI106" s="96"/>
      <c r="BJ106" s="96"/>
      <c r="BK106" s="96"/>
      <c r="BL106" s="96"/>
      <c r="BM106" s="96"/>
      <c r="BN106" s="96"/>
      <c r="BO106" s="96"/>
      <c r="BP106" s="96"/>
      <c r="BQ106" s="96"/>
      <c r="BR106" s="96"/>
      <c r="BS106" s="96"/>
      <c r="BT106" s="96"/>
      <c r="BU106" s="96"/>
      <c r="BV106" s="96"/>
      <c r="BW106" s="96"/>
      <c r="BX106" s="96"/>
      <c r="BY106" s="96"/>
      <c r="BZ106" s="96"/>
      <c r="CA106" s="96"/>
      <c r="CB106" s="96"/>
      <c r="CC106" s="96"/>
      <c r="CD106" s="96"/>
      <c r="CE106" s="96"/>
      <c r="CF106" s="96"/>
      <c r="CG106" s="96"/>
      <c r="CH106" s="96"/>
      <c r="CI106" s="96"/>
      <c r="CJ106" s="96"/>
      <c r="CK106" s="96"/>
      <c r="CL106" s="96"/>
      <c r="CM106" s="96"/>
      <c r="CN106" s="96"/>
      <c r="CO106" s="96"/>
      <c r="CP106" s="96"/>
      <c r="CQ106" s="96"/>
      <c r="CR106" s="96"/>
      <c r="CS106" s="96"/>
      <c r="CT106" s="96"/>
      <c r="CU106" s="96"/>
      <c r="CV106" s="96"/>
      <c r="CW106" s="96"/>
      <c r="CX106" s="96"/>
      <c r="CY106" s="96"/>
      <c r="CZ106" s="96"/>
      <c r="DA106" s="96"/>
      <c r="DB106" s="96"/>
      <c r="DC106" s="96"/>
      <c r="DD106" s="96"/>
      <c r="DE106" s="96"/>
      <c r="DF106" s="96"/>
      <c r="DG106" s="96"/>
      <c r="DH106" s="96"/>
      <c r="DI106" s="96"/>
      <c r="DJ106" s="96"/>
      <c r="DK106" s="96"/>
      <c r="DL106" s="96"/>
      <c r="DM106" s="96"/>
      <c r="DN106" s="96"/>
      <c r="DO106" s="96"/>
      <c r="DP106" s="96"/>
      <c r="DQ106" s="96"/>
      <c r="DR106" s="96"/>
      <c r="DS106" s="96"/>
      <c r="DT106" s="96"/>
      <c r="DU106" s="96"/>
      <c r="DV106" s="96"/>
      <c r="DW106" s="96"/>
      <c r="DX106" s="96"/>
      <c r="DY106" s="96"/>
      <c r="DZ106" s="96"/>
      <c r="EA106" s="96"/>
      <c r="EB106" s="96"/>
      <c r="EC106" s="96"/>
      <c r="ED106" s="96"/>
      <c r="EE106" s="96"/>
      <c r="EF106" s="96"/>
      <c r="EG106" s="96"/>
      <c r="EH106" s="96"/>
      <c r="EI106" s="96"/>
    </row>
    <row r="107" spans="1:139">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96"/>
      <c r="AO107" s="96"/>
      <c r="AP107" s="96"/>
      <c r="AQ107" s="96"/>
      <c r="AR107" s="96"/>
      <c r="AS107" s="96"/>
      <c r="AT107" s="96"/>
      <c r="AU107" s="96"/>
      <c r="AV107" s="96"/>
      <c r="AW107" s="96"/>
      <c r="AX107" s="96"/>
      <c r="AY107" s="96"/>
      <c r="AZ107" s="96"/>
      <c r="BA107" s="96"/>
      <c r="BB107" s="96"/>
      <c r="BC107" s="96"/>
      <c r="BD107" s="96"/>
      <c r="BE107" s="96"/>
      <c r="BF107" s="96"/>
      <c r="BG107" s="96"/>
      <c r="BH107" s="96"/>
      <c r="BI107" s="96"/>
      <c r="BJ107" s="96"/>
      <c r="BK107" s="96"/>
      <c r="BL107" s="96"/>
      <c r="BM107" s="96"/>
      <c r="BN107" s="96"/>
      <c r="BO107" s="96"/>
      <c r="BP107" s="96"/>
      <c r="BQ107" s="96"/>
      <c r="BR107" s="96"/>
      <c r="BS107" s="96"/>
      <c r="BT107" s="96"/>
      <c r="BU107" s="96"/>
      <c r="BV107" s="96"/>
      <c r="BW107" s="96"/>
      <c r="BX107" s="96"/>
      <c r="BY107" s="96"/>
      <c r="BZ107" s="96"/>
      <c r="CA107" s="96"/>
      <c r="CB107" s="96"/>
      <c r="CC107" s="96"/>
      <c r="CD107" s="96"/>
      <c r="CE107" s="96"/>
      <c r="CF107" s="96"/>
      <c r="CG107" s="96"/>
      <c r="CH107" s="96"/>
      <c r="CI107" s="96"/>
      <c r="CJ107" s="96"/>
      <c r="CK107" s="96"/>
      <c r="CL107" s="96"/>
      <c r="CM107" s="96"/>
      <c r="CN107" s="96"/>
      <c r="CO107" s="96"/>
      <c r="CP107" s="96"/>
      <c r="CQ107" s="96"/>
      <c r="CR107" s="96"/>
      <c r="CS107" s="96"/>
      <c r="CT107" s="96"/>
      <c r="CU107" s="96"/>
      <c r="CV107" s="96"/>
      <c r="CW107" s="96"/>
      <c r="CX107" s="96"/>
      <c r="CY107" s="96"/>
      <c r="CZ107" s="96"/>
      <c r="DA107" s="96"/>
      <c r="DB107" s="96"/>
      <c r="DC107" s="96"/>
      <c r="DD107" s="96"/>
      <c r="DE107" s="96"/>
      <c r="DF107" s="96"/>
      <c r="DG107" s="96"/>
      <c r="DH107" s="96"/>
      <c r="DI107" s="96"/>
      <c r="DJ107" s="96"/>
      <c r="DK107" s="96"/>
      <c r="DL107" s="96"/>
      <c r="DM107" s="96"/>
      <c r="DN107" s="96"/>
      <c r="DO107" s="96"/>
      <c r="DP107" s="96"/>
      <c r="DQ107" s="96"/>
      <c r="DR107" s="96"/>
      <c r="DS107" s="96"/>
      <c r="DT107" s="96"/>
      <c r="DU107" s="96"/>
      <c r="DV107" s="96"/>
      <c r="DW107" s="96"/>
      <c r="DX107" s="96"/>
      <c r="DY107" s="96"/>
      <c r="DZ107" s="96"/>
      <c r="EA107" s="96"/>
      <c r="EB107" s="96"/>
      <c r="EC107" s="96"/>
      <c r="ED107" s="96"/>
      <c r="EE107" s="96"/>
      <c r="EF107" s="96"/>
      <c r="EG107" s="96"/>
      <c r="EH107" s="96"/>
      <c r="EI107" s="96"/>
    </row>
    <row r="108" spans="1:139">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96"/>
      <c r="AO108" s="96"/>
      <c r="AP108" s="96"/>
      <c r="AQ108" s="96"/>
      <c r="AR108" s="96"/>
      <c r="AS108" s="96"/>
      <c r="AT108" s="96"/>
      <c r="AU108" s="96"/>
      <c r="AV108" s="96"/>
      <c r="AW108" s="96"/>
      <c r="AX108" s="96"/>
      <c r="AY108" s="96"/>
      <c r="AZ108" s="96"/>
      <c r="BA108" s="96"/>
      <c r="BB108" s="96"/>
      <c r="BC108" s="96"/>
      <c r="BD108" s="96"/>
      <c r="BE108" s="96"/>
      <c r="BF108" s="96"/>
      <c r="BG108" s="96"/>
      <c r="BH108" s="96"/>
      <c r="BI108" s="96"/>
      <c r="BJ108" s="96"/>
      <c r="BK108" s="96"/>
      <c r="BL108" s="96"/>
      <c r="BM108" s="96"/>
      <c r="BN108" s="96"/>
      <c r="BO108" s="96"/>
      <c r="BP108" s="96"/>
      <c r="BQ108" s="96"/>
      <c r="BR108" s="96"/>
      <c r="BS108" s="96"/>
      <c r="BT108" s="96"/>
      <c r="BU108" s="96"/>
      <c r="BV108" s="96"/>
      <c r="BW108" s="96"/>
      <c r="BX108" s="96"/>
      <c r="BY108" s="96"/>
      <c r="BZ108" s="96"/>
      <c r="CA108" s="96"/>
      <c r="CB108" s="96"/>
      <c r="CC108" s="96"/>
      <c r="CD108" s="96"/>
      <c r="CE108" s="96"/>
      <c r="CF108" s="96"/>
      <c r="CG108" s="96"/>
      <c r="CH108" s="96"/>
      <c r="CI108" s="96"/>
      <c r="CJ108" s="96"/>
      <c r="CK108" s="96"/>
      <c r="CL108" s="96"/>
      <c r="CM108" s="96"/>
      <c r="CN108" s="96"/>
      <c r="CO108" s="96"/>
      <c r="CP108" s="96"/>
      <c r="CQ108" s="96"/>
      <c r="CR108" s="96"/>
      <c r="CS108" s="96"/>
      <c r="CT108" s="96"/>
      <c r="CU108" s="96"/>
      <c r="CV108" s="96"/>
      <c r="CW108" s="96"/>
      <c r="CX108" s="96"/>
      <c r="CY108" s="96"/>
      <c r="CZ108" s="96"/>
      <c r="DA108" s="96"/>
      <c r="DB108" s="96"/>
      <c r="DC108" s="96"/>
      <c r="DD108" s="96"/>
      <c r="DE108" s="96"/>
      <c r="DF108" s="96"/>
      <c r="DG108" s="96"/>
      <c r="DH108" s="96"/>
      <c r="DI108" s="96"/>
      <c r="DJ108" s="96"/>
      <c r="DK108" s="96"/>
      <c r="DL108" s="96"/>
      <c r="DM108" s="96"/>
      <c r="DN108" s="96"/>
      <c r="DO108" s="96"/>
      <c r="DP108" s="96"/>
      <c r="DQ108" s="96"/>
      <c r="DR108" s="96"/>
      <c r="DS108" s="96"/>
      <c r="DT108" s="96"/>
      <c r="DU108" s="96"/>
      <c r="DV108" s="96"/>
      <c r="DW108" s="96"/>
      <c r="DX108" s="96"/>
      <c r="DY108" s="96"/>
      <c r="DZ108" s="96"/>
      <c r="EA108" s="96"/>
      <c r="EB108" s="96"/>
      <c r="EC108" s="96"/>
      <c r="ED108" s="96"/>
      <c r="EE108" s="96"/>
      <c r="EF108" s="96"/>
      <c r="EG108" s="96"/>
      <c r="EH108" s="96"/>
      <c r="EI108" s="96"/>
    </row>
    <row r="109" spans="1:139">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96"/>
      <c r="AO109" s="96"/>
      <c r="AP109" s="96"/>
      <c r="AQ109" s="96"/>
      <c r="AR109" s="96"/>
      <c r="AS109" s="96"/>
      <c r="AT109" s="96"/>
      <c r="AU109" s="96"/>
      <c r="AV109" s="96"/>
      <c r="AW109" s="96"/>
      <c r="AX109" s="96"/>
      <c r="AY109" s="96"/>
      <c r="AZ109" s="96"/>
      <c r="BA109" s="96"/>
      <c r="BB109" s="96"/>
      <c r="BC109" s="96"/>
      <c r="BD109" s="96"/>
      <c r="BE109" s="96"/>
      <c r="BF109" s="96"/>
      <c r="BG109" s="96"/>
      <c r="BH109" s="96"/>
      <c r="BI109" s="96"/>
      <c r="BJ109" s="96"/>
      <c r="BK109" s="96"/>
      <c r="BL109" s="96"/>
      <c r="BM109" s="96"/>
      <c r="BN109" s="96"/>
      <c r="BO109" s="96"/>
      <c r="BP109" s="96"/>
      <c r="BQ109" s="96"/>
      <c r="BR109" s="96"/>
      <c r="BS109" s="96"/>
      <c r="BT109" s="96"/>
      <c r="BU109" s="96"/>
      <c r="BV109" s="96"/>
      <c r="BW109" s="96"/>
      <c r="BX109" s="96"/>
      <c r="BY109" s="96"/>
      <c r="BZ109" s="96"/>
      <c r="CA109" s="96"/>
      <c r="CB109" s="96"/>
      <c r="CC109" s="96"/>
      <c r="CD109" s="96"/>
      <c r="CE109" s="96"/>
      <c r="CF109" s="96"/>
      <c r="CG109" s="96"/>
      <c r="CH109" s="96"/>
      <c r="CI109" s="96"/>
      <c r="CJ109" s="96"/>
      <c r="CK109" s="96"/>
      <c r="CL109" s="96"/>
      <c r="CM109" s="96"/>
      <c r="CN109" s="96"/>
      <c r="CO109" s="96"/>
      <c r="CP109" s="96"/>
      <c r="CQ109" s="96"/>
      <c r="CR109" s="96"/>
      <c r="CS109" s="96"/>
      <c r="CT109" s="96"/>
      <c r="CU109" s="96"/>
      <c r="CV109" s="96"/>
      <c r="CW109" s="96"/>
      <c r="CX109" s="96"/>
      <c r="CY109" s="96"/>
      <c r="CZ109" s="96"/>
      <c r="DA109" s="96"/>
      <c r="DB109" s="96"/>
      <c r="DC109" s="96"/>
      <c r="DD109" s="96"/>
      <c r="DE109" s="96"/>
      <c r="DF109" s="96"/>
      <c r="DG109" s="96"/>
      <c r="DH109" s="96"/>
      <c r="DI109" s="96"/>
      <c r="DJ109" s="96"/>
      <c r="DK109" s="96"/>
      <c r="DL109" s="96"/>
      <c r="DM109" s="96"/>
      <c r="DN109" s="96"/>
      <c r="DO109" s="96"/>
      <c r="DP109" s="96"/>
      <c r="DQ109" s="96"/>
      <c r="DR109" s="96"/>
      <c r="DS109" s="96"/>
      <c r="DT109" s="96"/>
      <c r="DU109" s="96"/>
      <c r="DV109" s="96"/>
      <c r="DW109" s="96"/>
      <c r="DX109" s="96"/>
      <c r="DY109" s="96"/>
      <c r="DZ109" s="96"/>
      <c r="EA109" s="96"/>
      <c r="EB109" s="96"/>
      <c r="EC109" s="96"/>
      <c r="ED109" s="96"/>
      <c r="EE109" s="96"/>
      <c r="EF109" s="96"/>
      <c r="EG109" s="96"/>
      <c r="EH109" s="96"/>
      <c r="EI109" s="96"/>
    </row>
    <row r="110" spans="1:139">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6"/>
      <c r="BQ110" s="96"/>
      <c r="BR110" s="96"/>
      <c r="BS110" s="96"/>
      <c r="BT110" s="96"/>
      <c r="BU110" s="96"/>
      <c r="BV110" s="96"/>
      <c r="BW110" s="96"/>
      <c r="BX110" s="96"/>
      <c r="BY110" s="96"/>
      <c r="BZ110" s="96"/>
      <c r="CA110" s="96"/>
      <c r="CB110" s="96"/>
      <c r="CC110" s="96"/>
      <c r="CD110" s="96"/>
      <c r="CE110" s="96"/>
      <c r="CF110" s="96"/>
      <c r="CG110" s="96"/>
      <c r="CH110" s="96"/>
      <c r="CI110" s="96"/>
      <c r="CJ110" s="96"/>
      <c r="CK110" s="96"/>
      <c r="CL110" s="96"/>
      <c r="CM110" s="96"/>
      <c r="CN110" s="96"/>
      <c r="CO110" s="96"/>
      <c r="CP110" s="96"/>
      <c r="CQ110" s="96"/>
      <c r="CR110" s="96"/>
      <c r="CS110" s="96"/>
      <c r="CT110" s="96"/>
      <c r="CU110" s="96"/>
      <c r="CV110" s="96"/>
      <c r="CW110" s="96"/>
      <c r="CX110" s="96"/>
      <c r="CY110" s="96"/>
      <c r="CZ110" s="96"/>
      <c r="DA110" s="96"/>
      <c r="DB110" s="96"/>
      <c r="DC110" s="96"/>
      <c r="DD110" s="96"/>
      <c r="DE110" s="96"/>
      <c r="DF110" s="96"/>
      <c r="DG110" s="96"/>
      <c r="DH110" s="96"/>
      <c r="DI110" s="96"/>
      <c r="DJ110" s="96"/>
      <c r="DK110" s="96"/>
      <c r="DL110" s="96"/>
      <c r="DM110" s="96"/>
      <c r="DN110" s="96"/>
      <c r="DO110" s="96"/>
      <c r="DP110" s="96"/>
      <c r="DQ110" s="96"/>
      <c r="DR110" s="96"/>
      <c r="DS110" s="96"/>
      <c r="DT110" s="96"/>
      <c r="DU110" s="96"/>
      <c r="DV110" s="96"/>
      <c r="DW110" s="96"/>
      <c r="DX110" s="96"/>
      <c r="DY110" s="96"/>
      <c r="DZ110" s="96"/>
      <c r="EA110" s="96"/>
      <c r="EB110" s="96"/>
      <c r="EC110" s="96"/>
      <c r="ED110" s="96"/>
      <c r="EE110" s="96"/>
      <c r="EF110" s="96"/>
      <c r="EG110" s="96"/>
      <c r="EH110" s="96"/>
      <c r="EI110" s="96"/>
    </row>
    <row r="111" spans="1:139">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6"/>
      <c r="BQ111" s="96"/>
      <c r="BR111" s="96"/>
      <c r="BS111" s="96"/>
      <c r="BT111" s="96"/>
      <c r="BU111" s="96"/>
      <c r="BV111" s="96"/>
      <c r="BW111" s="96"/>
      <c r="BX111" s="96"/>
      <c r="BY111" s="96"/>
      <c r="BZ111" s="96"/>
      <c r="CA111" s="96"/>
      <c r="CB111" s="96"/>
      <c r="CC111" s="96"/>
      <c r="CD111" s="96"/>
      <c r="CE111" s="96"/>
      <c r="CF111" s="96"/>
      <c r="CG111" s="96"/>
      <c r="CH111" s="96"/>
      <c r="CI111" s="96"/>
      <c r="CJ111" s="96"/>
      <c r="CK111" s="96"/>
      <c r="CL111" s="96"/>
      <c r="CM111" s="96"/>
      <c r="CN111" s="96"/>
      <c r="CO111" s="96"/>
      <c r="CP111" s="96"/>
      <c r="CQ111" s="96"/>
      <c r="CR111" s="96"/>
      <c r="CS111" s="96"/>
      <c r="CT111" s="96"/>
      <c r="CU111" s="96"/>
      <c r="CV111" s="96"/>
      <c r="CW111" s="96"/>
      <c r="CX111" s="96"/>
      <c r="CY111" s="96"/>
      <c r="CZ111" s="96"/>
      <c r="DA111" s="96"/>
      <c r="DB111" s="96"/>
      <c r="DC111" s="96"/>
      <c r="DD111" s="96"/>
      <c r="DE111" s="96"/>
      <c r="DF111" s="96"/>
      <c r="DG111" s="96"/>
      <c r="DH111" s="96"/>
      <c r="DI111" s="96"/>
      <c r="DJ111" s="96"/>
      <c r="DK111" s="96"/>
      <c r="DL111" s="96"/>
      <c r="DM111" s="96"/>
      <c r="DN111" s="96"/>
      <c r="DO111" s="96"/>
      <c r="DP111" s="96"/>
      <c r="DQ111" s="96"/>
      <c r="DR111" s="96"/>
      <c r="DS111" s="96"/>
      <c r="DT111" s="96"/>
      <c r="DU111" s="96"/>
      <c r="DV111" s="96"/>
      <c r="DW111" s="96"/>
      <c r="DX111" s="96"/>
      <c r="DY111" s="96"/>
      <c r="DZ111" s="96"/>
      <c r="EA111" s="96"/>
      <c r="EB111" s="96"/>
      <c r="EC111" s="96"/>
      <c r="ED111" s="96"/>
      <c r="EE111" s="96"/>
      <c r="EF111" s="96"/>
      <c r="EG111" s="96"/>
      <c r="EH111" s="96"/>
      <c r="EI111" s="96"/>
    </row>
    <row r="112" spans="1:139">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6"/>
      <c r="BQ112" s="96"/>
      <c r="BR112" s="96"/>
      <c r="BS112" s="96"/>
      <c r="BT112" s="96"/>
      <c r="BU112" s="96"/>
      <c r="BV112" s="96"/>
      <c r="BW112" s="96"/>
      <c r="BX112" s="96"/>
      <c r="BY112" s="96"/>
      <c r="BZ112" s="96"/>
      <c r="CA112" s="96"/>
      <c r="CB112" s="96"/>
      <c r="CC112" s="96"/>
      <c r="CD112" s="96"/>
      <c r="CE112" s="96"/>
      <c r="CF112" s="96"/>
      <c r="CG112" s="96"/>
      <c r="CH112" s="96"/>
      <c r="CI112" s="96"/>
      <c r="CJ112" s="96"/>
      <c r="CK112" s="96"/>
      <c r="CL112" s="96"/>
      <c r="CM112" s="96"/>
      <c r="CN112" s="96"/>
      <c r="CO112" s="96"/>
      <c r="CP112" s="96"/>
      <c r="CQ112" s="96"/>
      <c r="CR112" s="96"/>
      <c r="CS112" s="96"/>
      <c r="CT112" s="96"/>
      <c r="CU112" s="96"/>
      <c r="CV112" s="96"/>
      <c r="CW112" s="96"/>
      <c r="CX112" s="96"/>
      <c r="CY112" s="96"/>
      <c r="CZ112" s="96"/>
      <c r="DA112" s="96"/>
      <c r="DB112" s="96"/>
      <c r="DC112" s="96"/>
      <c r="DD112" s="96"/>
      <c r="DE112" s="96"/>
      <c r="DF112" s="96"/>
      <c r="DG112" s="96"/>
      <c r="DH112" s="96"/>
      <c r="DI112" s="96"/>
      <c r="DJ112" s="96"/>
      <c r="DK112" s="96"/>
      <c r="DL112" s="96"/>
      <c r="DM112" s="96"/>
      <c r="DN112" s="96"/>
      <c r="DO112" s="96"/>
      <c r="DP112" s="96"/>
      <c r="DQ112" s="96"/>
      <c r="DR112" s="96"/>
      <c r="DS112" s="96"/>
      <c r="DT112" s="96"/>
      <c r="DU112" s="96"/>
      <c r="DV112" s="96"/>
      <c r="DW112" s="96"/>
      <c r="DX112" s="96"/>
      <c r="DY112" s="96"/>
      <c r="DZ112" s="96"/>
      <c r="EA112" s="96"/>
      <c r="EB112" s="96"/>
      <c r="EC112" s="96"/>
      <c r="ED112" s="96"/>
      <c r="EE112" s="96"/>
      <c r="EF112" s="96"/>
      <c r="EG112" s="96"/>
      <c r="EH112" s="96"/>
      <c r="EI112" s="96"/>
    </row>
    <row r="113" spans="1:139">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6"/>
      <c r="BI113" s="96"/>
      <c r="BJ113" s="96"/>
      <c r="BK113" s="96"/>
      <c r="BL113" s="96"/>
      <c r="BM113" s="96"/>
      <c r="BN113" s="96"/>
      <c r="BO113" s="96"/>
      <c r="BP113" s="96"/>
      <c r="BQ113" s="96"/>
      <c r="BR113" s="96"/>
      <c r="BS113" s="96"/>
      <c r="BT113" s="96"/>
      <c r="BU113" s="96"/>
      <c r="BV113" s="96"/>
      <c r="BW113" s="96"/>
      <c r="BX113" s="96"/>
      <c r="BY113" s="96"/>
      <c r="BZ113" s="96"/>
      <c r="CA113" s="96"/>
      <c r="CB113" s="96"/>
      <c r="CC113" s="96"/>
      <c r="CD113" s="96"/>
      <c r="CE113" s="96"/>
      <c r="CF113" s="96"/>
      <c r="CG113" s="96"/>
      <c r="CH113" s="96"/>
      <c r="CI113" s="96"/>
      <c r="CJ113" s="96"/>
      <c r="CK113" s="96"/>
      <c r="CL113" s="96"/>
      <c r="CM113" s="96"/>
      <c r="CN113" s="96"/>
      <c r="CO113" s="96"/>
      <c r="CP113" s="96"/>
      <c r="CQ113" s="96"/>
      <c r="CR113" s="96"/>
      <c r="CS113" s="96"/>
      <c r="CT113" s="96"/>
      <c r="CU113" s="96"/>
      <c r="CV113" s="96"/>
      <c r="CW113" s="96"/>
      <c r="CX113" s="96"/>
      <c r="CY113" s="96"/>
      <c r="CZ113" s="96"/>
      <c r="DA113" s="96"/>
      <c r="DB113" s="96"/>
      <c r="DC113" s="96"/>
      <c r="DD113" s="96"/>
      <c r="DE113" s="96"/>
      <c r="DF113" s="96"/>
      <c r="DG113" s="96"/>
      <c r="DH113" s="96"/>
      <c r="DI113" s="96"/>
      <c r="DJ113" s="96"/>
      <c r="DK113" s="96"/>
      <c r="DL113" s="96"/>
      <c r="DM113" s="96"/>
      <c r="DN113" s="96"/>
      <c r="DO113" s="96"/>
      <c r="DP113" s="96"/>
      <c r="DQ113" s="96"/>
      <c r="DR113" s="96"/>
      <c r="DS113" s="96"/>
      <c r="DT113" s="96"/>
      <c r="DU113" s="96"/>
      <c r="DV113" s="96"/>
      <c r="DW113" s="96"/>
      <c r="DX113" s="96"/>
      <c r="DY113" s="96"/>
      <c r="DZ113" s="96"/>
      <c r="EA113" s="96"/>
      <c r="EB113" s="96"/>
      <c r="EC113" s="96"/>
      <c r="ED113" s="96"/>
      <c r="EE113" s="96"/>
      <c r="EF113" s="96"/>
      <c r="EG113" s="96"/>
      <c r="EH113" s="96"/>
      <c r="EI113" s="96"/>
    </row>
    <row r="114" spans="1:139">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6"/>
      <c r="BQ114" s="96"/>
      <c r="BR114" s="96"/>
      <c r="BS114" s="96"/>
      <c r="BT114" s="96"/>
      <c r="BU114" s="96"/>
      <c r="BV114" s="96"/>
      <c r="BW114" s="96"/>
      <c r="BX114" s="96"/>
      <c r="BY114" s="96"/>
      <c r="BZ114" s="96"/>
      <c r="CA114" s="96"/>
      <c r="CB114" s="96"/>
      <c r="CC114" s="96"/>
      <c r="CD114" s="96"/>
      <c r="CE114" s="96"/>
      <c r="CF114" s="96"/>
      <c r="CG114" s="96"/>
      <c r="CH114" s="96"/>
      <c r="CI114" s="96"/>
      <c r="CJ114" s="96"/>
      <c r="CK114" s="96"/>
      <c r="CL114" s="96"/>
      <c r="CM114" s="96"/>
      <c r="CN114" s="96"/>
      <c r="CO114" s="96"/>
      <c r="CP114" s="96"/>
      <c r="CQ114" s="96"/>
      <c r="CR114" s="96"/>
      <c r="CS114" s="96"/>
      <c r="CT114" s="96"/>
      <c r="CU114" s="96"/>
      <c r="CV114" s="96"/>
      <c r="CW114" s="96"/>
      <c r="CX114" s="96"/>
      <c r="CY114" s="96"/>
      <c r="CZ114" s="96"/>
      <c r="DA114" s="96"/>
      <c r="DB114" s="96"/>
      <c r="DC114" s="96"/>
      <c r="DD114" s="96"/>
      <c r="DE114" s="96"/>
      <c r="DF114" s="96"/>
      <c r="DG114" s="96"/>
      <c r="DH114" s="96"/>
      <c r="DI114" s="96"/>
      <c r="DJ114" s="96"/>
      <c r="DK114" s="96"/>
      <c r="DL114" s="96"/>
      <c r="DM114" s="96"/>
      <c r="DN114" s="96"/>
      <c r="DO114" s="96"/>
      <c r="DP114" s="96"/>
      <c r="DQ114" s="96"/>
      <c r="DR114" s="96"/>
      <c r="DS114" s="96"/>
      <c r="DT114" s="96"/>
      <c r="DU114" s="96"/>
      <c r="DV114" s="96"/>
      <c r="DW114" s="96"/>
      <c r="DX114" s="96"/>
      <c r="DY114" s="96"/>
      <c r="DZ114" s="96"/>
      <c r="EA114" s="96"/>
      <c r="EB114" s="96"/>
      <c r="EC114" s="96"/>
      <c r="ED114" s="96"/>
      <c r="EE114" s="96"/>
      <c r="EF114" s="96"/>
      <c r="EG114" s="96"/>
      <c r="EH114" s="96"/>
      <c r="EI114" s="96"/>
    </row>
    <row r="115" spans="1:139">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96"/>
      <c r="AO115" s="96"/>
      <c r="AP115" s="96"/>
      <c r="AQ115" s="96"/>
      <c r="AR115" s="96"/>
      <c r="AS115" s="96"/>
      <c r="AT115" s="96"/>
      <c r="AU115" s="96"/>
      <c r="AV115" s="96"/>
      <c r="AW115" s="96"/>
      <c r="AX115" s="96"/>
      <c r="AY115" s="96"/>
      <c r="AZ115" s="96"/>
      <c r="BA115" s="96"/>
      <c r="BB115" s="96"/>
      <c r="BC115" s="96"/>
      <c r="BD115" s="96"/>
      <c r="BE115" s="96"/>
      <c r="BF115" s="96"/>
      <c r="BG115" s="96"/>
      <c r="BH115" s="96"/>
      <c r="BI115" s="96"/>
      <c r="BJ115" s="96"/>
      <c r="BK115" s="96"/>
      <c r="BL115" s="96"/>
      <c r="BM115" s="96"/>
      <c r="BN115" s="96"/>
      <c r="BO115" s="96"/>
      <c r="BP115" s="96"/>
      <c r="BQ115" s="96"/>
      <c r="BR115" s="96"/>
      <c r="BS115" s="96"/>
      <c r="BT115" s="96"/>
      <c r="BU115" s="96"/>
      <c r="BV115" s="96"/>
      <c r="BW115" s="96"/>
      <c r="BX115" s="96"/>
      <c r="BY115" s="96"/>
      <c r="BZ115" s="96"/>
      <c r="CA115" s="96"/>
      <c r="CB115" s="96"/>
      <c r="CC115" s="96"/>
      <c r="CD115" s="96"/>
      <c r="CE115" s="96"/>
      <c r="CF115" s="96"/>
      <c r="CG115" s="96"/>
      <c r="CH115" s="96"/>
      <c r="CI115" s="96"/>
      <c r="CJ115" s="96"/>
      <c r="CK115" s="96"/>
      <c r="CL115" s="96"/>
      <c r="CM115" s="96"/>
      <c r="CN115" s="96"/>
      <c r="CO115" s="96"/>
      <c r="CP115" s="96"/>
      <c r="CQ115" s="96"/>
      <c r="CR115" s="96"/>
      <c r="CS115" s="96"/>
      <c r="CT115" s="96"/>
      <c r="CU115" s="96"/>
      <c r="CV115" s="96"/>
      <c r="CW115" s="96"/>
      <c r="CX115" s="96"/>
      <c r="CY115" s="96"/>
      <c r="CZ115" s="96"/>
      <c r="DA115" s="96"/>
      <c r="DB115" s="96"/>
      <c r="DC115" s="96"/>
      <c r="DD115" s="96"/>
      <c r="DE115" s="96"/>
      <c r="DF115" s="96"/>
      <c r="DG115" s="96"/>
      <c r="DH115" s="96"/>
      <c r="DI115" s="96"/>
      <c r="DJ115" s="96"/>
      <c r="DK115" s="96"/>
      <c r="DL115" s="96"/>
      <c r="DM115" s="96"/>
      <c r="DN115" s="96"/>
      <c r="DO115" s="96"/>
      <c r="DP115" s="96"/>
      <c r="DQ115" s="96"/>
      <c r="DR115" s="96"/>
      <c r="DS115" s="96"/>
      <c r="DT115" s="96"/>
      <c r="DU115" s="96"/>
      <c r="DV115" s="96"/>
      <c r="DW115" s="96"/>
      <c r="DX115" s="96"/>
      <c r="DY115" s="96"/>
      <c r="DZ115" s="96"/>
      <c r="EA115" s="96"/>
      <c r="EB115" s="96"/>
      <c r="EC115" s="96"/>
      <c r="ED115" s="96"/>
      <c r="EE115" s="96"/>
      <c r="EF115" s="96"/>
      <c r="EG115" s="96"/>
      <c r="EH115" s="96"/>
      <c r="EI115" s="96"/>
    </row>
    <row r="116" spans="1:139">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6"/>
      <c r="BQ116" s="96"/>
      <c r="BR116" s="96"/>
      <c r="BS116" s="96"/>
      <c r="BT116" s="96"/>
      <c r="BU116" s="96"/>
      <c r="BV116" s="96"/>
      <c r="BW116" s="96"/>
      <c r="BX116" s="96"/>
      <c r="BY116" s="96"/>
      <c r="BZ116" s="96"/>
      <c r="CA116" s="96"/>
      <c r="CB116" s="96"/>
      <c r="CC116" s="96"/>
      <c r="CD116" s="96"/>
      <c r="CE116" s="96"/>
      <c r="CF116" s="96"/>
      <c r="CG116" s="96"/>
      <c r="CH116" s="96"/>
      <c r="CI116" s="96"/>
      <c r="CJ116" s="96"/>
      <c r="CK116" s="96"/>
      <c r="CL116" s="96"/>
      <c r="CM116" s="96"/>
      <c r="CN116" s="96"/>
      <c r="CO116" s="96"/>
      <c r="CP116" s="96"/>
      <c r="CQ116" s="96"/>
      <c r="CR116" s="96"/>
      <c r="CS116" s="96"/>
      <c r="CT116" s="96"/>
      <c r="CU116" s="96"/>
      <c r="CV116" s="96"/>
      <c r="CW116" s="96"/>
      <c r="CX116" s="96"/>
      <c r="CY116" s="96"/>
      <c r="CZ116" s="96"/>
      <c r="DA116" s="96"/>
      <c r="DB116" s="96"/>
      <c r="DC116" s="96"/>
      <c r="DD116" s="96"/>
      <c r="DE116" s="96"/>
      <c r="DF116" s="96"/>
      <c r="DG116" s="96"/>
      <c r="DH116" s="96"/>
      <c r="DI116" s="96"/>
      <c r="DJ116" s="96"/>
      <c r="DK116" s="96"/>
      <c r="DL116" s="96"/>
      <c r="DM116" s="96"/>
      <c r="DN116" s="96"/>
      <c r="DO116" s="96"/>
      <c r="DP116" s="96"/>
      <c r="DQ116" s="96"/>
      <c r="DR116" s="96"/>
      <c r="DS116" s="96"/>
      <c r="DT116" s="96"/>
      <c r="DU116" s="96"/>
      <c r="DV116" s="96"/>
      <c r="DW116" s="96"/>
      <c r="DX116" s="96"/>
      <c r="DY116" s="96"/>
      <c r="DZ116" s="96"/>
      <c r="EA116" s="96"/>
      <c r="EB116" s="96"/>
      <c r="EC116" s="96"/>
      <c r="ED116" s="96"/>
      <c r="EE116" s="96"/>
      <c r="EF116" s="96"/>
      <c r="EG116" s="96"/>
      <c r="EH116" s="96"/>
      <c r="EI116" s="96"/>
    </row>
    <row r="117" spans="1:139">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6"/>
      <c r="BQ117" s="96"/>
      <c r="BR117" s="96"/>
      <c r="BS117" s="96"/>
      <c r="BT117" s="96"/>
      <c r="BU117" s="96"/>
      <c r="BV117" s="96"/>
      <c r="BW117" s="96"/>
      <c r="BX117" s="96"/>
      <c r="BY117" s="96"/>
      <c r="BZ117" s="96"/>
      <c r="CA117" s="96"/>
      <c r="CB117" s="96"/>
      <c r="CC117" s="96"/>
      <c r="CD117" s="96"/>
      <c r="CE117" s="96"/>
      <c r="CF117" s="96"/>
      <c r="CG117" s="96"/>
      <c r="CH117" s="96"/>
      <c r="CI117" s="96"/>
      <c r="CJ117" s="96"/>
      <c r="CK117" s="96"/>
      <c r="CL117" s="96"/>
      <c r="CM117" s="96"/>
      <c r="CN117" s="96"/>
      <c r="CO117" s="96"/>
      <c r="CP117" s="96"/>
      <c r="CQ117" s="96"/>
      <c r="CR117" s="96"/>
      <c r="CS117" s="96"/>
      <c r="CT117" s="96"/>
      <c r="CU117" s="96"/>
      <c r="CV117" s="96"/>
      <c r="CW117" s="96"/>
      <c r="CX117" s="96"/>
      <c r="CY117" s="96"/>
      <c r="CZ117" s="96"/>
      <c r="DA117" s="96"/>
      <c r="DB117" s="96"/>
      <c r="DC117" s="96"/>
      <c r="DD117" s="96"/>
      <c r="DE117" s="96"/>
      <c r="DF117" s="96"/>
      <c r="DG117" s="96"/>
      <c r="DH117" s="96"/>
      <c r="DI117" s="96"/>
      <c r="DJ117" s="96"/>
      <c r="DK117" s="96"/>
      <c r="DL117" s="96"/>
      <c r="DM117" s="96"/>
      <c r="DN117" s="96"/>
      <c r="DO117" s="96"/>
      <c r="DP117" s="96"/>
      <c r="DQ117" s="96"/>
      <c r="DR117" s="96"/>
      <c r="DS117" s="96"/>
      <c r="DT117" s="96"/>
      <c r="DU117" s="96"/>
      <c r="DV117" s="96"/>
      <c r="DW117" s="96"/>
      <c r="DX117" s="96"/>
      <c r="DY117" s="96"/>
      <c r="DZ117" s="96"/>
      <c r="EA117" s="96"/>
      <c r="EB117" s="96"/>
      <c r="EC117" s="96"/>
      <c r="ED117" s="96"/>
      <c r="EE117" s="96"/>
      <c r="EF117" s="96"/>
      <c r="EG117" s="96"/>
      <c r="EH117" s="96"/>
      <c r="EI117" s="96"/>
    </row>
    <row r="118" spans="1:139">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6"/>
      <c r="BQ118" s="96"/>
      <c r="BR118" s="96"/>
      <c r="BS118" s="96"/>
      <c r="BT118" s="96"/>
      <c r="BU118" s="96"/>
      <c r="BV118" s="96"/>
      <c r="BW118" s="96"/>
      <c r="BX118" s="96"/>
      <c r="BY118" s="96"/>
      <c r="BZ118" s="96"/>
      <c r="CA118" s="96"/>
      <c r="CB118" s="96"/>
      <c r="CC118" s="96"/>
      <c r="CD118" s="96"/>
      <c r="CE118" s="96"/>
      <c r="CF118" s="96"/>
      <c r="CG118" s="96"/>
      <c r="CH118" s="96"/>
      <c r="CI118" s="96"/>
      <c r="CJ118" s="96"/>
      <c r="CK118" s="96"/>
      <c r="CL118" s="96"/>
      <c r="CM118" s="96"/>
      <c r="CN118" s="96"/>
      <c r="CO118" s="96"/>
      <c r="CP118" s="96"/>
      <c r="CQ118" s="96"/>
      <c r="CR118" s="96"/>
      <c r="CS118" s="96"/>
      <c r="CT118" s="96"/>
      <c r="CU118" s="96"/>
      <c r="CV118" s="96"/>
      <c r="CW118" s="96"/>
      <c r="CX118" s="96"/>
      <c r="CY118" s="96"/>
      <c r="CZ118" s="96"/>
      <c r="DA118" s="96"/>
      <c r="DB118" s="96"/>
      <c r="DC118" s="96"/>
      <c r="DD118" s="96"/>
      <c r="DE118" s="96"/>
      <c r="DF118" s="96"/>
      <c r="DG118" s="96"/>
      <c r="DH118" s="96"/>
      <c r="DI118" s="96"/>
      <c r="DJ118" s="96"/>
      <c r="DK118" s="96"/>
      <c r="DL118" s="96"/>
      <c r="DM118" s="96"/>
      <c r="DN118" s="96"/>
      <c r="DO118" s="96"/>
      <c r="DP118" s="96"/>
      <c r="DQ118" s="96"/>
      <c r="DR118" s="96"/>
      <c r="DS118" s="96"/>
      <c r="DT118" s="96"/>
      <c r="DU118" s="96"/>
      <c r="DV118" s="96"/>
      <c r="DW118" s="96"/>
      <c r="DX118" s="96"/>
      <c r="DY118" s="96"/>
      <c r="DZ118" s="96"/>
      <c r="EA118" s="96"/>
      <c r="EB118" s="96"/>
      <c r="EC118" s="96"/>
      <c r="ED118" s="96"/>
      <c r="EE118" s="96"/>
      <c r="EF118" s="96"/>
      <c r="EG118" s="96"/>
      <c r="EH118" s="96"/>
      <c r="EI118" s="96"/>
    </row>
    <row r="119" spans="1:139">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96"/>
      <c r="AO119" s="96"/>
      <c r="AP119" s="96"/>
      <c r="AQ119" s="96"/>
      <c r="AR119" s="96"/>
      <c r="AS119" s="96"/>
      <c r="AT119" s="96"/>
      <c r="AU119" s="96"/>
      <c r="AV119" s="96"/>
      <c r="AW119" s="96"/>
      <c r="AX119" s="96"/>
      <c r="AY119" s="96"/>
      <c r="AZ119" s="96"/>
      <c r="BA119" s="96"/>
      <c r="BB119" s="96"/>
      <c r="BC119" s="96"/>
      <c r="BD119" s="96"/>
      <c r="BE119" s="96"/>
      <c r="BF119" s="96"/>
      <c r="BG119" s="96"/>
      <c r="BH119" s="96"/>
      <c r="BI119" s="96"/>
      <c r="BJ119" s="96"/>
      <c r="BK119" s="96"/>
      <c r="BL119" s="96"/>
      <c r="BM119" s="96"/>
      <c r="BN119" s="96"/>
      <c r="BO119" s="96"/>
      <c r="BP119" s="96"/>
      <c r="BQ119" s="96"/>
      <c r="BR119" s="96"/>
      <c r="BS119" s="96"/>
      <c r="BT119" s="96"/>
      <c r="BU119" s="96"/>
      <c r="BV119" s="96"/>
      <c r="BW119" s="96"/>
      <c r="BX119" s="96"/>
      <c r="BY119" s="96"/>
      <c r="BZ119" s="96"/>
      <c r="CA119" s="96"/>
      <c r="CB119" s="96"/>
      <c r="CC119" s="96"/>
      <c r="CD119" s="96"/>
      <c r="CE119" s="96"/>
      <c r="CF119" s="96"/>
      <c r="CG119" s="96"/>
      <c r="CH119" s="96"/>
      <c r="CI119" s="96"/>
      <c r="CJ119" s="96"/>
      <c r="CK119" s="96"/>
      <c r="CL119" s="96"/>
      <c r="CM119" s="96"/>
      <c r="CN119" s="96"/>
      <c r="CO119" s="96"/>
      <c r="CP119" s="96"/>
      <c r="CQ119" s="96"/>
      <c r="CR119" s="96"/>
      <c r="CS119" s="96"/>
      <c r="CT119" s="96"/>
      <c r="CU119" s="96"/>
      <c r="CV119" s="96"/>
      <c r="CW119" s="96"/>
      <c r="CX119" s="96"/>
      <c r="CY119" s="96"/>
      <c r="CZ119" s="96"/>
      <c r="DA119" s="96"/>
      <c r="DB119" s="96"/>
      <c r="DC119" s="96"/>
      <c r="DD119" s="96"/>
      <c r="DE119" s="96"/>
      <c r="DF119" s="96"/>
      <c r="DG119" s="96"/>
      <c r="DH119" s="96"/>
      <c r="DI119" s="96"/>
      <c r="DJ119" s="96"/>
      <c r="DK119" s="96"/>
      <c r="DL119" s="96"/>
      <c r="DM119" s="96"/>
      <c r="DN119" s="96"/>
      <c r="DO119" s="96"/>
      <c r="DP119" s="96"/>
      <c r="DQ119" s="96"/>
      <c r="DR119" s="96"/>
      <c r="DS119" s="96"/>
      <c r="DT119" s="96"/>
      <c r="DU119" s="96"/>
      <c r="DV119" s="96"/>
      <c r="DW119" s="96"/>
      <c r="DX119" s="96"/>
      <c r="DY119" s="96"/>
      <c r="DZ119" s="96"/>
      <c r="EA119" s="96"/>
      <c r="EB119" s="96"/>
      <c r="EC119" s="96"/>
      <c r="ED119" s="96"/>
      <c r="EE119" s="96"/>
      <c r="EF119" s="96"/>
      <c r="EG119" s="96"/>
      <c r="EH119" s="96"/>
      <c r="EI119" s="96"/>
    </row>
    <row r="120" spans="1:139">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6"/>
      <c r="BQ120" s="96"/>
      <c r="BR120" s="96"/>
      <c r="BS120" s="96"/>
      <c r="BT120" s="96"/>
      <c r="BU120" s="96"/>
      <c r="BV120" s="96"/>
      <c r="BW120" s="96"/>
      <c r="BX120" s="96"/>
      <c r="BY120" s="96"/>
      <c r="BZ120" s="96"/>
      <c r="CA120" s="96"/>
      <c r="CB120" s="96"/>
      <c r="CC120" s="96"/>
      <c r="CD120" s="96"/>
      <c r="CE120" s="96"/>
      <c r="CF120" s="96"/>
      <c r="CG120" s="96"/>
      <c r="CH120" s="96"/>
      <c r="CI120" s="96"/>
      <c r="CJ120" s="96"/>
      <c r="CK120" s="96"/>
      <c r="CL120" s="96"/>
      <c r="CM120" s="96"/>
      <c r="CN120" s="96"/>
      <c r="CO120" s="96"/>
      <c r="CP120" s="96"/>
      <c r="CQ120" s="96"/>
      <c r="CR120" s="96"/>
      <c r="CS120" s="96"/>
      <c r="CT120" s="96"/>
      <c r="CU120" s="96"/>
      <c r="CV120" s="96"/>
      <c r="CW120" s="96"/>
      <c r="CX120" s="96"/>
      <c r="CY120" s="96"/>
      <c r="CZ120" s="96"/>
      <c r="DA120" s="96"/>
      <c r="DB120" s="96"/>
      <c r="DC120" s="96"/>
      <c r="DD120" s="96"/>
      <c r="DE120" s="96"/>
      <c r="DF120" s="96"/>
      <c r="DG120" s="96"/>
      <c r="DH120" s="96"/>
      <c r="DI120" s="96"/>
      <c r="DJ120" s="96"/>
      <c r="DK120" s="96"/>
      <c r="DL120" s="96"/>
      <c r="DM120" s="96"/>
      <c r="DN120" s="96"/>
      <c r="DO120" s="96"/>
      <c r="DP120" s="96"/>
      <c r="DQ120" s="96"/>
      <c r="DR120" s="96"/>
      <c r="DS120" s="96"/>
      <c r="DT120" s="96"/>
      <c r="DU120" s="96"/>
      <c r="DV120" s="96"/>
      <c r="DW120" s="96"/>
      <c r="DX120" s="96"/>
      <c r="DY120" s="96"/>
      <c r="DZ120" s="96"/>
      <c r="EA120" s="96"/>
      <c r="EB120" s="96"/>
      <c r="EC120" s="96"/>
      <c r="ED120" s="96"/>
      <c r="EE120" s="96"/>
      <c r="EF120" s="96"/>
      <c r="EG120" s="96"/>
      <c r="EH120" s="96"/>
      <c r="EI120" s="96"/>
    </row>
    <row r="121" spans="1:139">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6"/>
      <c r="BQ121" s="96"/>
      <c r="BR121" s="96"/>
      <c r="BS121" s="96"/>
      <c r="BT121" s="96"/>
      <c r="BU121" s="96"/>
      <c r="BV121" s="96"/>
      <c r="BW121" s="96"/>
      <c r="BX121" s="96"/>
      <c r="BY121" s="96"/>
      <c r="BZ121" s="96"/>
      <c r="CA121" s="96"/>
      <c r="CB121" s="96"/>
      <c r="CC121" s="96"/>
      <c r="CD121" s="96"/>
      <c r="CE121" s="96"/>
      <c r="CF121" s="96"/>
      <c r="CG121" s="96"/>
      <c r="CH121" s="96"/>
      <c r="CI121" s="96"/>
      <c r="CJ121" s="96"/>
      <c r="CK121" s="96"/>
      <c r="CL121" s="96"/>
      <c r="CM121" s="96"/>
      <c r="CN121" s="96"/>
      <c r="CO121" s="96"/>
      <c r="CP121" s="96"/>
      <c r="CQ121" s="96"/>
      <c r="CR121" s="96"/>
      <c r="CS121" s="96"/>
      <c r="CT121" s="96"/>
      <c r="CU121" s="96"/>
      <c r="CV121" s="96"/>
      <c r="CW121" s="96"/>
      <c r="CX121" s="96"/>
      <c r="CY121" s="96"/>
      <c r="CZ121" s="96"/>
      <c r="DA121" s="96"/>
      <c r="DB121" s="96"/>
      <c r="DC121" s="96"/>
      <c r="DD121" s="96"/>
      <c r="DE121" s="96"/>
      <c r="DF121" s="96"/>
      <c r="DG121" s="96"/>
      <c r="DH121" s="96"/>
      <c r="DI121" s="96"/>
      <c r="DJ121" s="96"/>
      <c r="DK121" s="96"/>
      <c r="DL121" s="96"/>
      <c r="DM121" s="96"/>
      <c r="DN121" s="96"/>
      <c r="DO121" s="96"/>
      <c r="DP121" s="96"/>
      <c r="DQ121" s="96"/>
      <c r="DR121" s="96"/>
      <c r="DS121" s="96"/>
      <c r="DT121" s="96"/>
      <c r="DU121" s="96"/>
      <c r="DV121" s="96"/>
      <c r="DW121" s="96"/>
      <c r="DX121" s="96"/>
      <c r="DY121" s="96"/>
      <c r="DZ121" s="96"/>
      <c r="EA121" s="96"/>
      <c r="EB121" s="96"/>
      <c r="EC121" s="96"/>
      <c r="ED121" s="96"/>
      <c r="EE121" s="96"/>
      <c r="EF121" s="96"/>
      <c r="EG121" s="96"/>
      <c r="EH121" s="96"/>
      <c r="EI121" s="96"/>
    </row>
    <row r="122" spans="1:139">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6"/>
      <c r="BQ122" s="96"/>
      <c r="BR122" s="96"/>
      <c r="BS122" s="96"/>
      <c r="BT122" s="96"/>
      <c r="BU122" s="96"/>
      <c r="BV122" s="96"/>
      <c r="BW122" s="96"/>
      <c r="BX122" s="96"/>
      <c r="BY122" s="96"/>
      <c r="BZ122" s="96"/>
      <c r="CA122" s="96"/>
      <c r="CB122" s="96"/>
      <c r="CC122" s="96"/>
      <c r="CD122" s="96"/>
      <c r="CE122" s="96"/>
      <c r="CF122" s="96"/>
      <c r="CG122" s="96"/>
      <c r="CH122" s="96"/>
      <c r="CI122" s="96"/>
      <c r="CJ122" s="96"/>
      <c r="CK122" s="96"/>
      <c r="CL122" s="96"/>
      <c r="CM122" s="96"/>
      <c r="CN122" s="96"/>
      <c r="CO122" s="96"/>
      <c r="CP122" s="96"/>
      <c r="CQ122" s="96"/>
      <c r="CR122" s="96"/>
      <c r="CS122" s="96"/>
      <c r="CT122" s="96"/>
      <c r="CU122" s="96"/>
      <c r="CV122" s="96"/>
      <c r="CW122" s="96"/>
      <c r="CX122" s="96"/>
      <c r="CY122" s="96"/>
      <c r="CZ122" s="96"/>
      <c r="DA122" s="96"/>
      <c r="DB122" s="96"/>
      <c r="DC122" s="96"/>
      <c r="DD122" s="96"/>
      <c r="DE122" s="96"/>
      <c r="DF122" s="96"/>
      <c r="DG122" s="96"/>
      <c r="DH122" s="96"/>
      <c r="DI122" s="96"/>
      <c r="DJ122" s="96"/>
      <c r="DK122" s="96"/>
      <c r="DL122" s="96"/>
      <c r="DM122" s="96"/>
      <c r="DN122" s="96"/>
      <c r="DO122" s="96"/>
      <c r="DP122" s="96"/>
      <c r="DQ122" s="96"/>
      <c r="DR122" s="96"/>
      <c r="DS122" s="96"/>
      <c r="DT122" s="96"/>
      <c r="DU122" s="96"/>
      <c r="DV122" s="96"/>
      <c r="DW122" s="96"/>
      <c r="DX122" s="96"/>
      <c r="DY122" s="96"/>
      <c r="DZ122" s="96"/>
      <c r="EA122" s="96"/>
      <c r="EB122" s="96"/>
      <c r="EC122" s="96"/>
      <c r="ED122" s="96"/>
      <c r="EE122" s="96"/>
      <c r="EF122" s="96"/>
      <c r="EG122" s="96"/>
      <c r="EH122" s="96"/>
      <c r="EI122" s="96"/>
    </row>
    <row r="123" spans="1:139">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6"/>
      <c r="BQ123" s="96"/>
      <c r="BR123" s="96"/>
      <c r="BS123" s="96"/>
      <c r="BT123" s="96"/>
      <c r="BU123" s="96"/>
      <c r="BV123" s="96"/>
      <c r="BW123" s="96"/>
      <c r="BX123" s="96"/>
      <c r="BY123" s="96"/>
      <c r="BZ123" s="96"/>
      <c r="CA123" s="96"/>
      <c r="CB123" s="96"/>
      <c r="CC123" s="96"/>
      <c r="CD123" s="96"/>
      <c r="CE123" s="96"/>
      <c r="CF123" s="96"/>
      <c r="CG123" s="96"/>
      <c r="CH123" s="96"/>
      <c r="CI123" s="96"/>
      <c r="CJ123" s="96"/>
      <c r="CK123" s="96"/>
      <c r="CL123" s="96"/>
      <c r="CM123" s="96"/>
      <c r="CN123" s="96"/>
      <c r="CO123" s="96"/>
      <c r="CP123" s="96"/>
      <c r="CQ123" s="96"/>
      <c r="CR123" s="96"/>
      <c r="CS123" s="96"/>
      <c r="CT123" s="96"/>
      <c r="CU123" s="96"/>
      <c r="CV123" s="96"/>
      <c r="CW123" s="96"/>
      <c r="CX123" s="96"/>
      <c r="CY123" s="96"/>
      <c r="CZ123" s="96"/>
      <c r="DA123" s="96"/>
      <c r="DB123" s="96"/>
      <c r="DC123" s="96"/>
      <c r="DD123" s="96"/>
      <c r="DE123" s="96"/>
      <c r="DF123" s="96"/>
      <c r="DG123" s="96"/>
      <c r="DH123" s="96"/>
      <c r="DI123" s="96"/>
      <c r="DJ123" s="96"/>
      <c r="DK123" s="96"/>
      <c r="DL123" s="96"/>
      <c r="DM123" s="96"/>
      <c r="DN123" s="96"/>
      <c r="DO123" s="96"/>
      <c r="DP123" s="96"/>
      <c r="DQ123" s="96"/>
      <c r="DR123" s="96"/>
      <c r="DS123" s="96"/>
      <c r="DT123" s="96"/>
      <c r="DU123" s="96"/>
      <c r="DV123" s="96"/>
      <c r="DW123" s="96"/>
      <c r="DX123" s="96"/>
      <c r="DY123" s="96"/>
      <c r="DZ123" s="96"/>
      <c r="EA123" s="96"/>
      <c r="EB123" s="96"/>
      <c r="EC123" s="96"/>
      <c r="ED123" s="96"/>
      <c r="EE123" s="96"/>
      <c r="EF123" s="96"/>
      <c r="EG123" s="96"/>
      <c r="EH123" s="96"/>
      <c r="EI123" s="96"/>
    </row>
    <row r="124" spans="1:139">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96"/>
      <c r="AO124" s="96"/>
      <c r="AP124" s="96"/>
      <c r="AQ124" s="96"/>
      <c r="AR124" s="96"/>
      <c r="AS124" s="96"/>
      <c r="AT124" s="96"/>
      <c r="AU124" s="96"/>
      <c r="AV124" s="96"/>
      <c r="AW124" s="96"/>
      <c r="AX124" s="96"/>
      <c r="AY124" s="96"/>
      <c r="AZ124" s="96"/>
      <c r="BA124" s="96"/>
      <c r="BB124" s="96"/>
      <c r="BC124" s="96"/>
      <c r="BD124" s="96"/>
      <c r="BE124" s="96"/>
      <c r="BF124" s="96"/>
      <c r="BG124" s="96"/>
      <c r="BH124" s="96"/>
      <c r="BI124" s="96"/>
      <c r="BJ124" s="96"/>
      <c r="BK124" s="96"/>
      <c r="BL124" s="96"/>
      <c r="BM124" s="96"/>
      <c r="BN124" s="96"/>
      <c r="BO124" s="96"/>
      <c r="BP124" s="96"/>
      <c r="BQ124" s="96"/>
      <c r="BR124" s="96"/>
      <c r="BS124" s="96"/>
      <c r="BT124" s="96"/>
      <c r="BU124" s="96"/>
      <c r="BV124" s="96"/>
      <c r="BW124" s="96"/>
      <c r="BX124" s="96"/>
      <c r="BY124" s="96"/>
      <c r="BZ124" s="96"/>
      <c r="CA124" s="96"/>
      <c r="CB124" s="96"/>
      <c r="CC124" s="96"/>
      <c r="CD124" s="96"/>
      <c r="CE124" s="96"/>
      <c r="CF124" s="96"/>
      <c r="CG124" s="96"/>
      <c r="CH124" s="96"/>
      <c r="CI124" s="96"/>
      <c r="CJ124" s="96"/>
      <c r="CK124" s="96"/>
      <c r="CL124" s="96"/>
      <c r="CM124" s="96"/>
      <c r="CN124" s="96"/>
      <c r="CO124" s="96"/>
      <c r="CP124" s="96"/>
      <c r="CQ124" s="96"/>
      <c r="CR124" s="96"/>
      <c r="CS124" s="96"/>
      <c r="CT124" s="96"/>
      <c r="CU124" s="96"/>
      <c r="CV124" s="96"/>
      <c r="CW124" s="96"/>
      <c r="CX124" s="96"/>
      <c r="CY124" s="96"/>
      <c r="CZ124" s="96"/>
      <c r="DA124" s="96"/>
      <c r="DB124" s="96"/>
      <c r="DC124" s="96"/>
      <c r="DD124" s="96"/>
      <c r="DE124" s="96"/>
      <c r="DF124" s="96"/>
      <c r="DG124" s="96"/>
      <c r="DH124" s="96"/>
      <c r="DI124" s="96"/>
      <c r="DJ124" s="96"/>
      <c r="DK124" s="96"/>
      <c r="DL124" s="96"/>
      <c r="DM124" s="96"/>
      <c r="DN124" s="96"/>
      <c r="DO124" s="96"/>
      <c r="DP124" s="96"/>
      <c r="DQ124" s="96"/>
      <c r="DR124" s="96"/>
      <c r="DS124" s="96"/>
      <c r="DT124" s="96"/>
      <c r="DU124" s="96"/>
      <c r="DV124" s="96"/>
      <c r="DW124" s="96"/>
      <c r="DX124" s="96"/>
      <c r="DY124" s="96"/>
      <c r="DZ124" s="96"/>
      <c r="EA124" s="96"/>
      <c r="EB124" s="96"/>
      <c r="EC124" s="96"/>
      <c r="ED124" s="96"/>
      <c r="EE124" s="96"/>
      <c r="EF124" s="96"/>
      <c r="EG124" s="96"/>
      <c r="EH124" s="96"/>
      <c r="EI124" s="96"/>
    </row>
    <row r="125" spans="1:139">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96"/>
      <c r="AO125" s="96"/>
      <c r="AP125" s="96"/>
      <c r="AQ125" s="96"/>
      <c r="AR125" s="96"/>
      <c r="AS125" s="96"/>
      <c r="AT125" s="96"/>
      <c r="AU125" s="96"/>
      <c r="AV125" s="96"/>
      <c r="AW125" s="96"/>
      <c r="AX125" s="96"/>
      <c r="AY125" s="96"/>
      <c r="AZ125" s="96"/>
      <c r="BA125" s="96"/>
      <c r="BB125" s="96"/>
      <c r="BC125" s="96"/>
      <c r="BD125" s="96"/>
      <c r="BE125" s="96"/>
      <c r="BF125" s="96"/>
      <c r="BG125" s="96"/>
      <c r="BH125" s="96"/>
      <c r="BI125" s="96"/>
      <c r="BJ125" s="96"/>
      <c r="BK125" s="96"/>
      <c r="BL125" s="96"/>
      <c r="BM125" s="96"/>
      <c r="BN125" s="96"/>
      <c r="BO125" s="96"/>
      <c r="BP125" s="96"/>
      <c r="BQ125" s="96"/>
      <c r="BR125" s="96"/>
      <c r="BS125" s="96"/>
      <c r="BT125" s="96"/>
      <c r="BU125" s="96"/>
      <c r="BV125" s="96"/>
      <c r="BW125" s="96"/>
      <c r="BX125" s="96"/>
      <c r="BY125" s="96"/>
      <c r="BZ125" s="96"/>
      <c r="CA125" s="96"/>
      <c r="CB125" s="96"/>
      <c r="CC125" s="96"/>
      <c r="CD125" s="96"/>
      <c r="CE125" s="96"/>
      <c r="CF125" s="96"/>
      <c r="CG125" s="96"/>
      <c r="CH125" s="96"/>
      <c r="CI125" s="96"/>
      <c r="CJ125" s="96"/>
      <c r="CK125" s="96"/>
      <c r="CL125" s="96"/>
      <c r="CM125" s="96"/>
      <c r="CN125" s="96"/>
      <c r="CO125" s="96"/>
      <c r="CP125" s="96"/>
      <c r="CQ125" s="96"/>
      <c r="CR125" s="96"/>
      <c r="CS125" s="96"/>
      <c r="CT125" s="96"/>
      <c r="CU125" s="96"/>
      <c r="CV125" s="96"/>
      <c r="CW125" s="96"/>
      <c r="CX125" s="96"/>
      <c r="CY125" s="96"/>
      <c r="CZ125" s="96"/>
      <c r="DA125" s="96"/>
      <c r="DB125" s="96"/>
      <c r="DC125" s="96"/>
      <c r="DD125" s="96"/>
      <c r="DE125" s="96"/>
      <c r="DF125" s="96"/>
      <c r="DG125" s="96"/>
      <c r="DH125" s="96"/>
      <c r="DI125" s="96"/>
      <c r="DJ125" s="96"/>
      <c r="DK125" s="96"/>
      <c r="DL125" s="96"/>
      <c r="DM125" s="96"/>
      <c r="DN125" s="96"/>
      <c r="DO125" s="96"/>
      <c r="DP125" s="96"/>
      <c r="DQ125" s="96"/>
      <c r="DR125" s="96"/>
      <c r="DS125" s="96"/>
      <c r="DT125" s="96"/>
      <c r="DU125" s="96"/>
      <c r="DV125" s="96"/>
      <c r="DW125" s="96"/>
      <c r="DX125" s="96"/>
      <c r="DY125" s="96"/>
      <c r="DZ125" s="96"/>
      <c r="EA125" s="96"/>
      <c r="EB125" s="96"/>
      <c r="EC125" s="96"/>
      <c r="ED125" s="96"/>
      <c r="EE125" s="96"/>
      <c r="EF125" s="96"/>
      <c r="EG125" s="96"/>
      <c r="EH125" s="96"/>
      <c r="EI125" s="96"/>
    </row>
    <row r="126" spans="1:139">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96"/>
      <c r="AO126" s="96"/>
      <c r="AP126" s="96"/>
      <c r="AQ126" s="96"/>
      <c r="AR126" s="96"/>
      <c r="AS126" s="96"/>
      <c r="AT126" s="96"/>
      <c r="AU126" s="96"/>
      <c r="AV126" s="96"/>
      <c r="AW126" s="96"/>
      <c r="AX126" s="96"/>
      <c r="AY126" s="96"/>
      <c r="AZ126" s="96"/>
      <c r="BA126" s="96"/>
      <c r="BB126" s="96"/>
      <c r="BC126" s="96"/>
      <c r="BD126" s="96"/>
      <c r="BE126" s="96"/>
      <c r="BF126" s="96"/>
      <c r="BG126" s="96"/>
      <c r="BH126" s="96"/>
      <c r="BI126" s="96"/>
      <c r="BJ126" s="96"/>
      <c r="BK126" s="96"/>
      <c r="BL126" s="96"/>
      <c r="BM126" s="96"/>
      <c r="BN126" s="96"/>
      <c r="BO126" s="96"/>
      <c r="BP126" s="96"/>
      <c r="BQ126" s="96"/>
      <c r="BR126" s="96"/>
      <c r="BS126" s="96"/>
      <c r="BT126" s="96"/>
      <c r="BU126" s="96"/>
      <c r="BV126" s="96"/>
      <c r="BW126" s="96"/>
      <c r="BX126" s="96"/>
      <c r="BY126" s="96"/>
      <c r="BZ126" s="96"/>
      <c r="CA126" s="96"/>
      <c r="CB126" s="96"/>
      <c r="CC126" s="96"/>
      <c r="CD126" s="96"/>
      <c r="CE126" s="96"/>
      <c r="CF126" s="96"/>
      <c r="CG126" s="96"/>
      <c r="CH126" s="96"/>
      <c r="CI126" s="96"/>
      <c r="CJ126" s="96"/>
      <c r="CK126" s="96"/>
      <c r="CL126" s="96"/>
      <c r="CM126" s="96"/>
      <c r="CN126" s="96"/>
      <c r="CO126" s="96"/>
      <c r="CP126" s="96"/>
      <c r="CQ126" s="96"/>
      <c r="CR126" s="96"/>
      <c r="CS126" s="96"/>
      <c r="CT126" s="96"/>
      <c r="CU126" s="96"/>
      <c r="CV126" s="96"/>
      <c r="CW126" s="96"/>
      <c r="CX126" s="96"/>
      <c r="CY126" s="96"/>
      <c r="CZ126" s="96"/>
      <c r="DA126" s="96"/>
      <c r="DB126" s="96"/>
      <c r="DC126" s="96"/>
      <c r="DD126" s="96"/>
      <c r="DE126" s="96"/>
      <c r="DF126" s="96"/>
      <c r="DG126" s="96"/>
      <c r="DH126" s="96"/>
      <c r="DI126" s="96"/>
      <c r="DJ126" s="96"/>
      <c r="DK126" s="96"/>
      <c r="DL126" s="96"/>
      <c r="DM126" s="96"/>
      <c r="DN126" s="96"/>
      <c r="DO126" s="96"/>
      <c r="DP126" s="96"/>
      <c r="DQ126" s="96"/>
      <c r="DR126" s="96"/>
      <c r="DS126" s="96"/>
      <c r="DT126" s="96"/>
      <c r="DU126" s="96"/>
      <c r="DV126" s="96"/>
      <c r="DW126" s="96"/>
      <c r="DX126" s="96"/>
      <c r="DY126" s="96"/>
      <c r="DZ126" s="96"/>
      <c r="EA126" s="96"/>
      <c r="EB126" s="96"/>
      <c r="EC126" s="96"/>
      <c r="ED126" s="96"/>
      <c r="EE126" s="96"/>
      <c r="EF126" s="96"/>
      <c r="EG126" s="96"/>
      <c r="EH126" s="96"/>
      <c r="EI126" s="96"/>
    </row>
    <row r="127" spans="1:139">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96"/>
      <c r="AO127" s="96"/>
      <c r="AP127" s="96"/>
      <c r="AQ127" s="96"/>
      <c r="AR127" s="96"/>
      <c r="AS127" s="96"/>
      <c r="AT127" s="96"/>
      <c r="AU127" s="96"/>
      <c r="AV127" s="96"/>
      <c r="AW127" s="96"/>
      <c r="AX127" s="96"/>
      <c r="AY127" s="96"/>
      <c r="AZ127" s="96"/>
      <c r="BA127" s="96"/>
      <c r="BB127" s="96"/>
      <c r="BC127" s="96"/>
      <c r="BD127" s="96"/>
      <c r="BE127" s="96"/>
      <c r="BF127" s="96"/>
      <c r="BG127" s="96"/>
      <c r="BH127" s="96"/>
      <c r="BI127" s="96"/>
      <c r="BJ127" s="96"/>
      <c r="BK127" s="96"/>
      <c r="BL127" s="96"/>
      <c r="BM127" s="96"/>
      <c r="BN127" s="96"/>
      <c r="BO127" s="96"/>
      <c r="BP127" s="96"/>
      <c r="BQ127" s="96"/>
      <c r="BR127" s="96"/>
      <c r="BS127" s="96"/>
      <c r="BT127" s="96"/>
      <c r="BU127" s="96"/>
      <c r="BV127" s="96"/>
      <c r="BW127" s="96"/>
      <c r="BX127" s="96"/>
      <c r="BY127" s="96"/>
      <c r="BZ127" s="96"/>
      <c r="CA127" s="96"/>
      <c r="CB127" s="96"/>
      <c r="CC127" s="96"/>
      <c r="CD127" s="96"/>
      <c r="CE127" s="96"/>
      <c r="CF127" s="96"/>
      <c r="CG127" s="96"/>
      <c r="CH127" s="96"/>
      <c r="CI127" s="96"/>
      <c r="CJ127" s="96"/>
      <c r="CK127" s="96"/>
      <c r="CL127" s="96"/>
      <c r="CM127" s="96"/>
      <c r="CN127" s="96"/>
      <c r="CO127" s="96"/>
      <c r="CP127" s="96"/>
      <c r="CQ127" s="96"/>
      <c r="CR127" s="96"/>
      <c r="CS127" s="96"/>
      <c r="CT127" s="96"/>
      <c r="CU127" s="96"/>
      <c r="CV127" s="96"/>
      <c r="CW127" s="96"/>
      <c r="CX127" s="96"/>
      <c r="CY127" s="96"/>
      <c r="CZ127" s="96"/>
      <c r="DA127" s="96"/>
      <c r="DB127" s="96"/>
      <c r="DC127" s="96"/>
      <c r="DD127" s="96"/>
      <c r="DE127" s="96"/>
      <c r="DF127" s="96"/>
      <c r="DG127" s="96"/>
      <c r="DH127" s="96"/>
      <c r="DI127" s="96"/>
      <c r="DJ127" s="96"/>
      <c r="DK127" s="96"/>
      <c r="DL127" s="96"/>
      <c r="DM127" s="96"/>
      <c r="DN127" s="96"/>
      <c r="DO127" s="96"/>
      <c r="DP127" s="96"/>
      <c r="DQ127" s="96"/>
      <c r="DR127" s="96"/>
      <c r="DS127" s="96"/>
      <c r="DT127" s="96"/>
      <c r="DU127" s="96"/>
      <c r="DV127" s="96"/>
      <c r="DW127" s="96"/>
      <c r="DX127" s="96"/>
      <c r="DY127" s="96"/>
      <c r="DZ127" s="96"/>
      <c r="EA127" s="96"/>
      <c r="EB127" s="96"/>
      <c r="EC127" s="96"/>
      <c r="ED127" s="96"/>
      <c r="EE127" s="96"/>
      <c r="EF127" s="96"/>
      <c r="EG127" s="96"/>
      <c r="EH127" s="96"/>
      <c r="EI127" s="96"/>
    </row>
    <row r="128" spans="1:139">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96"/>
      <c r="AO128" s="96"/>
      <c r="AP128" s="96"/>
      <c r="AQ128" s="96"/>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6"/>
      <c r="BQ128" s="96"/>
      <c r="BR128" s="96"/>
      <c r="BS128" s="96"/>
      <c r="BT128" s="96"/>
      <c r="BU128" s="96"/>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96"/>
      <c r="CU128" s="96"/>
      <c r="CV128" s="96"/>
      <c r="CW128" s="96"/>
      <c r="CX128" s="96"/>
      <c r="CY128" s="96"/>
      <c r="CZ128" s="96"/>
      <c r="DA128" s="96"/>
      <c r="DB128" s="96"/>
      <c r="DC128" s="96"/>
      <c r="DD128" s="96"/>
      <c r="DE128" s="96"/>
      <c r="DF128" s="96"/>
      <c r="DG128" s="96"/>
      <c r="DH128" s="96"/>
      <c r="DI128" s="96"/>
      <c r="DJ128" s="96"/>
      <c r="DK128" s="96"/>
      <c r="DL128" s="96"/>
      <c r="DM128" s="96"/>
      <c r="DN128" s="96"/>
      <c r="DO128" s="96"/>
      <c r="DP128" s="96"/>
      <c r="DQ128" s="96"/>
      <c r="DR128" s="96"/>
      <c r="DS128" s="96"/>
      <c r="DT128" s="96"/>
      <c r="DU128" s="96"/>
      <c r="DV128" s="96"/>
      <c r="DW128" s="96"/>
      <c r="DX128" s="96"/>
      <c r="DY128" s="96"/>
      <c r="DZ128" s="96"/>
      <c r="EA128" s="96"/>
      <c r="EB128" s="96"/>
      <c r="EC128" s="96"/>
      <c r="ED128" s="96"/>
      <c r="EE128" s="96"/>
      <c r="EF128" s="96"/>
      <c r="EG128" s="96"/>
      <c r="EH128" s="96"/>
      <c r="EI128" s="96"/>
    </row>
    <row r="129" spans="1:139">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96"/>
      <c r="AO129" s="96"/>
      <c r="AP129" s="96"/>
      <c r="AQ129" s="96"/>
      <c r="AR129" s="96"/>
      <c r="AS129" s="96"/>
      <c r="AT129" s="96"/>
      <c r="AU129" s="96"/>
      <c r="AV129" s="96"/>
      <c r="AW129" s="96"/>
      <c r="AX129" s="96"/>
      <c r="AY129" s="96"/>
      <c r="AZ129" s="96"/>
      <c r="BA129" s="96"/>
      <c r="BB129" s="96"/>
      <c r="BC129" s="96"/>
      <c r="BD129" s="96"/>
      <c r="BE129" s="96"/>
      <c r="BF129" s="96"/>
      <c r="BG129" s="96"/>
      <c r="BH129" s="96"/>
      <c r="BI129" s="96"/>
      <c r="BJ129" s="96"/>
      <c r="BK129" s="96"/>
      <c r="BL129" s="96"/>
      <c r="BM129" s="96"/>
      <c r="BN129" s="96"/>
      <c r="BO129" s="96"/>
      <c r="BP129" s="96"/>
      <c r="BQ129" s="96"/>
      <c r="BR129" s="96"/>
      <c r="BS129" s="96"/>
      <c r="BT129" s="96"/>
      <c r="BU129" s="96"/>
      <c r="BV129" s="96"/>
      <c r="BW129" s="96"/>
      <c r="BX129" s="96"/>
      <c r="BY129" s="96"/>
      <c r="BZ129" s="96"/>
      <c r="CA129" s="96"/>
      <c r="CB129" s="96"/>
      <c r="CC129" s="96"/>
      <c r="CD129" s="96"/>
      <c r="CE129" s="96"/>
      <c r="CF129" s="96"/>
      <c r="CG129" s="96"/>
      <c r="CH129" s="96"/>
      <c r="CI129" s="96"/>
      <c r="CJ129" s="96"/>
      <c r="CK129" s="96"/>
      <c r="CL129" s="96"/>
      <c r="CM129" s="96"/>
      <c r="CN129" s="96"/>
      <c r="CO129" s="96"/>
      <c r="CP129" s="96"/>
      <c r="CQ129" s="96"/>
      <c r="CR129" s="96"/>
      <c r="CS129" s="96"/>
      <c r="CT129" s="96"/>
      <c r="CU129" s="96"/>
      <c r="CV129" s="96"/>
      <c r="CW129" s="96"/>
      <c r="CX129" s="96"/>
      <c r="CY129" s="96"/>
      <c r="CZ129" s="96"/>
      <c r="DA129" s="96"/>
      <c r="DB129" s="96"/>
      <c r="DC129" s="96"/>
      <c r="DD129" s="96"/>
      <c r="DE129" s="96"/>
      <c r="DF129" s="96"/>
      <c r="DG129" s="96"/>
      <c r="DH129" s="96"/>
      <c r="DI129" s="96"/>
      <c r="DJ129" s="96"/>
      <c r="DK129" s="96"/>
      <c r="DL129" s="96"/>
      <c r="DM129" s="96"/>
      <c r="DN129" s="96"/>
      <c r="DO129" s="96"/>
      <c r="DP129" s="96"/>
      <c r="DQ129" s="96"/>
      <c r="DR129" s="96"/>
      <c r="DS129" s="96"/>
      <c r="DT129" s="96"/>
      <c r="DU129" s="96"/>
      <c r="DV129" s="96"/>
      <c r="DW129" s="96"/>
      <c r="DX129" s="96"/>
      <c r="DY129" s="96"/>
      <c r="DZ129" s="96"/>
      <c r="EA129" s="96"/>
      <c r="EB129" s="96"/>
      <c r="EC129" s="96"/>
      <c r="ED129" s="96"/>
      <c r="EE129" s="96"/>
      <c r="EF129" s="96"/>
      <c r="EG129" s="96"/>
      <c r="EH129" s="96"/>
      <c r="EI129" s="96"/>
    </row>
    <row r="130" spans="1:139">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96"/>
      <c r="AO130" s="96"/>
      <c r="AP130" s="96"/>
      <c r="AQ130" s="96"/>
      <c r="AR130" s="96"/>
      <c r="AS130" s="96"/>
      <c r="AT130" s="96"/>
      <c r="AU130" s="96"/>
      <c r="AV130" s="96"/>
      <c r="AW130" s="96"/>
      <c r="AX130" s="96"/>
      <c r="AY130" s="96"/>
      <c r="AZ130" s="96"/>
      <c r="BA130" s="96"/>
      <c r="BB130" s="96"/>
      <c r="BC130" s="96"/>
      <c r="BD130" s="96"/>
      <c r="BE130" s="96"/>
      <c r="BF130" s="96"/>
      <c r="BG130" s="96"/>
      <c r="BH130" s="96"/>
      <c r="BI130" s="96"/>
      <c r="BJ130" s="96"/>
      <c r="BK130" s="96"/>
      <c r="BL130" s="96"/>
      <c r="BM130" s="96"/>
      <c r="BN130" s="96"/>
      <c r="BO130" s="96"/>
      <c r="BP130" s="96"/>
      <c r="BQ130" s="96"/>
      <c r="BR130" s="96"/>
      <c r="BS130" s="96"/>
      <c r="BT130" s="96"/>
      <c r="BU130" s="96"/>
      <c r="BV130" s="96"/>
      <c r="BW130" s="96"/>
      <c r="BX130" s="96"/>
      <c r="BY130" s="96"/>
      <c r="BZ130" s="96"/>
      <c r="CA130" s="96"/>
      <c r="CB130" s="96"/>
      <c r="CC130" s="96"/>
      <c r="CD130" s="96"/>
      <c r="CE130" s="96"/>
      <c r="CF130" s="96"/>
      <c r="CG130" s="96"/>
      <c r="CH130" s="96"/>
      <c r="CI130" s="96"/>
      <c r="CJ130" s="96"/>
      <c r="CK130" s="96"/>
      <c r="CL130" s="96"/>
      <c r="CM130" s="96"/>
      <c r="CN130" s="96"/>
      <c r="CO130" s="96"/>
      <c r="CP130" s="96"/>
      <c r="CQ130" s="96"/>
      <c r="CR130" s="96"/>
      <c r="CS130" s="96"/>
      <c r="CT130" s="96"/>
      <c r="CU130" s="96"/>
      <c r="CV130" s="96"/>
      <c r="CW130" s="96"/>
      <c r="CX130" s="96"/>
      <c r="CY130" s="96"/>
      <c r="CZ130" s="96"/>
      <c r="DA130" s="96"/>
      <c r="DB130" s="96"/>
      <c r="DC130" s="96"/>
      <c r="DD130" s="96"/>
      <c r="DE130" s="96"/>
      <c r="DF130" s="96"/>
      <c r="DG130" s="96"/>
      <c r="DH130" s="96"/>
      <c r="DI130" s="96"/>
      <c r="DJ130" s="96"/>
      <c r="DK130" s="96"/>
      <c r="DL130" s="96"/>
      <c r="DM130" s="96"/>
      <c r="DN130" s="96"/>
      <c r="DO130" s="96"/>
      <c r="DP130" s="96"/>
      <c r="DQ130" s="96"/>
      <c r="DR130" s="96"/>
      <c r="DS130" s="96"/>
      <c r="DT130" s="96"/>
      <c r="DU130" s="96"/>
      <c r="DV130" s="96"/>
      <c r="DW130" s="96"/>
      <c r="DX130" s="96"/>
      <c r="DY130" s="96"/>
      <c r="DZ130" s="96"/>
      <c r="EA130" s="96"/>
      <c r="EB130" s="96"/>
      <c r="EC130" s="96"/>
      <c r="ED130" s="96"/>
      <c r="EE130" s="96"/>
      <c r="EF130" s="96"/>
      <c r="EG130" s="96"/>
      <c r="EH130" s="96"/>
      <c r="EI130" s="96"/>
    </row>
    <row r="131" spans="1:139">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96"/>
      <c r="AO131" s="96"/>
      <c r="AP131" s="96"/>
      <c r="AQ131" s="96"/>
      <c r="AR131" s="96"/>
      <c r="AS131" s="96"/>
      <c r="AT131" s="96"/>
      <c r="AU131" s="96"/>
      <c r="AV131" s="96"/>
      <c r="AW131" s="96"/>
      <c r="AX131" s="96"/>
      <c r="AY131" s="96"/>
      <c r="AZ131" s="96"/>
      <c r="BA131" s="96"/>
      <c r="BB131" s="96"/>
      <c r="BC131" s="96"/>
      <c r="BD131" s="96"/>
      <c r="BE131" s="96"/>
      <c r="BF131" s="96"/>
      <c r="BG131" s="96"/>
      <c r="BH131" s="96"/>
      <c r="BI131" s="96"/>
      <c r="BJ131" s="96"/>
      <c r="BK131" s="96"/>
      <c r="BL131" s="96"/>
      <c r="BM131" s="96"/>
      <c r="BN131" s="96"/>
      <c r="BO131" s="96"/>
      <c r="BP131" s="96"/>
      <c r="BQ131" s="96"/>
      <c r="BR131" s="96"/>
      <c r="BS131" s="96"/>
      <c r="BT131" s="96"/>
      <c r="BU131" s="96"/>
      <c r="BV131" s="96"/>
      <c r="BW131" s="96"/>
      <c r="BX131" s="96"/>
      <c r="BY131" s="96"/>
      <c r="BZ131" s="96"/>
      <c r="CA131" s="96"/>
      <c r="CB131" s="96"/>
      <c r="CC131" s="96"/>
      <c r="CD131" s="96"/>
      <c r="CE131" s="96"/>
      <c r="CF131" s="96"/>
      <c r="CG131" s="96"/>
      <c r="CH131" s="96"/>
      <c r="CI131" s="96"/>
      <c r="CJ131" s="96"/>
      <c r="CK131" s="96"/>
      <c r="CL131" s="96"/>
      <c r="CM131" s="96"/>
      <c r="CN131" s="96"/>
      <c r="CO131" s="96"/>
      <c r="CP131" s="96"/>
      <c r="CQ131" s="96"/>
      <c r="CR131" s="96"/>
      <c r="CS131" s="96"/>
      <c r="CT131" s="96"/>
      <c r="CU131" s="96"/>
      <c r="CV131" s="96"/>
      <c r="CW131" s="96"/>
      <c r="CX131" s="96"/>
      <c r="CY131" s="96"/>
      <c r="CZ131" s="96"/>
      <c r="DA131" s="96"/>
      <c r="DB131" s="96"/>
      <c r="DC131" s="96"/>
      <c r="DD131" s="96"/>
      <c r="DE131" s="96"/>
      <c r="DF131" s="96"/>
      <c r="DG131" s="96"/>
      <c r="DH131" s="96"/>
      <c r="DI131" s="96"/>
      <c r="DJ131" s="96"/>
      <c r="DK131" s="96"/>
      <c r="DL131" s="96"/>
      <c r="DM131" s="96"/>
      <c r="DN131" s="96"/>
      <c r="DO131" s="96"/>
      <c r="DP131" s="96"/>
      <c r="DQ131" s="96"/>
      <c r="DR131" s="96"/>
      <c r="DS131" s="96"/>
      <c r="DT131" s="96"/>
      <c r="DU131" s="96"/>
      <c r="DV131" s="96"/>
      <c r="DW131" s="96"/>
      <c r="DX131" s="96"/>
      <c r="DY131" s="96"/>
      <c r="DZ131" s="96"/>
      <c r="EA131" s="96"/>
      <c r="EB131" s="96"/>
      <c r="EC131" s="96"/>
      <c r="ED131" s="96"/>
      <c r="EE131" s="96"/>
      <c r="EF131" s="96"/>
      <c r="EG131" s="96"/>
      <c r="EH131" s="96"/>
      <c r="EI131" s="96"/>
    </row>
    <row r="132" spans="1:139">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96"/>
      <c r="AO132" s="96"/>
      <c r="AP132" s="96"/>
      <c r="AQ132" s="96"/>
      <c r="AR132" s="96"/>
      <c r="AS132" s="96"/>
      <c r="AT132" s="96"/>
      <c r="AU132" s="96"/>
      <c r="AV132" s="96"/>
      <c r="AW132" s="96"/>
      <c r="AX132" s="96"/>
      <c r="AY132" s="96"/>
      <c r="AZ132" s="96"/>
      <c r="BA132" s="96"/>
      <c r="BB132" s="96"/>
      <c r="BC132" s="96"/>
      <c r="BD132" s="96"/>
      <c r="BE132" s="96"/>
      <c r="BF132" s="96"/>
      <c r="BG132" s="96"/>
      <c r="BH132" s="96"/>
      <c r="BI132" s="96"/>
      <c r="BJ132" s="96"/>
      <c r="BK132" s="96"/>
      <c r="BL132" s="96"/>
      <c r="BM132" s="96"/>
      <c r="BN132" s="96"/>
      <c r="BO132" s="96"/>
      <c r="BP132" s="96"/>
      <c r="BQ132" s="96"/>
      <c r="BR132" s="96"/>
      <c r="BS132" s="96"/>
      <c r="BT132" s="96"/>
      <c r="BU132" s="96"/>
      <c r="BV132" s="96"/>
      <c r="BW132" s="96"/>
      <c r="BX132" s="96"/>
      <c r="BY132" s="96"/>
      <c r="BZ132" s="96"/>
      <c r="CA132" s="96"/>
      <c r="CB132" s="96"/>
      <c r="CC132" s="96"/>
      <c r="CD132" s="96"/>
      <c r="CE132" s="96"/>
      <c r="CF132" s="96"/>
      <c r="CG132" s="96"/>
      <c r="CH132" s="96"/>
      <c r="CI132" s="96"/>
      <c r="CJ132" s="96"/>
      <c r="CK132" s="96"/>
      <c r="CL132" s="96"/>
      <c r="CM132" s="96"/>
      <c r="CN132" s="96"/>
      <c r="CO132" s="96"/>
      <c r="CP132" s="96"/>
      <c r="CQ132" s="96"/>
      <c r="CR132" s="96"/>
      <c r="CS132" s="96"/>
      <c r="CT132" s="96"/>
      <c r="CU132" s="96"/>
      <c r="CV132" s="96"/>
      <c r="CW132" s="96"/>
      <c r="CX132" s="96"/>
      <c r="CY132" s="96"/>
      <c r="CZ132" s="96"/>
      <c r="DA132" s="96"/>
      <c r="DB132" s="96"/>
      <c r="DC132" s="96"/>
      <c r="DD132" s="96"/>
      <c r="DE132" s="96"/>
      <c r="DF132" s="96"/>
      <c r="DG132" s="96"/>
      <c r="DH132" s="96"/>
      <c r="DI132" s="96"/>
      <c r="DJ132" s="96"/>
      <c r="DK132" s="96"/>
      <c r="DL132" s="96"/>
      <c r="DM132" s="96"/>
      <c r="DN132" s="96"/>
      <c r="DO132" s="96"/>
      <c r="DP132" s="96"/>
      <c r="DQ132" s="96"/>
      <c r="DR132" s="96"/>
      <c r="DS132" s="96"/>
      <c r="DT132" s="96"/>
      <c r="DU132" s="96"/>
      <c r="DV132" s="96"/>
      <c r="DW132" s="96"/>
      <c r="DX132" s="96"/>
      <c r="DY132" s="96"/>
      <c r="DZ132" s="96"/>
      <c r="EA132" s="96"/>
      <c r="EB132" s="96"/>
      <c r="EC132" s="96"/>
      <c r="ED132" s="96"/>
      <c r="EE132" s="96"/>
      <c r="EF132" s="96"/>
      <c r="EG132" s="96"/>
      <c r="EH132" s="96"/>
      <c r="EI132" s="96"/>
    </row>
    <row r="133" spans="1:139">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96"/>
      <c r="AO133" s="96"/>
      <c r="AP133" s="96"/>
      <c r="AQ133" s="96"/>
      <c r="AR133" s="96"/>
      <c r="AS133" s="96"/>
      <c r="AT133" s="96"/>
      <c r="AU133" s="96"/>
      <c r="AV133" s="96"/>
      <c r="AW133" s="96"/>
      <c r="AX133" s="96"/>
      <c r="AY133" s="96"/>
      <c r="AZ133" s="96"/>
      <c r="BA133" s="96"/>
      <c r="BB133" s="96"/>
      <c r="BC133" s="96"/>
      <c r="BD133" s="96"/>
      <c r="BE133" s="96"/>
      <c r="BF133" s="96"/>
      <c r="BG133" s="96"/>
      <c r="BH133" s="96"/>
      <c r="BI133" s="96"/>
      <c r="BJ133" s="96"/>
      <c r="BK133" s="96"/>
      <c r="BL133" s="96"/>
      <c r="BM133" s="96"/>
      <c r="BN133" s="96"/>
      <c r="BO133" s="96"/>
      <c r="BP133" s="96"/>
      <c r="BQ133" s="96"/>
      <c r="BR133" s="96"/>
      <c r="BS133" s="96"/>
      <c r="BT133" s="96"/>
      <c r="BU133" s="96"/>
      <c r="BV133" s="96"/>
      <c r="BW133" s="96"/>
      <c r="BX133" s="96"/>
      <c r="BY133" s="96"/>
      <c r="BZ133" s="96"/>
      <c r="CA133" s="96"/>
      <c r="CB133" s="96"/>
      <c r="CC133" s="96"/>
      <c r="CD133" s="96"/>
      <c r="CE133" s="96"/>
      <c r="CF133" s="96"/>
      <c r="CG133" s="96"/>
      <c r="CH133" s="96"/>
      <c r="CI133" s="96"/>
      <c r="CJ133" s="96"/>
      <c r="CK133" s="96"/>
      <c r="CL133" s="96"/>
      <c r="CM133" s="96"/>
      <c r="CN133" s="96"/>
      <c r="CO133" s="96"/>
      <c r="CP133" s="96"/>
      <c r="CQ133" s="96"/>
      <c r="CR133" s="96"/>
      <c r="CS133" s="96"/>
      <c r="CT133" s="96"/>
      <c r="CU133" s="96"/>
      <c r="CV133" s="96"/>
      <c r="CW133" s="96"/>
      <c r="CX133" s="96"/>
      <c r="CY133" s="96"/>
      <c r="CZ133" s="96"/>
      <c r="DA133" s="96"/>
      <c r="DB133" s="96"/>
      <c r="DC133" s="96"/>
      <c r="DD133" s="96"/>
      <c r="DE133" s="96"/>
      <c r="DF133" s="96"/>
      <c r="DG133" s="96"/>
      <c r="DH133" s="96"/>
      <c r="DI133" s="96"/>
      <c r="DJ133" s="96"/>
      <c r="DK133" s="96"/>
      <c r="DL133" s="96"/>
      <c r="DM133" s="96"/>
      <c r="DN133" s="96"/>
      <c r="DO133" s="96"/>
      <c r="DP133" s="96"/>
      <c r="DQ133" s="96"/>
      <c r="DR133" s="96"/>
      <c r="DS133" s="96"/>
      <c r="DT133" s="96"/>
      <c r="DU133" s="96"/>
      <c r="DV133" s="96"/>
      <c r="DW133" s="96"/>
      <c r="DX133" s="96"/>
      <c r="DY133" s="96"/>
      <c r="DZ133" s="96"/>
      <c r="EA133" s="96"/>
      <c r="EB133" s="96"/>
      <c r="EC133" s="96"/>
      <c r="ED133" s="96"/>
      <c r="EE133" s="96"/>
      <c r="EF133" s="96"/>
      <c r="EG133" s="96"/>
      <c r="EH133" s="96"/>
      <c r="EI133" s="96"/>
    </row>
    <row r="134" spans="1:139">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96"/>
      <c r="AO134" s="96"/>
      <c r="AP134" s="96"/>
      <c r="AQ134" s="96"/>
      <c r="AR134" s="96"/>
      <c r="AS134" s="96"/>
      <c r="AT134" s="96"/>
      <c r="AU134" s="96"/>
      <c r="AV134" s="96"/>
      <c r="AW134" s="96"/>
      <c r="AX134" s="96"/>
      <c r="AY134" s="96"/>
      <c r="AZ134" s="96"/>
      <c r="BA134" s="96"/>
      <c r="BB134" s="96"/>
      <c r="BC134" s="96"/>
      <c r="BD134" s="96"/>
      <c r="BE134" s="96"/>
      <c r="BF134" s="96"/>
      <c r="BG134" s="96"/>
      <c r="BH134" s="96"/>
      <c r="BI134" s="96"/>
      <c r="BJ134" s="96"/>
      <c r="BK134" s="96"/>
      <c r="BL134" s="96"/>
      <c r="BM134" s="96"/>
      <c r="BN134" s="96"/>
      <c r="BO134" s="96"/>
      <c r="BP134" s="96"/>
      <c r="BQ134" s="96"/>
      <c r="BR134" s="96"/>
      <c r="BS134" s="96"/>
      <c r="BT134" s="96"/>
      <c r="BU134" s="96"/>
      <c r="BV134" s="96"/>
      <c r="BW134" s="96"/>
      <c r="BX134" s="96"/>
      <c r="BY134" s="96"/>
      <c r="BZ134" s="96"/>
      <c r="CA134" s="96"/>
      <c r="CB134" s="96"/>
      <c r="CC134" s="96"/>
      <c r="CD134" s="96"/>
      <c r="CE134" s="96"/>
      <c r="CF134" s="96"/>
      <c r="CG134" s="96"/>
      <c r="CH134" s="96"/>
      <c r="CI134" s="96"/>
      <c r="CJ134" s="96"/>
      <c r="CK134" s="96"/>
      <c r="CL134" s="96"/>
      <c r="CM134" s="96"/>
      <c r="CN134" s="96"/>
      <c r="CO134" s="96"/>
      <c r="CP134" s="96"/>
      <c r="CQ134" s="96"/>
      <c r="CR134" s="96"/>
      <c r="CS134" s="96"/>
      <c r="CT134" s="96"/>
      <c r="CU134" s="96"/>
      <c r="CV134" s="96"/>
      <c r="CW134" s="96"/>
      <c r="CX134" s="96"/>
      <c r="CY134" s="96"/>
      <c r="CZ134" s="96"/>
      <c r="DA134" s="96"/>
      <c r="DB134" s="96"/>
      <c r="DC134" s="96"/>
      <c r="DD134" s="96"/>
      <c r="DE134" s="96"/>
      <c r="DF134" s="96"/>
      <c r="DG134" s="96"/>
      <c r="DH134" s="96"/>
      <c r="DI134" s="96"/>
      <c r="DJ134" s="96"/>
      <c r="DK134" s="96"/>
      <c r="DL134" s="96"/>
      <c r="DM134" s="96"/>
      <c r="DN134" s="96"/>
      <c r="DO134" s="96"/>
      <c r="DP134" s="96"/>
      <c r="DQ134" s="96"/>
      <c r="DR134" s="96"/>
      <c r="DS134" s="96"/>
      <c r="DT134" s="96"/>
      <c r="DU134" s="96"/>
      <c r="DV134" s="96"/>
      <c r="DW134" s="96"/>
      <c r="DX134" s="96"/>
      <c r="DY134" s="96"/>
      <c r="DZ134" s="96"/>
      <c r="EA134" s="96"/>
      <c r="EB134" s="96"/>
      <c r="EC134" s="96"/>
      <c r="ED134" s="96"/>
      <c r="EE134" s="96"/>
      <c r="EF134" s="96"/>
      <c r="EG134" s="96"/>
      <c r="EH134" s="96"/>
      <c r="EI134" s="96"/>
    </row>
    <row r="135" spans="1:139">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96"/>
      <c r="AO135" s="96"/>
      <c r="AP135" s="96"/>
      <c r="AQ135" s="96"/>
      <c r="AR135" s="96"/>
      <c r="AS135" s="96"/>
      <c r="AT135" s="96"/>
      <c r="AU135" s="96"/>
      <c r="AV135" s="96"/>
      <c r="AW135" s="96"/>
      <c r="AX135" s="96"/>
      <c r="AY135" s="96"/>
      <c r="AZ135" s="96"/>
      <c r="BA135" s="96"/>
      <c r="BB135" s="96"/>
      <c r="BC135" s="96"/>
      <c r="BD135" s="96"/>
      <c r="BE135" s="96"/>
      <c r="BF135" s="96"/>
      <c r="BG135" s="96"/>
      <c r="BH135" s="96"/>
      <c r="BI135" s="96"/>
      <c r="BJ135" s="96"/>
      <c r="BK135" s="96"/>
      <c r="BL135" s="96"/>
      <c r="BM135" s="96"/>
      <c r="BN135" s="96"/>
      <c r="BO135" s="96"/>
      <c r="BP135" s="96"/>
      <c r="BQ135" s="96"/>
      <c r="BR135" s="96"/>
      <c r="BS135" s="96"/>
      <c r="BT135" s="96"/>
      <c r="BU135" s="96"/>
      <c r="BV135" s="96"/>
      <c r="BW135" s="96"/>
      <c r="BX135" s="96"/>
      <c r="BY135" s="96"/>
      <c r="BZ135" s="96"/>
      <c r="CA135" s="96"/>
      <c r="CB135" s="96"/>
      <c r="CC135" s="96"/>
      <c r="CD135" s="96"/>
      <c r="CE135" s="96"/>
      <c r="CF135" s="96"/>
      <c r="CG135" s="96"/>
      <c r="CH135" s="96"/>
      <c r="CI135" s="96"/>
      <c r="CJ135" s="96"/>
      <c r="CK135" s="96"/>
      <c r="CL135" s="96"/>
      <c r="CM135" s="96"/>
      <c r="CN135" s="96"/>
      <c r="CO135" s="96"/>
      <c r="CP135" s="96"/>
      <c r="CQ135" s="96"/>
      <c r="CR135" s="96"/>
      <c r="CS135" s="96"/>
      <c r="CT135" s="96"/>
      <c r="CU135" s="96"/>
      <c r="CV135" s="96"/>
      <c r="CW135" s="96"/>
      <c r="CX135" s="96"/>
      <c r="CY135" s="96"/>
      <c r="CZ135" s="96"/>
      <c r="DA135" s="96"/>
      <c r="DB135" s="96"/>
      <c r="DC135" s="96"/>
      <c r="DD135" s="96"/>
      <c r="DE135" s="96"/>
      <c r="DF135" s="96"/>
      <c r="DG135" s="96"/>
      <c r="DH135" s="96"/>
      <c r="DI135" s="96"/>
      <c r="DJ135" s="96"/>
      <c r="DK135" s="96"/>
      <c r="DL135" s="96"/>
      <c r="DM135" s="96"/>
      <c r="DN135" s="96"/>
      <c r="DO135" s="96"/>
      <c r="DP135" s="96"/>
      <c r="DQ135" s="96"/>
      <c r="DR135" s="96"/>
      <c r="DS135" s="96"/>
      <c r="DT135" s="96"/>
      <c r="DU135" s="96"/>
      <c r="DV135" s="96"/>
      <c r="DW135" s="96"/>
      <c r="DX135" s="96"/>
      <c r="DY135" s="96"/>
      <c r="DZ135" s="96"/>
      <c r="EA135" s="96"/>
      <c r="EB135" s="96"/>
      <c r="EC135" s="96"/>
      <c r="ED135" s="96"/>
      <c r="EE135" s="96"/>
      <c r="EF135" s="96"/>
      <c r="EG135" s="96"/>
      <c r="EH135" s="96"/>
      <c r="EI135" s="96"/>
    </row>
    <row r="136" spans="1:139">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96"/>
      <c r="AO136" s="96"/>
      <c r="AP136" s="96"/>
      <c r="AQ136" s="96"/>
      <c r="AR136" s="96"/>
      <c r="AS136" s="96"/>
      <c r="AT136" s="96"/>
      <c r="AU136" s="96"/>
      <c r="AV136" s="96"/>
      <c r="AW136" s="96"/>
      <c r="AX136" s="96"/>
      <c r="AY136" s="96"/>
      <c r="AZ136" s="96"/>
      <c r="BA136" s="96"/>
      <c r="BB136" s="96"/>
      <c r="BC136" s="96"/>
      <c r="BD136" s="96"/>
      <c r="BE136" s="96"/>
      <c r="BF136" s="96"/>
      <c r="BG136" s="96"/>
      <c r="BH136" s="96"/>
      <c r="BI136" s="96"/>
      <c r="BJ136" s="96"/>
      <c r="BK136" s="96"/>
      <c r="BL136" s="96"/>
      <c r="BM136" s="96"/>
      <c r="BN136" s="96"/>
      <c r="BO136" s="96"/>
      <c r="BP136" s="96"/>
      <c r="BQ136" s="96"/>
      <c r="BR136" s="96"/>
      <c r="BS136" s="96"/>
      <c r="BT136" s="96"/>
      <c r="BU136" s="96"/>
      <c r="BV136" s="96"/>
      <c r="BW136" s="96"/>
      <c r="BX136" s="96"/>
      <c r="BY136" s="96"/>
      <c r="BZ136" s="96"/>
      <c r="CA136" s="96"/>
      <c r="CB136" s="96"/>
      <c r="CC136" s="96"/>
      <c r="CD136" s="96"/>
      <c r="CE136" s="96"/>
      <c r="CF136" s="96"/>
      <c r="CG136" s="96"/>
      <c r="CH136" s="96"/>
      <c r="CI136" s="96"/>
      <c r="CJ136" s="96"/>
      <c r="CK136" s="96"/>
      <c r="CL136" s="96"/>
      <c r="CM136" s="96"/>
      <c r="CN136" s="96"/>
      <c r="CO136" s="96"/>
      <c r="CP136" s="96"/>
      <c r="CQ136" s="96"/>
      <c r="CR136" s="96"/>
      <c r="CS136" s="96"/>
      <c r="CT136" s="96"/>
      <c r="CU136" s="96"/>
      <c r="CV136" s="96"/>
      <c r="CW136" s="96"/>
      <c r="CX136" s="96"/>
      <c r="CY136" s="96"/>
      <c r="CZ136" s="96"/>
      <c r="DA136" s="96"/>
      <c r="DB136" s="96"/>
      <c r="DC136" s="96"/>
      <c r="DD136" s="96"/>
      <c r="DE136" s="96"/>
      <c r="DF136" s="96"/>
      <c r="DG136" s="96"/>
      <c r="DH136" s="96"/>
      <c r="DI136" s="96"/>
      <c r="DJ136" s="96"/>
      <c r="DK136" s="96"/>
      <c r="DL136" s="96"/>
      <c r="DM136" s="96"/>
      <c r="DN136" s="96"/>
      <c r="DO136" s="96"/>
      <c r="DP136" s="96"/>
      <c r="DQ136" s="96"/>
      <c r="DR136" s="96"/>
      <c r="DS136" s="96"/>
      <c r="DT136" s="96"/>
      <c r="DU136" s="96"/>
      <c r="DV136" s="96"/>
      <c r="DW136" s="96"/>
      <c r="DX136" s="96"/>
      <c r="DY136" s="96"/>
      <c r="DZ136" s="96"/>
      <c r="EA136" s="96"/>
      <c r="EB136" s="96"/>
      <c r="EC136" s="96"/>
      <c r="ED136" s="96"/>
      <c r="EE136" s="96"/>
      <c r="EF136" s="96"/>
      <c r="EG136" s="96"/>
      <c r="EH136" s="96"/>
      <c r="EI136" s="96"/>
    </row>
    <row r="137" spans="1:139">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96"/>
      <c r="AO137" s="96"/>
      <c r="AP137" s="96"/>
      <c r="AQ137" s="96"/>
      <c r="AR137" s="96"/>
      <c r="AS137" s="96"/>
      <c r="AT137" s="96"/>
      <c r="AU137" s="96"/>
      <c r="AV137" s="96"/>
      <c r="AW137" s="96"/>
      <c r="AX137" s="96"/>
      <c r="AY137" s="96"/>
      <c r="AZ137" s="96"/>
      <c r="BA137" s="96"/>
      <c r="BB137" s="96"/>
      <c r="BC137" s="96"/>
      <c r="BD137" s="96"/>
      <c r="BE137" s="96"/>
      <c r="BF137" s="96"/>
      <c r="BG137" s="96"/>
      <c r="BH137" s="96"/>
      <c r="BI137" s="96"/>
      <c r="BJ137" s="96"/>
      <c r="BK137" s="96"/>
      <c r="BL137" s="96"/>
      <c r="BM137" s="96"/>
      <c r="BN137" s="96"/>
      <c r="BO137" s="96"/>
      <c r="BP137" s="96"/>
      <c r="BQ137" s="96"/>
      <c r="BR137" s="96"/>
      <c r="BS137" s="96"/>
      <c r="BT137" s="96"/>
      <c r="BU137" s="96"/>
      <c r="BV137" s="96"/>
      <c r="BW137" s="96"/>
      <c r="BX137" s="96"/>
      <c r="BY137" s="96"/>
      <c r="BZ137" s="96"/>
      <c r="CA137" s="96"/>
      <c r="CB137" s="96"/>
      <c r="CC137" s="96"/>
      <c r="CD137" s="96"/>
      <c r="CE137" s="96"/>
      <c r="CF137" s="96"/>
      <c r="CG137" s="96"/>
      <c r="CH137" s="96"/>
      <c r="CI137" s="96"/>
      <c r="CJ137" s="96"/>
      <c r="CK137" s="96"/>
      <c r="CL137" s="96"/>
      <c r="CM137" s="96"/>
      <c r="CN137" s="96"/>
      <c r="CO137" s="96"/>
      <c r="CP137" s="96"/>
      <c r="CQ137" s="96"/>
      <c r="CR137" s="96"/>
      <c r="CS137" s="96"/>
      <c r="CT137" s="96"/>
      <c r="CU137" s="96"/>
      <c r="CV137" s="96"/>
      <c r="CW137" s="96"/>
      <c r="CX137" s="96"/>
      <c r="CY137" s="96"/>
      <c r="CZ137" s="96"/>
      <c r="DA137" s="96"/>
      <c r="DB137" s="96"/>
      <c r="DC137" s="96"/>
      <c r="DD137" s="96"/>
      <c r="DE137" s="96"/>
      <c r="DF137" s="96"/>
      <c r="DG137" s="96"/>
      <c r="DH137" s="96"/>
      <c r="DI137" s="96"/>
      <c r="DJ137" s="96"/>
      <c r="DK137" s="96"/>
      <c r="DL137" s="96"/>
      <c r="DM137" s="96"/>
      <c r="DN137" s="96"/>
      <c r="DO137" s="96"/>
      <c r="DP137" s="96"/>
      <c r="DQ137" s="96"/>
      <c r="DR137" s="96"/>
      <c r="DS137" s="96"/>
      <c r="DT137" s="96"/>
      <c r="DU137" s="96"/>
      <c r="DV137" s="96"/>
      <c r="DW137" s="96"/>
      <c r="DX137" s="96"/>
      <c r="DY137" s="96"/>
      <c r="DZ137" s="96"/>
      <c r="EA137" s="96"/>
      <c r="EB137" s="96"/>
      <c r="EC137" s="96"/>
      <c r="ED137" s="96"/>
      <c r="EE137" s="96"/>
      <c r="EF137" s="96"/>
      <c r="EG137" s="96"/>
      <c r="EH137" s="96"/>
      <c r="EI137" s="96"/>
    </row>
    <row r="138" spans="1:139">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96"/>
      <c r="AO138" s="96"/>
      <c r="AP138" s="96"/>
      <c r="AQ138" s="96"/>
      <c r="AR138" s="96"/>
      <c r="AS138" s="96"/>
      <c r="AT138" s="96"/>
      <c r="AU138" s="96"/>
      <c r="AV138" s="96"/>
      <c r="AW138" s="96"/>
      <c r="AX138" s="96"/>
      <c r="AY138" s="96"/>
      <c r="AZ138" s="96"/>
      <c r="BA138" s="96"/>
      <c r="BB138" s="96"/>
      <c r="BC138" s="96"/>
      <c r="BD138" s="96"/>
      <c r="BE138" s="96"/>
      <c r="BF138" s="96"/>
      <c r="BG138" s="96"/>
      <c r="BH138" s="96"/>
      <c r="BI138" s="96"/>
      <c r="BJ138" s="96"/>
      <c r="BK138" s="96"/>
      <c r="BL138" s="96"/>
      <c r="BM138" s="96"/>
      <c r="BN138" s="96"/>
      <c r="BO138" s="96"/>
      <c r="BP138" s="96"/>
      <c r="BQ138" s="96"/>
      <c r="BR138" s="96"/>
      <c r="BS138" s="96"/>
      <c r="BT138" s="96"/>
      <c r="BU138" s="96"/>
      <c r="BV138" s="96"/>
      <c r="BW138" s="96"/>
      <c r="BX138" s="96"/>
      <c r="BY138" s="96"/>
      <c r="BZ138" s="96"/>
      <c r="CA138" s="96"/>
      <c r="CB138" s="96"/>
      <c r="CC138" s="96"/>
      <c r="CD138" s="96"/>
      <c r="CE138" s="96"/>
      <c r="CF138" s="96"/>
      <c r="CG138" s="96"/>
      <c r="CH138" s="96"/>
      <c r="CI138" s="96"/>
      <c r="CJ138" s="96"/>
      <c r="CK138" s="96"/>
      <c r="CL138" s="96"/>
      <c r="CM138" s="96"/>
      <c r="CN138" s="96"/>
      <c r="CO138" s="96"/>
      <c r="CP138" s="96"/>
      <c r="CQ138" s="96"/>
      <c r="CR138" s="96"/>
      <c r="CS138" s="96"/>
      <c r="CT138" s="96"/>
      <c r="CU138" s="96"/>
      <c r="CV138" s="96"/>
      <c r="CW138" s="96"/>
      <c r="CX138" s="96"/>
      <c r="CY138" s="96"/>
      <c r="CZ138" s="96"/>
      <c r="DA138" s="96"/>
      <c r="DB138" s="96"/>
      <c r="DC138" s="96"/>
      <c r="DD138" s="96"/>
      <c r="DE138" s="96"/>
      <c r="DF138" s="96"/>
      <c r="DG138" s="96"/>
      <c r="DH138" s="96"/>
      <c r="DI138" s="96"/>
      <c r="DJ138" s="96"/>
      <c r="DK138" s="96"/>
      <c r="DL138" s="96"/>
      <c r="DM138" s="96"/>
      <c r="DN138" s="96"/>
      <c r="DO138" s="96"/>
      <c r="DP138" s="96"/>
      <c r="DQ138" s="96"/>
      <c r="DR138" s="96"/>
      <c r="DS138" s="96"/>
      <c r="DT138" s="96"/>
      <c r="DU138" s="96"/>
      <c r="DV138" s="96"/>
      <c r="DW138" s="96"/>
      <c r="DX138" s="96"/>
      <c r="DY138" s="96"/>
      <c r="DZ138" s="96"/>
      <c r="EA138" s="96"/>
      <c r="EB138" s="96"/>
      <c r="EC138" s="96"/>
      <c r="ED138" s="96"/>
      <c r="EE138" s="96"/>
      <c r="EF138" s="96"/>
      <c r="EG138" s="96"/>
      <c r="EH138" s="96"/>
      <c r="EI138" s="96"/>
    </row>
    <row r="139" spans="1:139">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96"/>
      <c r="AO139" s="96"/>
      <c r="AP139" s="96"/>
      <c r="AQ139" s="96"/>
      <c r="AR139" s="96"/>
      <c r="AS139" s="96"/>
      <c r="AT139" s="96"/>
      <c r="AU139" s="96"/>
      <c r="AV139" s="96"/>
      <c r="AW139" s="96"/>
      <c r="AX139" s="96"/>
      <c r="AY139" s="96"/>
      <c r="AZ139" s="96"/>
      <c r="BA139" s="96"/>
      <c r="BB139" s="96"/>
      <c r="BC139" s="96"/>
      <c r="BD139" s="96"/>
      <c r="BE139" s="96"/>
      <c r="BF139" s="96"/>
      <c r="BG139" s="96"/>
      <c r="BH139" s="96"/>
      <c r="BI139" s="96"/>
      <c r="BJ139" s="96"/>
      <c r="BK139" s="96"/>
      <c r="BL139" s="96"/>
      <c r="BM139" s="96"/>
      <c r="BN139" s="96"/>
      <c r="BO139" s="96"/>
      <c r="BP139" s="96"/>
      <c r="BQ139" s="96"/>
      <c r="BR139" s="96"/>
      <c r="BS139" s="96"/>
      <c r="BT139" s="96"/>
      <c r="BU139" s="96"/>
      <c r="BV139" s="96"/>
      <c r="BW139" s="96"/>
      <c r="BX139" s="96"/>
      <c r="BY139" s="96"/>
      <c r="BZ139" s="96"/>
      <c r="CA139" s="96"/>
      <c r="CB139" s="96"/>
      <c r="CC139" s="96"/>
      <c r="CD139" s="96"/>
      <c r="CE139" s="96"/>
      <c r="CF139" s="96"/>
      <c r="CG139" s="96"/>
      <c r="CH139" s="96"/>
      <c r="CI139" s="96"/>
      <c r="CJ139" s="96"/>
      <c r="CK139" s="96"/>
      <c r="CL139" s="96"/>
      <c r="CM139" s="96"/>
      <c r="CN139" s="96"/>
      <c r="CO139" s="96"/>
      <c r="CP139" s="96"/>
      <c r="CQ139" s="96"/>
      <c r="CR139" s="96"/>
      <c r="CS139" s="96"/>
      <c r="CT139" s="96"/>
      <c r="CU139" s="96"/>
      <c r="CV139" s="96"/>
      <c r="CW139" s="96"/>
      <c r="CX139" s="96"/>
      <c r="CY139" s="96"/>
      <c r="CZ139" s="96"/>
      <c r="DA139" s="96"/>
      <c r="DB139" s="96"/>
      <c r="DC139" s="96"/>
      <c r="DD139" s="96"/>
      <c r="DE139" s="96"/>
      <c r="DF139" s="96"/>
      <c r="DG139" s="96"/>
      <c r="DH139" s="96"/>
      <c r="DI139" s="96"/>
      <c r="DJ139" s="96"/>
      <c r="DK139" s="96"/>
      <c r="DL139" s="96"/>
      <c r="DM139" s="96"/>
      <c r="DN139" s="96"/>
      <c r="DO139" s="96"/>
      <c r="DP139" s="96"/>
      <c r="DQ139" s="96"/>
      <c r="DR139" s="96"/>
      <c r="DS139" s="96"/>
      <c r="DT139" s="96"/>
      <c r="DU139" s="96"/>
      <c r="DV139" s="96"/>
      <c r="DW139" s="96"/>
      <c r="DX139" s="96"/>
      <c r="DY139" s="96"/>
      <c r="DZ139" s="96"/>
      <c r="EA139" s="96"/>
      <c r="EB139" s="96"/>
      <c r="EC139" s="96"/>
      <c r="ED139" s="96"/>
      <c r="EE139" s="96"/>
      <c r="EF139" s="96"/>
      <c r="EG139" s="96"/>
      <c r="EH139" s="96"/>
      <c r="EI139" s="96"/>
    </row>
    <row r="140" spans="1:139">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6"/>
      <c r="BQ140" s="96"/>
      <c r="BR140" s="96"/>
      <c r="BS140" s="96"/>
      <c r="BT140" s="96"/>
      <c r="BU140" s="96"/>
      <c r="BV140" s="96"/>
      <c r="BW140" s="96"/>
      <c r="BX140" s="96"/>
      <c r="BY140" s="96"/>
      <c r="BZ140" s="96"/>
      <c r="CA140" s="96"/>
      <c r="CB140" s="96"/>
      <c r="CC140" s="96"/>
      <c r="CD140" s="96"/>
      <c r="CE140" s="96"/>
      <c r="CF140" s="96"/>
      <c r="CG140" s="96"/>
      <c r="CH140" s="96"/>
      <c r="CI140" s="96"/>
      <c r="CJ140" s="96"/>
      <c r="CK140" s="96"/>
      <c r="CL140" s="96"/>
      <c r="CM140" s="96"/>
      <c r="CN140" s="96"/>
      <c r="CO140" s="96"/>
      <c r="CP140" s="96"/>
      <c r="CQ140" s="96"/>
      <c r="CR140" s="96"/>
      <c r="CS140" s="96"/>
      <c r="CT140" s="96"/>
      <c r="CU140" s="96"/>
      <c r="CV140" s="96"/>
      <c r="CW140" s="96"/>
      <c r="CX140" s="96"/>
      <c r="CY140" s="96"/>
      <c r="CZ140" s="96"/>
      <c r="DA140" s="96"/>
      <c r="DB140" s="96"/>
      <c r="DC140" s="96"/>
      <c r="DD140" s="96"/>
      <c r="DE140" s="96"/>
      <c r="DF140" s="96"/>
      <c r="DG140" s="96"/>
      <c r="DH140" s="96"/>
      <c r="DI140" s="96"/>
      <c r="DJ140" s="96"/>
      <c r="DK140" s="96"/>
      <c r="DL140" s="96"/>
      <c r="DM140" s="96"/>
      <c r="DN140" s="96"/>
      <c r="DO140" s="96"/>
      <c r="DP140" s="96"/>
      <c r="DQ140" s="96"/>
      <c r="DR140" s="96"/>
      <c r="DS140" s="96"/>
      <c r="DT140" s="96"/>
      <c r="DU140" s="96"/>
      <c r="DV140" s="96"/>
      <c r="DW140" s="96"/>
      <c r="DX140" s="96"/>
      <c r="DY140" s="96"/>
      <c r="DZ140" s="96"/>
      <c r="EA140" s="96"/>
      <c r="EB140" s="96"/>
      <c r="EC140" s="96"/>
      <c r="ED140" s="96"/>
      <c r="EE140" s="96"/>
      <c r="EF140" s="96"/>
      <c r="EG140" s="96"/>
      <c r="EH140" s="96"/>
      <c r="EI140" s="96"/>
    </row>
    <row r="141" spans="1:139">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96"/>
      <c r="AO141" s="96"/>
      <c r="AP141" s="96"/>
      <c r="AQ141" s="96"/>
      <c r="AR141" s="96"/>
      <c r="AS141" s="96"/>
      <c r="AT141" s="96"/>
      <c r="AU141" s="96"/>
      <c r="AV141" s="96"/>
      <c r="AW141" s="96"/>
      <c r="AX141" s="96"/>
      <c r="AY141" s="96"/>
      <c r="AZ141" s="96"/>
      <c r="BA141" s="96"/>
      <c r="BB141" s="96"/>
      <c r="BC141" s="96"/>
      <c r="BD141" s="96"/>
      <c r="BE141" s="96"/>
      <c r="BF141" s="96"/>
      <c r="BG141" s="96"/>
      <c r="BH141" s="96"/>
      <c r="BI141" s="96"/>
      <c r="BJ141" s="96"/>
      <c r="BK141" s="96"/>
      <c r="BL141" s="96"/>
      <c r="BM141" s="96"/>
      <c r="BN141" s="96"/>
      <c r="BO141" s="96"/>
      <c r="BP141" s="96"/>
      <c r="BQ141" s="96"/>
      <c r="BR141" s="96"/>
      <c r="BS141" s="96"/>
      <c r="BT141" s="96"/>
      <c r="BU141" s="96"/>
      <c r="BV141" s="96"/>
      <c r="BW141" s="96"/>
      <c r="BX141" s="96"/>
      <c r="BY141" s="96"/>
      <c r="BZ141" s="96"/>
      <c r="CA141" s="96"/>
      <c r="CB141" s="96"/>
      <c r="CC141" s="96"/>
      <c r="CD141" s="96"/>
      <c r="CE141" s="96"/>
      <c r="CF141" s="96"/>
      <c r="CG141" s="96"/>
      <c r="CH141" s="96"/>
      <c r="CI141" s="96"/>
      <c r="CJ141" s="96"/>
      <c r="CK141" s="96"/>
      <c r="CL141" s="96"/>
      <c r="CM141" s="96"/>
      <c r="CN141" s="96"/>
      <c r="CO141" s="96"/>
      <c r="CP141" s="96"/>
      <c r="CQ141" s="96"/>
      <c r="CR141" s="96"/>
      <c r="CS141" s="96"/>
      <c r="CT141" s="96"/>
      <c r="CU141" s="96"/>
      <c r="CV141" s="96"/>
      <c r="CW141" s="96"/>
      <c r="CX141" s="96"/>
      <c r="CY141" s="96"/>
      <c r="CZ141" s="96"/>
      <c r="DA141" s="96"/>
      <c r="DB141" s="96"/>
      <c r="DC141" s="96"/>
      <c r="DD141" s="96"/>
      <c r="DE141" s="96"/>
      <c r="DF141" s="96"/>
      <c r="DG141" s="96"/>
      <c r="DH141" s="96"/>
      <c r="DI141" s="96"/>
      <c r="DJ141" s="96"/>
      <c r="DK141" s="96"/>
      <c r="DL141" s="96"/>
      <c r="DM141" s="96"/>
      <c r="DN141" s="96"/>
      <c r="DO141" s="96"/>
      <c r="DP141" s="96"/>
      <c r="DQ141" s="96"/>
      <c r="DR141" s="96"/>
      <c r="DS141" s="96"/>
      <c r="DT141" s="96"/>
      <c r="DU141" s="96"/>
      <c r="DV141" s="96"/>
      <c r="DW141" s="96"/>
      <c r="DX141" s="96"/>
      <c r="DY141" s="96"/>
      <c r="DZ141" s="96"/>
      <c r="EA141" s="96"/>
      <c r="EB141" s="96"/>
      <c r="EC141" s="96"/>
      <c r="ED141" s="96"/>
      <c r="EE141" s="96"/>
      <c r="EF141" s="96"/>
      <c r="EG141" s="96"/>
      <c r="EH141" s="96"/>
      <c r="EI141" s="96"/>
    </row>
    <row r="142" spans="1:139">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96"/>
      <c r="AO142" s="96"/>
      <c r="AP142" s="96"/>
      <c r="AQ142" s="96"/>
      <c r="AR142" s="96"/>
      <c r="AS142" s="96"/>
      <c r="AT142" s="96"/>
      <c r="AU142" s="96"/>
      <c r="AV142" s="96"/>
      <c r="AW142" s="96"/>
      <c r="AX142" s="96"/>
      <c r="AY142" s="96"/>
      <c r="AZ142" s="96"/>
      <c r="BA142" s="96"/>
      <c r="BB142" s="96"/>
      <c r="BC142" s="96"/>
      <c r="BD142" s="96"/>
      <c r="BE142" s="96"/>
      <c r="BF142" s="96"/>
      <c r="BG142" s="96"/>
      <c r="BH142" s="96"/>
      <c r="BI142" s="96"/>
      <c r="BJ142" s="96"/>
      <c r="BK142" s="96"/>
      <c r="BL142" s="96"/>
      <c r="BM142" s="96"/>
      <c r="BN142" s="96"/>
      <c r="BO142" s="96"/>
      <c r="BP142" s="96"/>
      <c r="BQ142" s="96"/>
      <c r="BR142" s="96"/>
      <c r="BS142" s="96"/>
      <c r="BT142" s="96"/>
      <c r="BU142" s="96"/>
      <c r="BV142" s="96"/>
      <c r="BW142" s="96"/>
      <c r="BX142" s="96"/>
      <c r="BY142" s="96"/>
      <c r="BZ142" s="96"/>
      <c r="CA142" s="96"/>
      <c r="CB142" s="96"/>
      <c r="CC142" s="96"/>
      <c r="CD142" s="96"/>
      <c r="CE142" s="96"/>
      <c r="CF142" s="96"/>
      <c r="CG142" s="96"/>
      <c r="CH142" s="96"/>
      <c r="CI142" s="96"/>
      <c r="CJ142" s="96"/>
      <c r="CK142" s="96"/>
      <c r="CL142" s="96"/>
      <c r="CM142" s="96"/>
      <c r="CN142" s="96"/>
      <c r="CO142" s="96"/>
      <c r="CP142" s="96"/>
      <c r="CQ142" s="96"/>
      <c r="CR142" s="96"/>
      <c r="CS142" s="96"/>
      <c r="CT142" s="96"/>
      <c r="CU142" s="96"/>
      <c r="CV142" s="96"/>
      <c r="CW142" s="96"/>
      <c r="CX142" s="96"/>
      <c r="CY142" s="96"/>
      <c r="CZ142" s="96"/>
      <c r="DA142" s="96"/>
      <c r="DB142" s="96"/>
      <c r="DC142" s="96"/>
      <c r="DD142" s="96"/>
      <c r="DE142" s="96"/>
      <c r="DF142" s="96"/>
      <c r="DG142" s="96"/>
      <c r="DH142" s="96"/>
      <c r="DI142" s="96"/>
      <c r="DJ142" s="96"/>
      <c r="DK142" s="96"/>
      <c r="DL142" s="96"/>
      <c r="DM142" s="96"/>
      <c r="DN142" s="96"/>
      <c r="DO142" s="96"/>
      <c r="DP142" s="96"/>
      <c r="DQ142" s="96"/>
      <c r="DR142" s="96"/>
      <c r="DS142" s="96"/>
      <c r="DT142" s="96"/>
      <c r="DU142" s="96"/>
      <c r="DV142" s="96"/>
      <c r="DW142" s="96"/>
      <c r="DX142" s="96"/>
      <c r="DY142" s="96"/>
      <c r="DZ142" s="96"/>
      <c r="EA142" s="96"/>
      <c r="EB142" s="96"/>
      <c r="EC142" s="96"/>
      <c r="ED142" s="96"/>
      <c r="EE142" s="96"/>
      <c r="EF142" s="96"/>
      <c r="EG142" s="96"/>
      <c r="EH142" s="96"/>
      <c r="EI142" s="96"/>
    </row>
    <row r="143" spans="1:139">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6"/>
      <c r="BG143" s="96"/>
      <c r="BH143" s="96"/>
      <c r="BI143" s="96"/>
      <c r="BJ143" s="96"/>
      <c r="BK143" s="96"/>
      <c r="BL143" s="96"/>
      <c r="BM143" s="96"/>
      <c r="BN143" s="96"/>
      <c r="BO143" s="96"/>
      <c r="BP143" s="96"/>
      <c r="BQ143" s="96"/>
      <c r="BR143" s="96"/>
      <c r="BS143" s="96"/>
      <c r="BT143" s="96"/>
      <c r="BU143" s="96"/>
      <c r="BV143" s="96"/>
      <c r="BW143" s="96"/>
      <c r="BX143" s="96"/>
      <c r="BY143" s="96"/>
      <c r="BZ143" s="96"/>
      <c r="CA143" s="96"/>
      <c r="CB143" s="96"/>
      <c r="CC143" s="96"/>
      <c r="CD143" s="96"/>
      <c r="CE143" s="96"/>
      <c r="CF143" s="96"/>
      <c r="CG143" s="96"/>
      <c r="CH143" s="96"/>
      <c r="CI143" s="96"/>
      <c r="CJ143" s="96"/>
      <c r="CK143" s="96"/>
      <c r="CL143" s="96"/>
      <c r="CM143" s="96"/>
      <c r="CN143" s="96"/>
      <c r="CO143" s="96"/>
      <c r="CP143" s="96"/>
      <c r="CQ143" s="96"/>
      <c r="CR143" s="96"/>
      <c r="CS143" s="96"/>
      <c r="CT143" s="96"/>
      <c r="CU143" s="96"/>
      <c r="CV143" s="96"/>
      <c r="CW143" s="96"/>
      <c r="CX143" s="96"/>
      <c r="CY143" s="96"/>
      <c r="CZ143" s="96"/>
      <c r="DA143" s="96"/>
      <c r="DB143" s="96"/>
      <c r="DC143" s="96"/>
      <c r="DD143" s="96"/>
      <c r="DE143" s="96"/>
      <c r="DF143" s="96"/>
      <c r="DG143" s="96"/>
      <c r="DH143" s="96"/>
      <c r="DI143" s="96"/>
      <c r="DJ143" s="96"/>
      <c r="DK143" s="96"/>
      <c r="DL143" s="96"/>
      <c r="DM143" s="96"/>
      <c r="DN143" s="96"/>
      <c r="DO143" s="96"/>
      <c r="DP143" s="96"/>
      <c r="DQ143" s="96"/>
      <c r="DR143" s="96"/>
      <c r="DS143" s="96"/>
      <c r="DT143" s="96"/>
      <c r="DU143" s="96"/>
      <c r="DV143" s="96"/>
      <c r="DW143" s="96"/>
      <c r="DX143" s="96"/>
      <c r="DY143" s="96"/>
      <c r="DZ143" s="96"/>
      <c r="EA143" s="96"/>
      <c r="EB143" s="96"/>
      <c r="EC143" s="96"/>
      <c r="ED143" s="96"/>
      <c r="EE143" s="96"/>
      <c r="EF143" s="96"/>
      <c r="EG143" s="96"/>
      <c r="EH143" s="96"/>
      <c r="EI143" s="96"/>
    </row>
    <row r="144" spans="1:139">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96"/>
      <c r="AO144" s="96"/>
      <c r="AP144" s="96"/>
      <c r="AQ144" s="96"/>
      <c r="AR144" s="96"/>
      <c r="AS144" s="96"/>
      <c r="AT144" s="96"/>
      <c r="AU144" s="96"/>
      <c r="AV144" s="96"/>
      <c r="AW144" s="96"/>
      <c r="AX144" s="96"/>
      <c r="AY144" s="96"/>
      <c r="AZ144" s="96"/>
      <c r="BA144" s="96"/>
      <c r="BB144" s="96"/>
      <c r="BC144" s="96"/>
      <c r="BD144" s="96"/>
      <c r="BE144" s="96"/>
      <c r="BF144" s="96"/>
      <c r="BG144" s="96"/>
      <c r="BH144" s="96"/>
      <c r="BI144" s="96"/>
      <c r="BJ144" s="96"/>
      <c r="BK144" s="96"/>
      <c r="BL144" s="96"/>
      <c r="BM144" s="96"/>
      <c r="BN144" s="96"/>
      <c r="BO144" s="96"/>
      <c r="BP144" s="96"/>
      <c r="BQ144" s="96"/>
      <c r="BR144" s="96"/>
      <c r="BS144" s="96"/>
      <c r="BT144" s="96"/>
      <c r="BU144" s="96"/>
      <c r="BV144" s="96"/>
      <c r="BW144" s="96"/>
      <c r="BX144" s="96"/>
      <c r="BY144" s="96"/>
      <c r="BZ144" s="96"/>
      <c r="CA144" s="96"/>
      <c r="CB144" s="96"/>
      <c r="CC144" s="96"/>
      <c r="CD144" s="96"/>
      <c r="CE144" s="96"/>
      <c r="CF144" s="96"/>
      <c r="CG144" s="96"/>
      <c r="CH144" s="96"/>
      <c r="CI144" s="96"/>
      <c r="CJ144" s="96"/>
      <c r="CK144" s="96"/>
      <c r="CL144" s="96"/>
      <c r="CM144" s="96"/>
      <c r="CN144" s="96"/>
      <c r="CO144" s="96"/>
      <c r="CP144" s="96"/>
      <c r="CQ144" s="96"/>
      <c r="CR144" s="96"/>
      <c r="CS144" s="96"/>
      <c r="CT144" s="96"/>
      <c r="CU144" s="96"/>
      <c r="CV144" s="96"/>
      <c r="CW144" s="96"/>
      <c r="CX144" s="96"/>
      <c r="CY144" s="96"/>
      <c r="CZ144" s="96"/>
      <c r="DA144" s="96"/>
      <c r="DB144" s="96"/>
      <c r="DC144" s="96"/>
      <c r="DD144" s="96"/>
      <c r="DE144" s="96"/>
      <c r="DF144" s="96"/>
      <c r="DG144" s="96"/>
      <c r="DH144" s="96"/>
      <c r="DI144" s="96"/>
      <c r="DJ144" s="96"/>
      <c r="DK144" s="96"/>
      <c r="DL144" s="96"/>
      <c r="DM144" s="96"/>
      <c r="DN144" s="96"/>
      <c r="DO144" s="96"/>
      <c r="DP144" s="96"/>
      <c r="DQ144" s="96"/>
      <c r="DR144" s="96"/>
      <c r="DS144" s="96"/>
      <c r="DT144" s="96"/>
      <c r="DU144" s="96"/>
      <c r="DV144" s="96"/>
      <c r="DW144" s="96"/>
      <c r="DX144" s="96"/>
      <c r="DY144" s="96"/>
      <c r="DZ144" s="96"/>
      <c r="EA144" s="96"/>
      <c r="EB144" s="96"/>
      <c r="EC144" s="96"/>
      <c r="ED144" s="96"/>
      <c r="EE144" s="96"/>
      <c r="EF144" s="96"/>
      <c r="EG144" s="96"/>
      <c r="EH144" s="96"/>
      <c r="EI144" s="96"/>
    </row>
    <row r="145" spans="1:139">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96"/>
      <c r="AO145" s="96"/>
      <c r="AP145" s="96"/>
      <c r="AQ145" s="96"/>
      <c r="AR145" s="96"/>
      <c r="AS145" s="96"/>
      <c r="AT145" s="96"/>
      <c r="AU145" s="96"/>
      <c r="AV145" s="96"/>
      <c r="AW145" s="96"/>
      <c r="AX145" s="96"/>
      <c r="AY145" s="96"/>
      <c r="AZ145" s="96"/>
      <c r="BA145" s="96"/>
      <c r="BB145" s="96"/>
      <c r="BC145" s="96"/>
      <c r="BD145" s="96"/>
      <c r="BE145" s="96"/>
      <c r="BF145" s="96"/>
      <c r="BG145" s="96"/>
      <c r="BH145" s="96"/>
      <c r="BI145" s="96"/>
      <c r="BJ145" s="96"/>
      <c r="BK145" s="96"/>
      <c r="BL145" s="96"/>
      <c r="BM145" s="96"/>
      <c r="BN145" s="96"/>
      <c r="BO145" s="96"/>
      <c r="BP145" s="96"/>
      <c r="BQ145" s="96"/>
      <c r="BR145" s="96"/>
      <c r="BS145" s="96"/>
      <c r="BT145" s="96"/>
      <c r="BU145" s="96"/>
      <c r="BV145" s="96"/>
      <c r="BW145" s="96"/>
      <c r="BX145" s="96"/>
      <c r="BY145" s="96"/>
      <c r="BZ145" s="96"/>
      <c r="CA145" s="96"/>
      <c r="CB145" s="96"/>
      <c r="CC145" s="96"/>
      <c r="CD145" s="96"/>
      <c r="CE145" s="96"/>
      <c r="CF145" s="96"/>
      <c r="CG145" s="96"/>
      <c r="CH145" s="96"/>
      <c r="CI145" s="96"/>
      <c r="CJ145" s="96"/>
      <c r="CK145" s="96"/>
      <c r="CL145" s="96"/>
      <c r="CM145" s="96"/>
      <c r="CN145" s="96"/>
      <c r="CO145" s="96"/>
      <c r="CP145" s="96"/>
      <c r="CQ145" s="96"/>
      <c r="CR145" s="96"/>
      <c r="CS145" s="96"/>
      <c r="CT145" s="96"/>
      <c r="CU145" s="96"/>
      <c r="CV145" s="96"/>
      <c r="CW145" s="96"/>
      <c r="CX145" s="96"/>
      <c r="CY145" s="96"/>
      <c r="CZ145" s="96"/>
      <c r="DA145" s="96"/>
      <c r="DB145" s="96"/>
      <c r="DC145" s="96"/>
      <c r="DD145" s="96"/>
      <c r="DE145" s="96"/>
      <c r="DF145" s="96"/>
      <c r="DG145" s="96"/>
      <c r="DH145" s="96"/>
      <c r="DI145" s="96"/>
      <c r="DJ145" s="96"/>
      <c r="DK145" s="96"/>
      <c r="DL145" s="96"/>
      <c r="DM145" s="96"/>
      <c r="DN145" s="96"/>
      <c r="DO145" s="96"/>
      <c r="DP145" s="96"/>
      <c r="DQ145" s="96"/>
      <c r="DR145" s="96"/>
      <c r="DS145" s="96"/>
      <c r="DT145" s="96"/>
      <c r="DU145" s="96"/>
      <c r="DV145" s="96"/>
      <c r="DW145" s="96"/>
      <c r="DX145" s="96"/>
      <c r="DY145" s="96"/>
      <c r="DZ145" s="96"/>
      <c r="EA145" s="96"/>
      <c r="EB145" s="96"/>
      <c r="EC145" s="96"/>
      <c r="ED145" s="96"/>
      <c r="EE145" s="96"/>
      <c r="EF145" s="96"/>
      <c r="EG145" s="96"/>
      <c r="EH145" s="96"/>
      <c r="EI145" s="96"/>
    </row>
    <row r="146" spans="1:139">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96"/>
      <c r="AO146" s="96"/>
      <c r="AP146" s="96"/>
      <c r="AQ146" s="96"/>
      <c r="AR146" s="96"/>
      <c r="AS146" s="96"/>
      <c r="AT146" s="96"/>
      <c r="AU146" s="96"/>
      <c r="AV146" s="96"/>
      <c r="AW146" s="96"/>
      <c r="AX146" s="96"/>
      <c r="AY146" s="96"/>
      <c r="AZ146" s="96"/>
      <c r="BA146" s="96"/>
      <c r="BB146" s="96"/>
      <c r="BC146" s="96"/>
      <c r="BD146" s="96"/>
      <c r="BE146" s="96"/>
      <c r="BF146" s="96"/>
      <c r="BG146" s="96"/>
      <c r="BH146" s="96"/>
      <c r="BI146" s="96"/>
      <c r="BJ146" s="96"/>
      <c r="BK146" s="96"/>
      <c r="BL146" s="96"/>
      <c r="BM146" s="96"/>
      <c r="BN146" s="96"/>
      <c r="BO146" s="96"/>
      <c r="BP146" s="96"/>
      <c r="BQ146" s="96"/>
      <c r="BR146" s="96"/>
      <c r="BS146" s="96"/>
      <c r="BT146" s="96"/>
      <c r="BU146" s="96"/>
      <c r="BV146" s="96"/>
      <c r="BW146" s="96"/>
      <c r="BX146" s="96"/>
      <c r="BY146" s="96"/>
      <c r="BZ146" s="96"/>
      <c r="CA146" s="96"/>
      <c r="CB146" s="96"/>
      <c r="CC146" s="96"/>
      <c r="CD146" s="96"/>
      <c r="CE146" s="96"/>
      <c r="CF146" s="96"/>
      <c r="CG146" s="96"/>
      <c r="CH146" s="96"/>
      <c r="CI146" s="96"/>
      <c r="CJ146" s="96"/>
      <c r="CK146" s="96"/>
      <c r="CL146" s="96"/>
      <c r="CM146" s="96"/>
      <c r="CN146" s="96"/>
      <c r="CO146" s="96"/>
      <c r="CP146" s="96"/>
      <c r="CQ146" s="96"/>
      <c r="CR146" s="96"/>
      <c r="CS146" s="96"/>
      <c r="CT146" s="96"/>
      <c r="CU146" s="96"/>
      <c r="CV146" s="96"/>
      <c r="CW146" s="96"/>
      <c r="CX146" s="96"/>
      <c r="CY146" s="96"/>
      <c r="CZ146" s="96"/>
      <c r="DA146" s="96"/>
      <c r="DB146" s="96"/>
      <c r="DC146" s="96"/>
      <c r="DD146" s="96"/>
      <c r="DE146" s="96"/>
      <c r="DF146" s="96"/>
      <c r="DG146" s="96"/>
      <c r="DH146" s="96"/>
      <c r="DI146" s="96"/>
      <c r="DJ146" s="96"/>
      <c r="DK146" s="96"/>
      <c r="DL146" s="96"/>
      <c r="DM146" s="96"/>
      <c r="DN146" s="96"/>
      <c r="DO146" s="96"/>
      <c r="DP146" s="96"/>
      <c r="DQ146" s="96"/>
      <c r="DR146" s="96"/>
      <c r="DS146" s="96"/>
      <c r="DT146" s="96"/>
      <c r="DU146" s="96"/>
      <c r="DV146" s="96"/>
      <c r="DW146" s="96"/>
      <c r="DX146" s="96"/>
      <c r="DY146" s="96"/>
      <c r="DZ146" s="96"/>
      <c r="EA146" s="96"/>
      <c r="EB146" s="96"/>
      <c r="EC146" s="96"/>
      <c r="ED146" s="96"/>
      <c r="EE146" s="96"/>
      <c r="EF146" s="96"/>
      <c r="EG146" s="96"/>
      <c r="EH146" s="96"/>
      <c r="EI146" s="96"/>
    </row>
    <row r="147" spans="1:139">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96"/>
      <c r="AO147" s="96"/>
      <c r="AP147" s="96"/>
      <c r="AQ147" s="96"/>
      <c r="AR147" s="96"/>
      <c r="AS147" s="96"/>
      <c r="AT147" s="96"/>
      <c r="AU147" s="96"/>
      <c r="AV147" s="96"/>
      <c r="AW147" s="96"/>
      <c r="AX147" s="96"/>
      <c r="AY147" s="96"/>
      <c r="AZ147" s="96"/>
      <c r="BA147" s="96"/>
      <c r="BB147" s="96"/>
      <c r="BC147" s="96"/>
      <c r="BD147" s="96"/>
      <c r="BE147" s="96"/>
      <c r="BF147" s="96"/>
      <c r="BG147" s="96"/>
      <c r="BH147" s="96"/>
      <c r="BI147" s="96"/>
      <c r="BJ147" s="96"/>
      <c r="BK147" s="96"/>
      <c r="BL147" s="96"/>
      <c r="BM147" s="96"/>
      <c r="BN147" s="96"/>
      <c r="BO147" s="96"/>
      <c r="BP147" s="96"/>
      <c r="BQ147" s="96"/>
      <c r="BR147" s="96"/>
      <c r="BS147" s="96"/>
      <c r="BT147" s="96"/>
      <c r="BU147" s="96"/>
      <c r="BV147" s="96"/>
      <c r="BW147" s="96"/>
      <c r="BX147" s="96"/>
      <c r="BY147" s="96"/>
      <c r="BZ147" s="96"/>
      <c r="CA147" s="96"/>
      <c r="CB147" s="96"/>
      <c r="CC147" s="96"/>
      <c r="CD147" s="96"/>
      <c r="CE147" s="96"/>
      <c r="CF147" s="96"/>
      <c r="CG147" s="96"/>
      <c r="CH147" s="96"/>
      <c r="CI147" s="96"/>
      <c r="CJ147" s="96"/>
      <c r="CK147" s="96"/>
      <c r="CL147" s="96"/>
      <c r="CM147" s="96"/>
      <c r="CN147" s="96"/>
      <c r="CO147" s="96"/>
      <c r="CP147" s="96"/>
      <c r="CQ147" s="96"/>
      <c r="CR147" s="96"/>
      <c r="CS147" s="96"/>
      <c r="CT147" s="96"/>
      <c r="CU147" s="96"/>
      <c r="CV147" s="96"/>
      <c r="CW147" s="96"/>
      <c r="CX147" s="96"/>
      <c r="CY147" s="96"/>
      <c r="CZ147" s="96"/>
      <c r="DA147" s="96"/>
      <c r="DB147" s="96"/>
      <c r="DC147" s="96"/>
      <c r="DD147" s="96"/>
      <c r="DE147" s="96"/>
      <c r="DF147" s="96"/>
      <c r="DG147" s="96"/>
      <c r="DH147" s="96"/>
      <c r="DI147" s="96"/>
      <c r="DJ147" s="96"/>
      <c r="DK147" s="96"/>
      <c r="DL147" s="96"/>
      <c r="DM147" s="96"/>
      <c r="DN147" s="96"/>
      <c r="DO147" s="96"/>
      <c r="DP147" s="96"/>
      <c r="DQ147" s="96"/>
      <c r="DR147" s="96"/>
      <c r="DS147" s="96"/>
      <c r="DT147" s="96"/>
      <c r="DU147" s="96"/>
      <c r="DV147" s="96"/>
      <c r="DW147" s="96"/>
      <c r="DX147" s="96"/>
      <c r="DY147" s="96"/>
      <c r="DZ147" s="96"/>
      <c r="EA147" s="96"/>
      <c r="EB147" s="96"/>
      <c r="EC147" s="96"/>
      <c r="ED147" s="96"/>
      <c r="EE147" s="96"/>
      <c r="EF147" s="96"/>
      <c r="EG147" s="96"/>
      <c r="EH147" s="96"/>
      <c r="EI147" s="96"/>
    </row>
    <row r="148" spans="1:139">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96"/>
      <c r="AO148" s="96"/>
      <c r="AP148" s="96"/>
      <c r="AQ148" s="96"/>
      <c r="AR148" s="96"/>
      <c r="AS148" s="96"/>
      <c r="AT148" s="96"/>
      <c r="AU148" s="96"/>
      <c r="AV148" s="96"/>
      <c r="AW148" s="96"/>
      <c r="AX148" s="96"/>
      <c r="AY148" s="96"/>
      <c r="AZ148" s="96"/>
      <c r="BA148" s="96"/>
      <c r="BB148" s="96"/>
      <c r="BC148" s="96"/>
      <c r="BD148" s="96"/>
      <c r="BE148" s="96"/>
      <c r="BF148" s="96"/>
      <c r="BG148" s="96"/>
      <c r="BH148" s="96"/>
      <c r="BI148" s="96"/>
      <c r="BJ148" s="96"/>
      <c r="BK148" s="96"/>
      <c r="BL148" s="96"/>
      <c r="BM148" s="96"/>
      <c r="BN148" s="96"/>
      <c r="BO148" s="96"/>
      <c r="BP148" s="96"/>
      <c r="BQ148" s="96"/>
      <c r="BR148" s="96"/>
      <c r="BS148" s="96"/>
      <c r="BT148" s="96"/>
      <c r="BU148" s="96"/>
      <c r="BV148" s="96"/>
      <c r="BW148" s="96"/>
      <c r="BX148" s="96"/>
      <c r="BY148" s="96"/>
      <c r="BZ148" s="96"/>
      <c r="CA148" s="96"/>
      <c r="CB148" s="96"/>
      <c r="CC148" s="96"/>
      <c r="CD148" s="96"/>
      <c r="CE148" s="96"/>
      <c r="CF148" s="96"/>
      <c r="CG148" s="96"/>
      <c r="CH148" s="96"/>
      <c r="CI148" s="96"/>
      <c r="CJ148" s="96"/>
      <c r="CK148" s="96"/>
      <c r="CL148" s="96"/>
      <c r="CM148" s="96"/>
      <c r="CN148" s="96"/>
      <c r="CO148" s="96"/>
      <c r="CP148" s="96"/>
      <c r="CQ148" s="96"/>
      <c r="CR148" s="96"/>
      <c r="CS148" s="96"/>
      <c r="CT148" s="96"/>
      <c r="CU148" s="96"/>
      <c r="CV148" s="96"/>
      <c r="CW148" s="96"/>
      <c r="CX148" s="96"/>
      <c r="CY148" s="96"/>
      <c r="CZ148" s="96"/>
      <c r="DA148" s="96"/>
      <c r="DB148" s="96"/>
      <c r="DC148" s="96"/>
      <c r="DD148" s="96"/>
      <c r="DE148" s="96"/>
      <c r="DF148" s="96"/>
      <c r="DG148" s="96"/>
      <c r="DH148" s="96"/>
      <c r="DI148" s="96"/>
      <c r="DJ148" s="96"/>
      <c r="DK148" s="96"/>
      <c r="DL148" s="96"/>
      <c r="DM148" s="96"/>
      <c r="DN148" s="96"/>
      <c r="DO148" s="96"/>
      <c r="DP148" s="96"/>
      <c r="DQ148" s="96"/>
      <c r="DR148" s="96"/>
      <c r="DS148" s="96"/>
      <c r="DT148" s="96"/>
      <c r="DU148" s="96"/>
      <c r="DV148" s="96"/>
      <c r="DW148" s="96"/>
      <c r="DX148" s="96"/>
      <c r="DY148" s="96"/>
      <c r="DZ148" s="96"/>
      <c r="EA148" s="96"/>
      <c r="EB148" s="96"/>
      <c r="EC148" s="96"/>
      <c r="ED148" s="96"/>
      <c r="EE148" s="96"/>
      <c r="EF148" s="96"/>
      <c r="EG148" s="96"/>
      <c r="EH148" s="96"/>
      <c r="EI148" s="96"/>
    </row>
    <row r="149" spans="1:139">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96"/>
      <c r="AO149" s="96"/>
      <c r="AP149" s="96"/>
      <c r="AQ149" s="96"/>
      <c r="AR149" s="96"/>
      <c r="AS149" s="96"/>
      <c r="AT149" s="96"/>
      <c r="AU149" s="96"/>
      <c r="AV149" s="96"/>
      <c r="AW149" s="96"/>
      <c r="AX149" s="96"/>
      <c r="AY149" s="96"/>
      <c r="AZ149" s="96"/>
      <c r="BA149" s="96"/>
      <c r="BB149" s="96"/>
      <c r="BC149" s="96"/>
      <c r="BD149" s="96"/>
      <c r="BE149" s="96"/>
      <c r="BF149" s="96"/>
      <c r="BG149" s="96"/>
      <c r="BH149" s="96"/>
      <c r="BI149" s="96"/>
      <c r="BJ149" s="96"/>
      <c r="BK149" s="96"/>
      <c r="BL149" s="96"/>
      <c r="BM149" s="96"/>
      <c r="BN149" s="96"/>
      <c r="BO149" s="96"/>
      <c r="BP149" s="96"/>
      <c r="BQ149" s="96"/>
      <c r="BR149" s="96"/>
      <c r="BS149" s="96"/>
      <c r="BT149" s="96"/>
      <c r="BU149" s="96"/>
      <c r="BV149" s="96"/>
      <c r="BW149" s="96"/>
      <c r="BX149" s="96"/>
      <c r="BY149" s="96"/>
      <c r="BZ149" s="96"/>
      <c r="CA149" s="96"/>
      <c r="CB149" s="96"/>
      <c r="CC149" s="96"/>
      <c r="CD149" s="96"/>
      <c r="CE149" s="96"/>
      <c r="CF149" s="96"/>
      <c r="CG149" s="96"/>
      <c r="CH149" s="96"/>
      <c r="CI149" s="96"/>
      <c r="CJ149" s="96"/>
      <c r="CK149" s="96"/>
      <c r="CL149" s="96"/>
      <c r="CM149" s="96"/>
      <c r="CN149" s="96"/>
      <c r="CO149" s="96"/>
      <c r="CP149" s="96"/>
      <c r="CQ149" s="96"/>
      <c r="CR149" s="96"/>
      <c r="CS149" s="96"/>
      <c r="CT149" s="96"/>
      <c r="CU149" s="96"/>
      <c r="CV149" s="96"/>
      <c r="CW149" s="96"/>
      <c r="CX149" s="96"/>
      <c r="CY149" s="96"/>
      <c r="CZ149" s="96"/>
      <c r="DA149" s="96"/>
      <c r="DB149" s="96"/>
      <c r="DC149" s="96"/>
      <c r="DD149" s="96"/>
      <c r="DE149" s="96"/>
      <c r="DF149" s="96"/>
      <c r="DG149" s="96"/>
      <c r="DH149" s="96"/>
      <c r="DI149" s="96"/>
      <c r="DJ149" s="96"/>
      <c r="DK149" s="96"/>
      <c r="DL149" s="96"/>
      <c r="DM149" s="96"/>
      <c r="DN149" s="96"/>
      <c r="DO149" s="96"/>
      <c r="DP149" s="96"/>
      <c r="DQ149" s="96"/>
      <c r="DR149" s="96"/>
      <c r="DS149" s="96"/>
      <c r="DT149" s="96"/>
      <c r="DU149" s="96"/>
      <c r="DV149" s="96"/>
      <c r="DW149" s="96"/>
      <c r="DX149" s="96"/>
      <c r="DY149" s="96"/>
      <c r="DZ149" s="96"/>
      <c r="EA149" s="96"/>
      <c r="EB149" s="96"/>
      <c r="EC149" s="96"/>
      <c r="ED149" s="96"/>
      <c r="EE149" s="96"/>
      <c r="EF149" s="96"/>
      <c r="EG149" s="96"/>
      <c r="EH149" s="96"/>
      <c r="EI149" s="96"/>
    </row>
    <row r="150" spans="1:139">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6"/>
      <c r="AW150" s="96"/>
      <c r="AX150" s="96"/>
      <c r="AY150" s="96"/>
      <c r="AZ150" s="96"/>
      <c r="BA150" s="96"/>
      <c r="BB150" s="96"/>
      <c r="BC150" s="96"/>
      <c r="BD150" s="96"/>
      <c r="BE150" s="96"/>
      <c r="BF150" s="96"/>
      <c r="BG150" s="96"/>
      <c r="BH150" s="96"/>
      <c r="BI150" s="96"/>
      <c r="BJ150" s="96"/>
      <c r="BK150" s="96"/>
      <c r="BL150" s="96"/>
      <c r="BM150" s="96"/>
      <c r="BN150" s="96"/>
      <c r="BO150" s="96"/>
      <c r="BP150" s="96"/>
      <c r="BQ150" s="96"/>
      <c r="BR150" s="96"/>
      <c r="BS150" s="96"/>
      <c r="BT150" s="96"/>
      <c r="BU150" s="96"/>
      <c r="BV150" s="96"/>
      <c r="BW150" s="96"/>
      <c r="BX150" s="96"/>
      <c r="BY150" s="96"/>
      <c r="BZ150" s="96"/>
      <c r="CA150" s="96"/>
      <c r="CB150" s="96"/>
      <c r="CC150" s="96"/>
      <c r="CD150" s="96"/>
      <c r="CE150" s="96"/>
      <c r="CF150" s="96"/>
      <c r="CG150" s="96"/>
      <c r="CH150" s="96"/>
      <c r="CI150" s="96"/>
      <c r="CJ150" s="96"/>
      <c r="CK150" s="96"/>
      <c r="CL150" s="96"/>
      <c r="CM150" s="96"/>
      <c r="CN150" s="96"/>
      <c r="CO150" s="96"/>
      <c r="CP150" s="96"/>
      <c r="CQ150" s="96"/>
      <c r="CR150" s="96"/>
      <c r="CS150" s="96"/>
      <c r="CT150" s="96"/>
      <c r="CU150" s="96"/>
      <c r="CV150" s="96"/>
      <c r="CW150" s="96"/>
      <c r="CX150" s="96"/>
      <c r="CY150" s="96"/>
      <c r="CZ150" s="96"/>
      <c r="DA150" s="96"/>
      <c r="DB150" s="96"/>
      <c r="DC150" s="96"/>
      <c r="DD150" s="96"/>
      <c r="DE150" s="96"/>
      <c r="DF150" s="96"/>
      <c r="DG150" s="96"/>
      <c r="DH150" s="96"/>
      <c r="DI150" s="96"/>
      <c r="DJ150" s="96"/>
      <c r="DK150" s="96"/>
      <c r="DL150" s="96"/>
      <c r="DM150" s="96"/>
      <c r="DN150" s="96"/>
      <c r="DO150" s="96"/>
      <c r="DP150" s="96"/>
      <c r="DQ150" s="96"/>
      <c r="DR150" s="96"/>
      <c r="DS150" s="96"/>
      <c r="DT150" s="96"/>
      <c r="DU150" s="96"/>
      <c r="DV150" s="96"/>
      <c r="DW150" s="96"/>
      <c r="DX150" s="96"/>
      <c r="DY150" s="96"/>
      <c r="DZ150" s="96"/>
      <c r="EA150" s="96"/>
      <c r="EB150" s="96"/>
      <c r="EC150" s="96"/>
      <c r="ED150" s="96"/>
      <c r="EE150" s="96"/>
      <c r="EF150" s="96"/>
      <c r="EG150" s="96"/>
      <c r="EH150" s="96"/>
      <c r="EI150" s="96"/>
    </row>
    <row r="151" spans="1:139">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96"/>
      <c r="AO151" s="96"/>
      <c r="AP151" s="96"/>
      <c r="AQ151" s="96"/>
      <c r="AR151" s="96"/>
      <c r="AS151" s="96"/>
      <c r="AT151" s="96"/>
      <c r="AU151" s="96"/>
      <c r="AV151" s="96"/>
      <c r="AW151" s="96"/>
      <c r="AX151" s="96"/>
      <c r="AY151" s="96"/>
      <c r="AZ151" s="96"/>
      <c r="BA151" s="96"/>
      <c r="BB151" s="96"/>
      <c r="BC151" s="96"/>
      <c r="BD151" s="96"/>
      <c r="BE151" s="96"/>
      <c r="BF151" s="96"/>
      <c r="BG151" s="96"/>
      <c r="BH151" s="96"/>
      <c r="BI151" s="96"/>
      <c r="BJ151" s="96"/>
      <c r="BK151" s="96"/>
      <c r="BL151" s="96"/>
      <c r="BM151" s="96"/>
      <c r="BN151" s="96"/>
      <c r="BO151" s="96"/>
      <c r="BP151" s="96"/>
      <c r="BQ151" s="96"/>
      <c r="BR151" s="96"/>
      <c r="BS151" s="96"/>
      <c r="BT151" s="96"/>
      <c r="BU151" s="96"/>
      <c r="BV151" s="96"/>
      <c r="BW151" s="96"/>
      <c r="BX151" s="96"/>
      <c r="BY151" s="96"/>
      <c r="BZ151" s="96"/>
      <c r="CA151" s="96"/>
      <c r="CB151" s="96"/>
      <c r="CC151" s="96"/>
      <c r="CD151" s="96"/>
      <c r="CE151" s="96"/>
      <c r="CF151" s="96"/>
      <c r="CG151" s="96"/>
      <c r="CH151" s="96"/>
      <c r="CI151" s="96"/>
      <c r="CJ151" s="96"/>
      <c r="CK151" s="96"/>
      <c r="CL151" s="96"/>
      <c r="CM151" s="96"/>
      <c r="CN151" s="96"/>
      <c r="CO151" s="96"/>
      <c r="CP151" s="96"/>
      <c r="CQ151" s="96"/>
      <c r="CR151" s="96"/>
      <c r="CS151" s="96"/>
      <c r="CT151" s="96"/>
      <c r="CU151" s="96"/>
      <c r="CV151" s="96"/>
      <c r="CW151" s="96"/>
      <c r="CX151" s="96"/>
      <c r="CY151" s="96"/>
      <c r="CZ151" s="96"/>
      <c r="DA151" s="96"/>
      <c r="DB151" s="96"/>
      <c r="DC151" s="96"/>
      <c r="DD151" s="96"/>
      <c r="DE151" s="96"/>
      <c r="DF151" s="96"/>
      <c r="DG151" s="96"/>
      <c r="DH151" s="96"/>
      <c r="DI151" s="96"/>
      <c r="DJ151" s="96"/>
      <c r="DK151" s="96"/>
      <c r="DL151" s="96"/>
      <c r="DM151" s="96"/>
      <c r="DN151" s="96"/>
      <c r="DO151" s="96"/>
      <c r="DP151" s="96"/>
      <c r="DQ151" s="96"/>
      <c r="DR151" s="96"/>
      <c r="DS151" s="96"/>
      <c r="DT151" s="96"/>
      <c r="DU151" s="96"/>
      <c r="DV151" s="96"/>
      <c r="DW151" s="96"/>
      <c r="DX151" s="96"/>
      <c r="DY151" s="96"/>
      <c r="DZ151" s="96"/>
      <c r="EA151" s="96"/>
      <c r="EB151" s="96"/>
      <c r="EC151" s="96"/>
      <c r="ED151" s="96"/>
      <c r="EE151" s="96"/>
      <c r="EF151" s="96"/>
      <c r="EG151" s="96"/>
      <c r="EH151" s="96"/>
      <c r="EI151" s="96"/>
    </row>
    <row r="152" spans="1:139">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96"/>
      <c r="AO152" s="96"/>
      <c r="AP152" s="96"/>
      <c r="AQ152" s="96"/>
      <c r="AR152" s="96"/>
      <c r="AS152" s="96"/>
      <c r="AT152" s="96"/>
      <c r="AU152" s="96"/>
      <c r="AV152" s="96"/>
      <c r="AW152" s="96"/>
      <c r="AX152" s="96"/>
      <c r="AY152" s="96"/>
      <c r="AZ152" s="96"/>
      <c r="BA152" s="96"/>
      <c r="BB152" s="96"/>
      <c r="BC152" s="96"/>
      <c r="BD152" s="96"/>
      <c r="BE152" s="96"/>
      <c r="BF152" s="96"/>
      <c r="BG152" s="96"/>
      <c r="BH152" s="96"/>
      <c r="BI152" s="96"/>
      <c r="BJ152" s="96"/>
      <c r="BK152" s="96"/>
      <c r="BL152" s="96"/>
      <c r="BM152" s="96"/>
      <c r="BN152" s="96"/>
      <c r="BO152" s="96"/>
      <c r="BP152" s="96"/>
      <c r="BQ152" s="96"/>
      <c r="BR152" s="96"/>
      <c r="BS152" s="96"/>
      <c r="BT152" s="96"/>
      <c r="BU152" s="96"/>
      <c r="BV152" s="96"/>
      <c r="BW152" s="96"/>
      <c r="BX152" s="96"/>
      <c r="BY152" s="96"/>
      <c r="BZ152" s="96"/>
      <c r="CA152" s="96"/>
      <c r="CB152" s="96"/>
      <c r="CC152" s="96"/>
      <c r="CD152" s="96"/>
      <c r="CE152" s="96"/>
      <c r="CF152" s="96"/>
      <c r="CG152" s="96"/>
      <c r="CH152" s="96"/>
      <c r="CI152" s="96"/>
      <c r="CJ152" s="96"/>
      <c r="CK152" s="96"/>
      <c r="CL152" s="96"/>
      <c r="CM152" s="96"/>
      <c r="CN152" s="96"/>
      <c r="CO152" s="96"/>
      <c r="CP152" s="96"/>
      <c r="CQ152" s="96"/>
      <c r="CR152" s="96"/>
      <c r="CS152" s="96"/>
      <c r="CT152" s="96"/>
      <c r="CU152" s="96"/>
      <c r="CV152" s="96"/>
      <c r="CW152" s="96"/>
      <c r="CX152" s="96"/>
      <c r="CY152" s="96"/>
      <c r="CZ152" s="96"/>
      <c r="DA152" s="96"/>
      <c r="DB152" s="96"/>
      <c r="DC152" s="96"/>
      <c r="DD152" s="96"/>
      <c r="DE152" s="96"/>
      <c r="DF152" s="96"/>
      <c r="DG152" s="96"/>
      <c r="DH152" s="96"/>
      <c r="DI152" s="96"/>
      <c r="DJ152" s="96"/>
      <c r="DK152" s="96"/>
      <c r="DL152" s="96"/>
      <c r="DM152" s="96"/>
      <c r="DN152" s="96"/>
      <c r="DO152" s="96"/>
      <c r="DP152" s="96"/>
      <c r="DQ152" s="96"/>
      <c r="DR152" s="96"/>
      <c r="DS152" s="96"/>
      <c r="DT152" s="96"/>
      <c r="DU152" s="96"/>
      <c r="DV152" s="96"/>
      <c r="DW152" s="96"/>
      <c r="DX152" s="96"/>
      <c r="DY152" s="96"/>
      <c r="DZ152" s="96"/>
      <c r="EA152" s="96"/>
      <c r="EB152" s="96"/>
      <c r="EC152" s="96"/>
      <c r="ED152" s="96"/>
      <c r="EE152" s="96"/>
      <c r="EF152" s="96"/>
      <c r="EG152" s="96"/>
      <c r="EH152" s="96"/>
      <c r="EI152" s="96"/>
    </row>
    <row r="153" spans="1:139">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96"/>
      <c r="AO153" s="96"/>
      <c r="AP153" s="96"/>
      <c r="AQ153" s="96"/>
      <c r="AR153" s="96"/>
      <c r="AS153" s="96"/>
      <c r="AT153" s="96"/>
      <c r="AU153" s="96"/>
      <c r="AV153" s="96"/>
      <c r="AW153" s="96"/>
      <c r="AX153" s="96"/>
      <c r="AY153" s="96"/>
      <c r="AZ153" s="96"/>
      <c r="BA153" s="96"/>
      <c r="BB153" s="96"/>
      <c r="BC153" s="96"/>
      <c r="BD153" s="96"/>
      <c r="BE153" s="96"/>
      <c r="BF153" s="96"/>
      <c r="BG153" s="96"/>
      <c r="BH153" s="96"/>
      <c r="BI153" s="96"/>
      <c r="BJ153" s="96"/>
      <c r="BK153" s="96"/>
      <c r="BL153" s="96"/>
      <c r="BM153" s="96"/>
      <c r="BN153" s="96"/>
      <c r="BO153" s="96"/>
      <c r="BP153" s="96"/>
      <c r="BQ153" s="96"/>
      <c r="BR153" s="96"/>
      <c r="BS153" s="96"/>
      <c r="BT153" s="96"/>
      <c r="BU153" s="96"/>
      <c r="BV153" s="96"/>
      <c r="BW153" s="96"/>
      <c r="BX153" s="96"/>
      <c r="BY153" s="96"/>
      <c r="BZ153" s="96"/>
      <c r="CA153" s="96"/>
      <c r="CB153" s="96"/>
      <c r="CC153" s="96"/>
      <c r="CD153" s="96"/>
      <c r="CE153" s="96"/>
      <c r="CF153" s="96"/>
      <c r="CG153" s="96"/>
      <c r="CH153" s="96"/>
      <c r="CI153" s="96"/>
      <c r="CJ153" s="96"/>
      <c r="CK153" s="96"/>
      <c r="CL153" s="96"/>
      <c r="CM153" s="96"/>
      <c r="CN153" s="96"/>
      <c r="CO153" s="96"/>
      <c r="CP153" s="96"/>
      <c r="CQ153" s="96"/>
      <c r="CR153" s="96"/>
      <c r="CS153" s="96"/>
      <c r="CT153" s="96"/>
      <c r="CU153" s="96"/>
      <c r="CV153" s="96"/>
      <c r="CW153" s="96"/>
      <c r="CX153" s="96"/>
      <c r="CY153" s="96"/>
      <c r="CZ153" s="96"/>
      <c r="DA153" s="96"/>
      <c r="DB153" s="96"/>
      <c r="DC153" s="96"/>
      <c r="DD153" s="96"/>
      <c r="DE153" s="96"/>
      <c r="DF153" s="96"/>
      <c r="DG153" s="96"/>
      <c r="DH153" s="96"/>
      <c r="DI153" s="96"/>
      <c r="DJ153" s="96"/>
      <c r="DK153" s="96"/>
      <c r="DL153" s="96"/>
      <c r="DM153" s="96"/>
      <c r="DN153" s="96"/>
      <c r="DO153" s="96"/>
      <c r="DP153" s="96"/>
      <c r="DQ153" s="96"/>
      <c r="DR153" s="96"/>
      <c r="DS153" s="96"/>
      <c r="DT153" s="96"/>
      <c r="DU153" s="96"/>
      <c r="DV153" s="96"/>
      <c r="DW153" s="96"/>
      <c r="DX153" s="96"/>
      <c r="DY153" s="96"/>
      <c r="DZ153" s="96"/>
      <c r="EA153" s="96"/>
      <c r="EB153" s="96"/>
      <c r="EC153" s="96"/>
      <c r="ED153" s="96"/>
      <c r="EE153" s="96"/>
      <c r="EF153" s="96"/>
      <c r="EG153" s="96"/>
      <c r="EH153" s="96"/>
      <c r="EI153" s="96"/>
    </row>
    <row r="154" spans="1:139">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96"/>
      <c r="AO154" s="96"/>
      <c r="AP154" s="96"/>
      <c r="AQ154" s="96"/>
      <c r="AR154" s="96"/>
      <c r="AS154" s="96"/>
      <c r="AT154" s="96"/>
      <c r="AU154" s="96"/>
      <c r="AV154" s="96"/>
      <c r="AW154" s="96"/>
      <c r="AX154" s="96"/>
      <c r="AY154" s="96"/>
      <c r="AZ154" s="96"/>
      <c r="BA154" s="96"/>
      <c r="BB154" s="96"/>
      <c r="BC154" s="96"/>
      <c r="BD154" s="96"/>
      <c r="BE154" s="96"/>
      <c r="BF154" s="96"/>
      <c r="BG154" s="96"/>
      <c r="BH154" s="96"/>
      <c r="BI154" s="96"/>
      <c r="BJ154" s="96"/>
      <c r="BK154" s="96"/>
      <c r="BL154" s="96"/>
      <c r="BM154" s="96"/>
      <c r="BN154" s="96"/>
      <c r="BO154" s="96"/>
      <c r="BP154" s="96"/>
      <c r="BQ154" s="96"/>
      <c r="BR154" s="96"/>
      <c r="BS154" s="96"/>
      <c r="BT154" s="96"/>
      <c r="BU154" s="96"/>
      <c r="BV154" s="96"/>
      <c r="BW154" s="96"/>
      <c r="BX154" s="96"/>
      <c r="BY154" s="96"/>
      <c r="BZ154" s="96"/>
      <c r="CA154" s="96"/>
      <c r="CB154" s="96"/>
      <c r="CC154" s="96"/>
      <c r="CD154" s="96"/>
      <c r="CE154" s="96"/>
      <c r="CF154" s="96"/>
      <c r="CG154" s="96"/>
      <c r="CH154" s="96"/>
      <c r="CI154" s="96"/>
      <c r="CJ154" s="96"/>
      <c r="CK154" s="96"/>
      <c r="CL154" s="96"/>
      <c r="CM154" s="96"/>
      <c r="CN154" s="96"/>
      <c r="CO154" s="96"/>
      <c r="CP154" s="96"/>
      <c r="CQ154" s="96"/>
      <c r="CR154" s="96"/>
      <c r="CS154" s="96"/>
      <c r="CT154" s="96"/>
      <c r="CU154" s="96"/>
      <c r="CV154" s="96"/>
      <c r="CW154" s="96"/>
      <c r="CX154" s="96"/>
      <c r="CY154" s="96"/>
      <c r="CZ154" s="96"/>
      <c r="DA154" s="96"/>
      <c r="DB154" s="96"/>
      <c r="DC154" s="96"/>
      <c r="DD154" s="96"/>
      <c r="DE154" s="96"/>
      <c r="DF154" s="96"/>
      <c r="DG154" s="96"/>
      <c r="DH154" s="96"/>
      <c r="DI154" s="96"/>
      <c r="DJ154" s="96"/>
      <c r="DK154" s="96"/>
      <c r="DL154" s="96"/>
      <c r="DM154" s="96"/>
      <c r="DN154" s="96"/>
      <c r="DO154" s="96"/>
      <c r="DP154" s="96"/>
      <c r="DQ154" s="96"/>
      <c r="DR154" s="96"/>
      <c r="DS154" s="96"/>
      <c r="DT154" s="96"/>
      <c r="DU154" s="96"/>
      <c r="DV154" s="96"/>
      <c r="DW154" s="96"/>
      <c r="DX154" s="96"/>
      <c r="DY154" s="96"/>
      <c r="DZ154" s="96"/>
      <c r="EA154" s="96"/>
      <c r="EB154" s="96"/>
      <c r="EC154" s="96"/>
      <c r="ED154" s="96"/>
      <c r="EE154" s="96"/>
      <c r="EF154" s="96"/>
      <c r="EG154" s="96"/>
      <c r="EH154" s="96"/>
      <c r="EI154" s="96"/>
    </row>
    <row r="155" spans="1:139">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c r="BC155" s="96"/>
      <c r="BD155" s="96"/>
      <c r="BE155" s="96"/>
      <c r="BF155" s="96"/>
      <c r="BG155" s="96"/>
      <c r="BH155" s="96"/>
      <c r="BI155" s="96"/>
      <c r="BJ155" s="96"/>
      <c r="BK155" s="96"/>
      <c r="BL155" s="96"/>
      <c r="BM155" s="96"/>
      <c r="BN155" s="96"/>
      <c r="BO155" s="96"/>
      <c r="BP155" s="96"/>
      <c r="BQ155" s="96"/>
      <c r="BR155" s="96"/>
      <c r="BS155" s="96"/>
      <c r="BT155" s="96"/>
      <c r="BU155" s="96"/>
      <c r="BV155" s="96"/>
      <c r="BW155" s="96"/>
      <c r="BX155" s="96"/>
      <c r="BY155" s="96"/>
      <c r="BZ155" s="96"/>
      <c r="CA155" s="96"/>
      <c r="CB155" s="96"/>
      <c r="CC155" s="96"/>
      <c r="CD155" s="96"/>
      <c r="CE155" s="96"/>
      <c r="CF155" s="96"/>
      <c r="CG155" s="96"/>
      <c r="CH155" s="96"/>
      <c r="CI155" s="96"/>
      <c r="CJ155" s="96"/>
      <c r="CK155" s="96"/>
      <c r="CL155" s="96"/>
      <c r="CM155" s="96"/>
      <c r="CN155" s="96"/>
      <c r="CO155" s="96"/>
      <c r="CP155" s="96"/>
      <c r="CQ155" s="96"/>
      <c r="CR155" s="96"/>
      <c r="CS155" s="96"/>
      <c r="CT155" s="96"/>
      <c r="CU155" s="96"/>
      <c r="CV155" s="96"/>
      <c r="CW155" s="96"/>
      <c r="CX155" s="96"/>
      <c r="CY155" s="96"/>
      <c r="CZ155" s="96"/>
      <c r="DA155" s="96"/>
      <c r="DB155" s="96"/>
      <c r="DC155" s="96"/>
      <c r="DD155" s="96"/>
      <c r="DE155" s="96"/>
      <c r="DF155" s="96"/>
      <c r="DG155" s="96"/>
      <c r="DH155" s="96"/>
      <c r="DI155" s="96"/>
      <c r="DJ155" s="96"/>
      <c r="DK155" s="96"/>
      <c r="DL155" s="96"/>
      <c r="DM155" s="96"/>
      <c r="DN155" s="96"/>
      <c r="DO155" s="96"/>
      <c r="DP155" s="96"/>
      <c r="DQ155" s="96"/>
      <c r="DR155" s="96"/>
      <c r="DS155" s="96"/>
      <c r="DT155" s="96"/>
      <c r="DU155" s="96"/>
      <c r="DV155" s="96"/>
      <c r="DW155" s="96"/>
      <c r="DX155" s="96"/>
      <c r="DY155" s="96"/>
      <c r="DZ155" s="96"/>
      <c r="EA155" s="96"/>
      <c r="EB155" s="96"/>
      <c r="EC155" s="96"/>
      <c r="ED155" s="96"/>
      <c r="EE155" s="96"/>
      <c r="EF155" s="96"/>
      <c r="EG155" s="96"/>
      <c r="EH155" s="96"/>
      <c r="EI155" s="96"/>
    </row>
    <row r="156" spans="1:139">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96"/>
      <c r="AO156" s="96"/>
      <c r="AP156" s="96"/>
      <c r="AQ156" s="96"/>
      <c r="AR156" s="96"/>
      <c r="AS156" s="96"/>
      <c r="AT156" s="96"/>
      <c r="AU156" s="96"/>
      <c r="AV156" s="96"/>
      <c r="AW156" s="96"/>
      <c r="AX156" s="96"/>
      <c r="AY156" s="96"/>
      <c r="AZ156" s="96"/>
      <c r="BA156" s="96"/>
      <c r="BB156" s="96"/>
      <c r="BC156" s="96"/>
      <c r="BD156" s="96"/>
      <c r="BE156" s="96"/>
      <c r="BF156" s="96"/>
      <c r="BG156" s="96"/>
      <c r="BH156" s="96"/>
      <c r="BI156" s="96"/>
      <c r="BJ156" s="96"/>
      <c r="BK156" s="96"/>
      <c r="BL156" s="96"/>
      <c r="BM156" s="96"/>
      <c r="BN156" s="96"/>
      <c r="BO156" s="96"/>
      <c r="BP156" s="96"/>
      <c r="BQ156" s="96"/>
      <c r="BR156" s="96"/>
      <c r="BS156" s="96"/>
      <c r="BT156" s="96"/>
      <c r="BU156" s="96"/>
      <c r="BV156" s="96"/>
      <c r="BW156" s="96"/>
      <c r="BX156" s="96"/>
      <c r="BY156" s="96"/>
      <c r="BZ156" s="96"/>
      <c r="CA156" s="96"/>
      <c r="CB156" s="96"/>
      <c r="CC156" s="96"/>
      <c r="CD156" s="96"/>
      <c r="CE156" s="96"/>
      <c r="CF156" s="96"/>
      <c r="CG156" s="96"/>
      <c r="CH156" s="96"/>
      <c r="CI156" s="96"/>
      <c r="CJ156" s="96"/>
      <c r="CK156" s="96"/>
      <c r="CL156" s="96"/>
      <c r="CM156" s="96"/>
      <c r="CN156" s="96"/>
      <c r="CO156" s="96"/>
      <c r="CP156" s="96"/>
      <c r="CQ156" s="96"/>
      <c r="CR156" s="96"/>
      <c r="CS156" s="96"/>
      <c r="CT156" s="96"/>
      <c r="CU156" s="96"/>
      <c r="CV156" s="96"/>
      <c r="CW156" s="96"/>
      <c r="CX156" s="96"/>
      <c r="CY156" s="96"/>
      <c r="CZ156" s="96"/>
      <c r="DA156" s="96"/>
      <c r="DB156" s="96"/>
      <c r="DC156" s="96"/>
      <c r="DD156" s="96"/>
      <c r="DE156" s="96"/>
      <c r="DF156" s="96"/>
      <c r="DG156" s="96"/>
      <c r="DH156" s="96"/>
      <c r="DI156" s="96"/>
      <c r="DJ156" s="96"/>
      <c r="DK156" s="96"/>
      <c r="DL156" s="96"/>
      <c r="DM156" s="96"/>
      <c r="DN156" s="96"/>
      <c r="DO156" s="96"/>
      <c r="DP156" s="96"/>
      <c r="DQ156" s="96"/>
      <c r="DR156" s="96"/>
      <c r="DS156" s="96"/>
      <c r="DT156" s="96"/>
      <c r="DU156" s="96"/>
      <c r="DV156" s="96"/>
      <c r="DW156" s="96"/>
      <c r="DX156" s="96"/>
      <c r="DY156" s="96"/>
      <c r="DZ156" s="96"/>
      <c r="EA156" s="96"/>
      <c r="EB156" s="96"/>
      <c r="EC156" s="96"/>
      <c r="ED156" s="96"/>
      <c r="EE156" s="96"/>
      <c r="EF156" s="96"/>
      <c r="EG156" s="96"/>
      <c r="EH156" s="96"/>
      <c r="EI156" s="96"/>
    </row>
    <row r="157" spans="1:139">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96"/>
      <c r="AO157" s="96"/>
      <c r="AP157" s="96"/>
      <c r="AQ157" s="96"/>
      <c r="AR157" s="96"/>
      <c r="AS157" s="96"/>
      <c r="AT157" s="96"/>
      <c r="AU157" s="96"/>
      <c r="AV157" s="96"/>
      <c r="AW157" s="96"/>
      <c r="AX157" s="96"/>
      <c r="AY157" s="96"/>
      <c r="AZ157" s="96"/>
      <c r="BA157" s="96"/>
      <c r="BB157" s="96"/>
      <c r="BC157" s="96"/>
      <c r="BD157" s="96"/>
      <c r="BE157" s="96"/>
      <c r="BF157" s="96"/>
      <c r="BG157" s="96"/>
      <c r="BH157" s="96"/>
      <c r="BI157" s="96"/>
      <c r="BJ157" s="96"/>
      <c r="BK157" s="96"/>
      <c r="BL157" s="96"/>
      <c r="BM157" s="96"/>
      <c r="BN157" s="96"/>
      <c r="BO157" s="96"/>
      <c r="BP157" s="96"/>
      <c r="BQ157" s="96"/>
      <c r="BR157" s="96"/>
      <c r="BS157" s="96"/>
      <c r="BT157" s="96"/>
      <c r="BU157" s="96"/>
      <c r="BV157" s="96"/>
      <c r="BW157" s="96"/>
      <c r="BX157" s="96"/>
      <c r="BY157" s="96"/>
      <c r="BZ157" s="96"/>
      <c r="CA157" s="96"/>
      <c r="CB157" s="96"/>
      <c r="CC157" s="96"/>
      <c r="CD157" s="96"/>
      <c r="CE157" s="96"/>
      <c r="CF157" s="96"/>
      <c r="CG157" s="96"/>
      <c r="CH157" s="96"/>
      <c r="CI157" s="96"/>
      <c r="CJ157" s="96"/>
      <c r="CK157" s="96"/>
      <c r="CL157" s="96"/>
      <c r="CM157" s="96"/>
      <c r="CN157" s="96"/>
      <c r="CO157" s="96"/>
      <c r="CP157" s="96"/>
      <c r="CQ157" s="96"/>
      <c r="CR157" s="96"/>
      <c r="CS157" s="96"/>
      <c r="CT157" s="96"/>
      <c r="CU157" s="96"/>
      <c r="CV157" s="96"/>
      <c r="CW157" s="96"/>
      <c r="CX157" s="96"/>
      <c r="CY157" s="96"/>
      <c r="CZ157" s="96"/>
      <c r="DA157" s="96"/>
      <c r="DB157" s="96"/>
      <c r="DC157" s="96"/>
      <c r="DD157" s="96"/>
      <c r="DE157" s="96"/>
      <c r="DF157" s="96"/>
      <c r="DG157" s="96"/>
      <c r="DH157" s="96"/>
      <c r="DI157" s="96"/>
      <c r="DJ157" s="96"/>
      <c r="DK157" s="96"/>
      <c r="DL157" s="96"/>
      <c r="DM157" s="96"/>
      <c r="DN157" s="96"/>
      <c r="DO157" s="96"/>
      <c r="DP157" s="96"/>
      <c r="DQ157" s="96"/>
      <c r="DR157" s="96"/>
      <c r="DS157" s="96"/>
      <c r="DT157" s="96"/>
      <c r="DU157" s="96"/>
      <c r="DV157" s="96"/>
      <c r="DW157" s="96"/>
      <c r="DX157" s="96"/>
      <c r="DY157" s="96"/>
      <c r="DZ157" s="96"/>
      <c r="EA157" s="96"/>
      <c r="EB157" s="96"/>
      <c r="EC157" s="96"/>
      <c r="ED157" s="96"/>
      <c r="EE157" s="96"/>
      <c r="EF157" s="96"/>
      <c r="EG157" s="96"/>
      <c r="EH157" s="96"/>
      <c r="EI157" s="96"/>
    </row>
    <row r="158" spans="1:139">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96"/>
      <c r="AO158" s="96"/>
      <c r="AP158" s="96"/>
      <c r="AQ158" s="96"/>
      <c r="AR158" s="96"/>
      <c r="AS158" s="96"/>
      <c r="AT158" s="96"/>
      <c r="AU158" s="96"/>
      <c r="AV158" s="96"/>
      <c r="AW158" s="96"/>
      <c r="AX158" s="96"/>
      <c r="AY158" s="96"/>
      <c r="AZ158" s="96"/>
      <c r="BA158" s="96"/>
      <c r="BB158" s="96"/>
      <c r="BC158" s="96"/>
      <c r="BD158" s="96"/>
      <c r="BE158" s="96"/>
      <c r="BF158" s="96"/>
      <c r="BG158" s="96"/>
      <c r="BH158" s="96"/>
      <c r="BI158" s="96"/>
      <c r="BJ158" s="96"/>
      <c r="BK158" s="96"/>
      <c r="BL158" s="96"/>
      <c r="BM158" s="96"/>
      <c r="BN158" s="96"/>
      <c r="BO158" s="96"/>
      <c r="BP158" s="96"/>
      <c r="BQ158" s="96"/>
      <c r="BR158" s="96"/>
      <c r="BS158" s="96"/>
      <c r="BT158" s="96"/>
      <c r="BU158" s="96"/>
      <c r="BV158" s="96"/>
      <c r="BW158" s="96"/>
      <c r="BX158" s="96"/>
      <c r="BY158" s="96"/>
      <c r="BZ158" s="96"/>
      <c r="CA158" s="96"/>
      <c r="CB158" s="96"/>
      <c r="CC158" s="96"/>
      <c r="CD158" s="96"/>
      <c r="CE158" s="96"/>
      <c r="CF158" s="96"/>
      <c r="CG158" s="96"/>
      <c r="CH158" s="96"/>
      <c r="CI158" s="96"/>
      <c r="CJ158" s="96"/>
      <c r="CK158" s="96"/>
      <c r="CL158" s="96"/>
      <c r="CM158" s="96"/>
      <c r="CN158" s="96"/>
      <c r="CO158" s="96"/>
      <c r="CP158" s="96"/>
      <c r="CQ158" s="96"/>
      <c r="CR158" s="96"/>
      <c r="CS158" s="96"/>
      <c r="CT158" s="96"/>
      <c r="CU158" s="96"/>
      <c r="CV158" s="96"/>
      <c r="CW158" s="96"/>
      <c r="CX158" s="96"/>
      <c r="CY158" s="96"/>
      <c r="CZ158" s="96"/>
      <c r="DA158" s="96"/>
      <c r="DB158" s="96"/>
      <c r="DC158" s="96"/>
      <c r="DD158" s="96"/>
      <c r="DE158" s="96"/>
      <c r="DF158" s="96"/>
      <c r="DG158" s="96"/>
      <c r="DH158" s="96"/>
      <c r="DI158" s="96"/>
      <c r="DJ158" s="96"/>
      <c r="DK158" s="96"/>
      <c r="DL158" s="96"/>
      <c r="DM158" s="96"/>
      <c r="DN158" s="96"/>
      <c r="DO158" s="96"/>
      <c r="DP158" s="96"/>
      <c r="DQ158" s="96"/>
      <c r="DR158" s="96"/>
      <c r="DS158" s="96"/>
      <c r="DT158" s="96"/>
      <c r="DU158" s="96"/>
      <c r="DV158" s="96"/>
      <c r="DW158" s="96"/>
      <c r="DX158" s="96"/>
      <c r="DY158" s="96"/>
      <c r="DZ158" s="96"/>
      <c r="EA158" s="96"/>
      <c r="EB158" s="96"/>
      <c r="EC158" s="96"/>
      <c r="ED158" s="96"/>
      <c r="EE158" s="96"/>
      <c r="EF158" s="96"/>
      <c r="EG158" s="96"/>
      <c r="EH158" s="96"/>
      <c r="EI158" s="96"/>
    </row>
    <row r="159" spans="1:139">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96"/>
      <c r="AO159" s="96"/>
      <c r="AP159" s="96"/>
      <c r="AQ159" s="96"/>
      <c r="AR159" s="96"/>
      <c r="AS159" s="96"/>
      <c r="AT159" s="96"/>
      <c r="AU159" s="96"/>
      <c r="AV159" s="96"/>
      <c r="AW159" s="96"/>
      <c r="AX159" s="96"/>
      <c r="AY159" s="96"/>
      <c r="AZ159" s="96"/>
      <c r="BA159" s="96"/>
      <c r="BB159" s="96"/>
      <c r="BC159" s="96"/>
      <c r="BD159" s="96"/>
      <c r="BE159" s="96"/>
      <c r="BF159" s="96"/>
      <c r="BG159" s="96"/>
      <c r="BH159" s="96"/>
      <c r="BI159" s="96"/>
      <c r="BJ159" s="96"/>
      <c r="BK159" s="96"/>
      <c r="BL159" s="96"/>
      <c r="BM159" s="96"/>
      <c r="BN159" s="96"/>
      <c r="BO159" s="96"/>
      <c r="BP159" s="96"/>
      <c r="BQ159" s="96"/>
      <c r="BR159" s="96"/>
      <c r="BS159" s="96"/>
      <c r="BT159" s="96"/>
      <c r="BU159" s="96"/>
      <c r="BV159" s="96"/>
      <c r="BW159" s="96"/>
      <c r="BX159" s="96"/>
      <c r="BY159" s="96"/>
      <c r="BZ159" s="96"/>
      <c r="CA159" s="96"/>
      <c r="CB159" s="96"/>
      <c r="CC159" s="96"/>
      <c r="CD159" s="96"/>
      <c r="CE159" s="96"/>
      <c r="CF159" s="96"/>
      <c r="CG159" s="96"/>
      <c r="CH159" s="96"/>
      <c r="CI159" s="96"/>
      <c r="CJ159" s="96"/>
      <c r="CK159" s="96"/>
      <c r="CL159" s="96"/>
      <c r="CM159" s="96"/>
      <c r="CN159" s="96"/>
      <c r="CO159" s="96"/>
      <c r="CP159" s="96"/>
      <c r="CQ159" s="96"/>
      <c r="CR159" s="96"/>
      <c r="CS159" s="96"/>
      <c r="CT159" s="96"/>
      <c r="CU159" s="96"/>
      <c r="CV159" s="96"/>
      <c r="CW159" s="96"/>
      <c r="CX159" s="96"/>
      <c r="CY159" s="96"/>
      <c r="CZ159" s="96"/>
      <c r="DA159" s="96"/>
      <c r="DB159" s="96"/>
      <c r="DC159" s="96"/>
      <c r="DD159" s="96"/>
      <c r="DE159" s="96"/>
      <c r="DF159" s="96"/>
      <c r="DG159" s="96"/>
      <c r="DH159" s="96"/>
      <c r="DI159" s="96"/>
      <c r="DJ159" s="96"/>
      <c r="DK159" s="96"/>
      <c r="DL159" s="96"/>
      <c r="DM159" s="96"/>
      <c r="DN159" s="96"/>
      <c r="DO159" s="96"/>
      <c r="DP159" s="96"/>
      <c r="DQ159" s="96"/>
      <c r="DR159" s="96"/>
      <c r="DS159" s="96"/>
      <c r="DT159" s="96"/>
      <c r="DU159" s="96"/>
      <c r="DV159" s="96"/>
      <c r="DW159" s="96"/>
      <c r="DX159" s="96"/>
      <c r="DY159" s="96"/>
      <c r="DZ159" s="96"/>
      <c r="EA159" s="96"/>
      <c r="EB159" s="96"/>
      <c r="EC159" s="96"/>
      <c r="ED159" s="96"/>
      <c r="EE159" s="96"/>
      <c r="EF159" s="96"/>
      <c r="EG159" s="96"/>
      <c r="EH159" s="96"/>
      <c r="EI159" s="96"/>
    </row>
    <row r="160" spans="1:139">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96"/>
      <c r="AO160" s="96"/>
      <c r="AP160" s="96"/>
      <c r="AQ160" s="96"/>
      <c r="AR160" s="96"/>
      <c r="AS160" s="96"/>
      <c r="AT160" s="96"/>
      <c r="AU160" s="96"/>
      <c r="AV160" s="96"/>
      <c r="AW160" s="96"/>
      <c r="AX160" s="96"/>
      <c r="AY160" s="96"/>
      <c r="AZ160" s="96"/>
      <c r="BA160" s="96"/>
      <c r="BB160" s="96"/>
      <c r="BC160" s="96"/>
      <c r="BD160" s="96"/>
      <c r="BE160" s="96"/>
      <c r="BF160" s="96"/>
      <c r="BG160" s="96"/>
      <c r="BH160" s="96"/>
      <c r="BI160" s="96"/>
      <c r="BJ160" s="96"/>
      <c r="BK160" s="96"/>
      <c r="BL160" s="96"/>
      <c r="BM160" s="96"/>
      <c r="BN160" s="96"/>
      <c r="BO160" s="96"/>
      <c r="BP160" s="96"/>
      <c r="BQ160" s="96"/>
      <c r="BR160" s="96"/>
      <c r="BS160" s="96"/>
      <c r="BT160" s="96"/>
      <c r="BU160" s="96"/>
      <c r="BV160" s="96"/>
      <c r="BW160" s="96"/>
      <c r="BX160" s="96"/>
      <c r="BY160" s="96"/>
      <c r="BZ160" s="96"/>
      <c r="CA160" s="96"/>
      <c r="CB160" s="96"/>
      <c r="CC160" s="96"/>
      <c r="CD160" s="96"/>
      <c r="CE160" s="96"/>
      <c r="CF160" s="96"/>
      <c r="CG160" s="96"/>
      <c r="CH160" s="96"/>
      <c r="CI160" s="96"/>
      <c r="CJ160" s="96"/>
      <c r="CK160" s="96"/>
      <c r="CL160" s="96"/>
      <c r="CM160" s="96"/>
      <c r="CN160" s="96"/>
      <c r="CO160" s="96"/>
      <c r="CP160" s="96"/>
      <c r="CQ160" s="96"/>
      <c r="CR160" s="96"/>
      <c r="CS160" s="96"/>
      <c r="CT160" s="96"/>
      <c r="CU160" s="96"/>
      <c r="CV160" s="96"/>
      <c r="CW160" s="96"/>
      <c r="CX160" s="96"/>
      <c r="CY160" s="96"/>
      <c r="CZ160" s="96"/>
      <c r="DA160" s="96"/>
      <c r="DB160" s="96"/>
      <c r="DC160" s="96"/>
      <c r="DD160" s="96"/>
      <c r="DE160" s="96"/>
      <c r="DF160" s="96"/>
      <c r="DG160" s="96"/>
      <c r="DH160" s="96"/>
      <c r="DI160" s="96"/>
      <c r="DJ160" s="96"/>
      <c r="DK160" s="96"/>
      <c r="DL160" s="96"/>
      <c r="DM160" s="96"/>
      <c r="DN160" s="96"/>
      <c r="DO160" s="96"/>
      <c r="DP160" s="96"/>
      <c r="DQ160" s="96"/>
      <c r="DR160" s="96"/>
      <c r="DS160" s="96"/>
      <c r="DT160" s="96"/>
      <c r="DU160" s="96"/>
      <c r="DV160" s="96"/>
      <c r="DW160" s="96"/>
      <c r="DX160" s="96"/>
      <c r="DY160" s="96"/>
      <c r="DZ160" s="96"/>
      <c r="EA160" s="96"/>
      <c r="EB160" s="96"/>
      <c r="EC160" s="96"/>
      <c r="ED160" s="96"/>
      <c r="EE160" s="96"/>
      <c r="EF160" s="96"/>
      <c r="EG160" s="96"/>
      <c r="EH160" s="96"/>
      <c r="EI160" s="96"/>
    </row>
    <row r="161" spans="1:139">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96"/>
      <c r="AO161" s="96"/>
      <c r="AP161" s="96"/>
      <c r="AQ161" s="96"/>
      <c r="AR161" s="96"/>
      <c r="AS161" s="96"/>
      <c r="AT161" s="96"/>
      <c r="AU161" s="96"/>
      <c r="AV161" s="96"/>
      <c r="AW161" s="96"/>
      <c r="AX161" s="96"/>
      <c r="AY161" s="96"/>
      <c r="AZ161" s="96"/>
      <c r="BA161" s="96"/>
      <c r="BB161" s="96"/>
      <c r="BC161" s="96"/>
      <c r="BD161" s="96"/>
      <c r="BE161" s="96"/>
      <c r="BF161" s="96"/>
      <c r="BG161" s="96"/>
      <c r="BH161" s="96"/>
      <c r="BI161" s="96"/>
      <c r="BJ161" s="96"/>
      <c r="BK161" s="96"/>
      <c r="BL161" s="96"/>
      <c r="BM161" s="96"/>
      <c r="BN161" s="96"/>
      <c r="BO161" s="96"/>
      <c r="BP161" s="96"/>
      <c r="BQ161" s="96"/>
      <c r="BR161" s="96"/>
      <c r="BS161" s="96"/>
      <c r="BT161" s="96"/>
      <c r="BU161" s="96"/>
      <c r="BV161" s="96"/>
      <c r="BW161" s="96"/>
      <c r="BX161" s="96"/>
      <c r="BY161" s="96"/>
      <c r="BZ161" s="96"/>
      <c r="CA161" s="96"/>
      <c r="CB161" s="96"/>
      <c r="CC161" s="96"/>
      <c r="CD161" s="96"/>
      <c r="CE161" s="96"/>
      <c r="CF161" s="96"/>
      <c r="CG161" s="96"/>
      <c r="CH161" s="96"/>
      <c r="CI161" s="96"/>
      <c r="CJ161" s="96"/>
      <c r="CK161" s="96"/>
      <c r="CL161" s="96"/>
      <c r="CM161" s="96"/>
      <c r="CN161" s="96"/>
      <c r="CO161" s="96"/>
      <c r="CP161" s="96"/>
      <c r="CQ161" s="96"/>
      <c r="CR161" s="96"/>
      <c r="CS161" s="96"/>
      <c r="CT161" s="96"/>
      <c r="CU161" s="96"/>
      <c r="CV161" s="96"/>
      <c r="CW161" s="96"/>
      <c r="CX161" s="96"/>
      <c r="CY161" s="96"/>
      <c r="CZ161" s="96"/>
      <c r="DA161" s="96"/>
      <c r="DB161" s="96"/>
      <c r="DC161" s="96"/>
      <c r="DD161" s="96"/>
      <c r="DE161" s="96"/>
      <c r="DF161" s="96"/>
      <c r="DG161" s="96"/>
      <c r="DH161" s="96"/>
      <c r="DI161" s="96"/>
      <c r="DJ161" s="96"/>
      <c r="DK161" s="96"/>
      <c r="DL161" s="96"/>
      <c r="DM161" s="96"/>
      <c r="DN161" s="96"/>
      <c r="DO161" s="96"/>
      <c r="DP161" s="96"/>
      <c r="DQ161" s="96"/>
      <c r="DR161" s="96"/>
      <c r="DS161" s="96"/>
      <c r="DT161" s="96"/>
      <c r="DU161" s="96"/>
      <c r="DV161" s="96"/>
      <c r="DW161" s="96"/>
      <c r="DX161" s="96"/>
      <c r="DY161" s="96"/>
      <c r="DZ161" s="96"/>
      <c r="EA161" s="96"/>
      <c r="EB161" s="96"/>
      <c r="EC161" s="96"/>
      <c r="ED161" s="96"/>
      <c r="EE161" s="96"/>
      <c r="EF161" s="96"/>
      <c r="EG161" s="96"/>
      <c r="EH161" s="96"/>
      <c r="EI161" s="96"/>
    </row>
    <row r="162" spans="1:139">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96"/>
      <c r="AO162" s="96"/>
      <c r="AP162" s="96"/>
      <c r="AQ162" s="96"/>
      <c r="AR162" s="96"/>
      <c r="AS162" s="96"/>
      <c r="AT162" s="96"/>
      <c r="AU162" s="96"/>
      <c r="AV162" s="96"/>
      <c r="AW162" s="96"/>
      <c r="AX162" s="96"/>
      <c r="AY162" s="96"/>
      <c r="AZ162" s="96"/>
      <c r="BA162" s="96"/>
      <c r="BB162" s="96"/>
      <c r="BC162" s="96"/>
      <c r="BD162" s="96"/>
      <c r="BE162" s="96"/>
      <c r="BF162" s="96"/>
      <c r="BG162" s="96"/>
      <c r="BH162" s="96"/>
      <c r="BI162" s="96"/>
      <c r="BJ162" s="96"/>
      <c r="BK162" s="96"/>
      <c r="BL162" s="96"/>
      <c r="BM162" s="96"/>
      <c r="BN162" s="96"/>
      <c r="BO162" s="96"/>
      <c r="BP162" s="96"/>
      <c r="BQ162" s="96"/>
      <c r="BR162" s="96"/>
      <c r="BS162" s="96"/>
      <c r="BT162" s="96"/>
      <c r="BU162" s="96"/>
      <c r="BV162" s="96"/>
      <c r="BW162" s="96"/>
      <c r="BX162" s="96"/>
      <c r="BY162" s="96"/>
      <c r="BZ162" s="96"/>
      <c r="CA162" s="96"/>
      <c r="CB162" s="96"/>
      <c r="CC162" s="96"/>
      <c r="CD162" s="96"/>
      <c r="CE162" s="96"/>
      <c r="CF162" s="96"/>
      <c r="CG162" s="96"/>
      <c r="CH162" s="96"/>
      <c r="CI162" s="96"/>
      <c r="CJ162" s="96"/>
      <c r="CK162" s="96"/>
      <c r="CL162" s="96"/>
      <c r="CM162" s="96"/>
      <c r="CN162" s="96"/>
      <c r="CO162" s="96"/>
      <c r="CP162" s="96"/>
      <c r="CQ162" s="96"/>
      <c r="CR162" s="96"/>
      <c r="CS162" s="96"/>
      <c r="CT162" s="96"/>
      <c r="CU162" s="96"/>
      <c r="CV162" s="96"/>
      <c r="CW162" s="96"/>
      <c r="CX162" s="96"/>
      <c r="CY162" s="96"/>
      <c r="CZ162" s="96"/>
      <c r="DA162" s="96"/>
      <c r="DB162" s="96"/>
      <c r="DC162" s="96"/>
      <c r="DD162" s="96"/>
      <c r="DE162" s="96"/>
      <c r="DF162" s="96"/>
      <c r="DG162" s="96"/>
      <c r="DH162" s="96"/>
      <c r="DI162" s="96"/>
      <c r="DJ162" s="96"/>
      <c r="DK162" s="96"/>
      <c r="DL162" s="96"/>
      <c r="DM162" s="96"/>
      <c r="DN162" s="96"/>
      <c r="DO162" s="96"/>
      <c r="DP162" s="96"/>
      <c r="DQ162" s="96"/>
      <c r="DR162" s="96"/>
      <c r="DS162" s="96"/>
      <c r="DT162" s="96"/>
      <c r="DU162" s="96"/>
      <c r="DV162" s="96"/>
      <c r="DW162" s="96"/>
      <c r="DX162" s="96"/>
      <c r="DY162" s="96"/>
      <c r="DZ162" s="96"/>
      <c r="EA162" s="96"/>
      <c r="EB162" s="96"/>
      <c r="EC162" s="96"/>
      <c r="ED162" s="96"/>
      <c r="EE162" s="96"/>
      <c r="EF162" s="96"/>
      <c r="EG162" s="96"/>
      <c r="EH162" s="96"/>
      <c r="EI162" s="96"/>
    </row>
    <row r="163" spans="1:139">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96"/>
      <c r="AO163" s="96"/>
      <c r="AP163" s="96"/>
      <c r="AQ163" s="96"/>
      <c r="AR163" s="96"/>
      <c r="AS163" s="96"/>
      <c r="AT163" s="96"/>
      <c r="AU163" s="96"/>
      <c r="AV163" s="96"/>
      <c r="AW163" s="96"/>
      <c r="AX163" s="96"/>
      <c r="AY163" s="96"/>
      <c r="AZ163" s="96"/>
      <c r="BA163" s="96"/>
      <c r="BB163" s="96"/>
      <c r="BC163" s="96"/>
      <c r="BD163" s="96"/>
      <c r="BE163" s="96"/>
      <c r="BF163" s="96"/>
      <c r="BG163" s="96"/>
      <c r="BH163" s="96"/>
      <c r="BI163" s="96"/>
      <c r="BJ163" s="96"/>
      <c r="BK163" s="96"/>
      <c r="BL163" s="96"/>
      <c r="BM163" s="96"/>
      <c r="BN163" s="96"/>
      <c r="BO163" s="96"/>
      <c r="BP163" s="96"/>
      <c r="BQ163" s="96"/>
      <c r="BR163" s="96"/>
      <c r="BS163" s="96"/>
      <c r="BT163" s="96"/>
      <c r="BU163" s="96"/>
      <c r="BV163" s="96"/>
      <c r="BW163" s="96"/>
      <c r="BX163" s="96"/>
      <c r="BY163" s="96"/>
      <c r="BZ163" s="96"/>
      <c r="CA163" s="96"/>
      <c r="CB163" s="96"/>
      <c r="CC163" s="96"/>
      <c r="CD163" s="96"/>
      <c r="CE163" s="96"/>
      <c r="CF163" s="96"/>
      <c r="CG163" s="96"/>
      <c r="CH163" s="96"/>
      <c r="CI163" s="96"/>
      <c r="CJ163" s="96"/>
      <c r="CK163" s="96"/>
      <c r="CL163" s="96"/>
      <c r="CM163" s="96"/>
      <c r="CN163" s="96"/>
      <c r="CO163" s="96"/>
      <c r="CP163" s="96"/>
      <c r="CQ163" s="96"/>
      <c r="CR163" s="96"/>
      <c r="CS163" s="96"/>
      <c r="CT163" s="96"/>
      <c r="CU163" s="96"/>
      <c r="CV163" s="96"/>
      <c r="CW163" s="96"/>
      <c r="CX163" s="96"/>
      <c r="CY163" s="96"/>
      <c r="CZ163" s="96"/>
      <c r="DA163" s="96"/>
      <c r="DB163" s="96"/>
      <c r="DC163" s="96"/>
      <c r="DD163" s="96"/>
      <c r="DE163" s="96"/>
      <c r="DF163" s="96"/>
      <c r="DG163" s="96"/>
      <c r="DH163" s="96"/>
      <c r="DI163" s="96"/>
      <c r="DJ163" s="96"/>
      <c r="DK163" s="96"/>
      <c r="DL163" s="96"/>
      <c r="DM163" s="96"/>
      <c r="DN163" s="96"/>
      <c r="DO163" s="96"/>
      <c r="DP163" s="96"/>
      <c r="DQ163" s="96"/>
      <c r="DR163" s="96"/>
      <c r="DS163" s="96"/>
      <c r="DT163" s="96"/>
      <c r="DU163" s="96"/>
      <c r="DV163" s="96"/>
      <c r="DW163" s="96"/>
      <c r="DX163" s="96"/>
      <c r="DY163" s="96"/>
      <c r="DZ163" s="96"/>
      <c r="EA163" s="96"/>
      <c r="EB163" s="96"/>
      <c r="EC163" s="96"/>
      <c r="ED163" s="96"/>
      <c r="EE163" s="96"/>
      <c r="EF163" s="96"/>
      <c r="EG163" s="96"/>
      <c r="EH163" s="96"/>
      <c r="EI163" s="96"/>
    </row>
    <row r="164" spans="1:139">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6"/>
      <c r="CZ164" s="96"/>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row>
    <row r="165" spans="1:139">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96"/>
      <c r="AO165" s="96"/>
      <c r="AP165" s="96"/>
      <c r="AQ165" s="96"/>
      <c r="AR165" s="96"/>
      <c r="AS165" s="96"/>
      <c r="AT165" s="96"/>
      <c r="AU165" s="96"/>
      <c r="AV165" s="96"/>
      <c r="AW165" s="96"/>
      <c r="AX165" s="96"/>
      <c r="AY165" s="96"/>
      <c r="AZ165" s="96"/>
      <c r="BA165" s="96"/>
      <c r="BB165" s="96"/>
      <c r="BC165" s="96"/>
      <c r="BD165" s="96"/>
      <c r="BE165" s="96"/>
      <c r="BF165" s="96"/>
      <c r="BG165" s="96"/>
      <c r="BH165" s="96"/>
      <c r="BI165" s="96"/>
      <c r="BJ165" s="96"/>
      <c r="BK165" s="96"/>
      <c r="BL165" s="96"/>
      <c r="BM165" s="96"/>
      <c r="BN165" s="96"/>
      <c r="BO165" s="96"/>
      <c r="BP165" s="96"/>
      <c r="BQ165" s="96"/>
      <c r="BR165" s="96"/>
      <c r="BS165" s="96"/>
      <c r="BT165" s="96"/>
      <c r="BU165" s="96"/>
      <c r="BV165" s="96"/>
      <c r="BW165" s="96"/>
      <c r="BX165" s="96"/>
      <c r="BY165" s="96"/>
      <c r="BZ165" s="96"/>
      <c r="CA165" s="96"/>
      <c r="CB165" s="96"/>
      <c r="CC165" s="96"/>
      <c r="CD165" s="96"/>
      <c r="CE165" s="96"/>
      <c r="CF165" s="96"/>
      <c r="CG165" s="96"/>
      <c r="CH165" s="96"/>
      <c r="CI165" s="96"/>
      <c r="CJ165" s="96"/>
      <c r="CK165" s="96"/>
      <c r="CL165" s="96"/>
      <c r="CM165" s="96"/>
      <c r="CN165" s="96"/>
      <c r="CO165" s="96"/>
      <c r="CP165" s="96"/>
      <c r="CQ165" s="96"/>
      <c r="CR165" s="96"/>
      <c r="CS165" s="96"/>
      <c r="CT165" s="96"/>
      <c r="CU165" s="96"/>
      <c r="CV165" s="96"/>
      <c r="CW165" s="96"/>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V165" s="96"/>
      <c r="DW165" s="96"/>
      <c r="DX165" s="96"/>
      <c r="DY165" s="96"/>
      <c r="DZ165" s="96"/>
      <c r="EA165" s="96"/>
      <c r="EB165" s="96"/>
      <c r="EC165" s="96"/>
      <c r="ED165" s="96"/>
      <c r="EE165" s="96"/>
      <c r="EF165" s="96"/>
      <c r="EG165" s="96"/>
      <c r="EH165" s="96"/>
      <c r="EI165" s="96"/>
    </row>
    <row r="166" spans="1:139">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96"/>
      <c r="AO166" s="96"/>
      <c r="AP166" s="96"/>
      <c r="AQ166" s="96"/>
      <c r="AR166" s="96"/>
      <c r="AS166" s="96"/>
      <c r="AT166" s="96"/>
      <c r="AU166" s="96"/>
      <c r="AV166" s="96"/>
      <c r="AW166" s="96"/>
      <c r="AX166" s="96"/>
      <c r="AY166" s="96"/>
      <c r="AZ166" s="96"/>
      <c r="BA166" s="96"/>
      <c r="BB166" s="96"/>
      <c r="BC166" s="96"/>
      <c r="BD166" s="96"/>
      <c r="BE166" s="96"/>
      <c r="BF166" s="96"/>
      <c r="BG166" s="96"/>
      <c r="BH166" s="96"/>
      <c r="BI166" s="96"/>
      <c r="BJ166" s="96"/>
      <c r="BK166" s="96"/>
      <c r="BL166" s="96"/>
      <c r="BM166" s="96"/>
      <c r="BN166" s="96"/>
      <c r="BO166" s="96"/>
      <c r="BP166" s="96"/>
      <c r="BQ166" s="96"/>
      <c r="BR166" s="96"/>
      <c r="BS166" s="96"/>
      <c r="BT166" s="96"/>
      <c r="BU166" s="96"/>
      <c r="BV166" s="96"/>
      <c r="BW166" s="96"/>
      <c r="BX166" s="96"/>
      <c r="BY166" s="96"/>
      <c r="BZ166" s="96"/>
      <c r="CA166" s="96"/>
      <c r="CB166" s="96"/>
      <c r="CC166" s="96"/>
      <c r="CD166" s="96"/>
      <c r="CE166" s="96"/>
      <c r="CF166" s="96"/>
      <c r="CG166" s="96"/>
      <c r="CH166" s="96"/>
      <c r="CI166" s="96"/>
      <c r="CJ166" s="96"/>
      <c r="CK166" s="96"/>
      <c r="CL166" s="96"/>
      <c r="CM166" s="96"/>
      <c r="CN166" s="96"/>
      <c r="CO166" s="96"/>
      <c r="CP166" s="96"/>
      <c r="CQ166" s="96"/>
      <c r="CR166" s="96"/>
      <c r="CS166" s="96"/>
      <c r="CT166" s="96"/>
      <c r="CU166" s="96"/>
      <c r="CV166" s="96"/>
      <c r="CW166" s="96"/>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V166" s="96"/>
      <c r="DW166" s="96"/>
      <c r="DX166" s="96"/>
      <c r="DY166" s="96"/>
      <c r="DZ166" s="96"/>
      <c r="EA166" s="96"/>
      <c r="EB166" s="96"/>
      <c r="EC166" s="96"/>
      <c r="ED166" s="96"/>
      <c r="EE166" s="96"/>
      <c r="EF166" s="96"/>
      <c r="EG166" s="96"/>
      <c r="EH166" s="96"/>
      <c r="EI166" s="96"/>
    </row>
    <row r="167" spans="1:139">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96"/>
      <c r="AO167" s="96"/>
      <c r="AP167" s="96"/>
      <c r="AQ167" s="96"/>
      <c r="AR167" s="96"/>
      <c r="AS167" s="96"/>
      <c r="AT167" s="96"/>
      <c r="AU167" s="96"/>
      <c r="AV167" s="96"/>
      <c r="AW167" s="96"/>
      <c r="AX167" s="96"/>
      <c r="AY167" s="96"/>
      <c r="AZ167" s="96"/>
      <c r="BA167" s="96"/>
      <c r="BB167" s="96"/>
      <c r="BC167" s="96"/>
      <c r="BD167" s="96"/>
      <c r="BE167" s="96"/>
      <c r="BF167" s="96"/>
      <c r="BG167" s="96"/>
      <c r="BH167" s="96"/>
      <c r="BI167" s="96"/>
      <c r="BJ167" s="96"/>
      <c r="BK167" s="96"/>
      <c r="BL167" s="96"/>
      <c r="BM167" s="96"/>
      <c r="BN167" s="96"/>
      <c r="BO167" s="96"/>
      <c r="BP167" s="96"/>
      <c r="BQ167" s="96"/>
      <c r="BR167" s="96"/>
      <c r="BS167" s="96"/>
      <c r="BT167" s="96"/>
      <c r="BU167" s="96"/>
      <c r="BV167" s="96"/>
      <c r="BW167" s="96"/>
      <c r="BX167" s="96"/>
      <c r="BY167" s="96"/>
      <c r="BZ167" s="96"/>
      <c r="CA167" s="96"/>
      <c r="CB167" s="96"/>
      <c r="CC167" s="96"/>
      <c r="CD167" s="96"/>
      <c r="CE167" s="96"/>
      <c r="CF167" s="96"/>
      <c r="CG167" s="96"/>
      <c r="CH167" s="96"/>
      <c r="CI167" s="96"/>
      <c r="CJ167" s="96"/>
      <c r="CK167" s="96"/>
      <c r="CL167" s="96"/>
      <c r="CM167" s="96"/>
      <c r="CN167" s="96"/>
      <c r="CO167" s="96"/>
      <c r="CP167" s="96"/>
      <c r="CQ167" s="96"/>
      <c r="CR167" s="96"/>
      <c r="CS167" s="96"/>
      <c r="CT167" s="96"/>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V167" s="96"/>
      <c r="DW167" s="96"/>
      <c r="DX167" s="96"/>
      <c r="DY167" s="96"/>
      <c r="DZ167" s="96"/>
      <c r="EA167" s="96"/>
      <c r="EB167" s="96"/>
      <c r="EC167" s="96"/>
      <c r="ED167" s="96"/>
      <c r="EE167" s="96"/>
      <c r="EF167" s="96"/>
      <c r="EG167" s="96"/>
      <c r="EH167" s="96"/>
      <c r="EI167" s="96"/>
    </row>
    <row r="168" spans="1:139">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96"/>
      <c r="AO168" s="96"/>
      <c r="AP168" s="96"/>
      <c r="AQ168" s="96"/>
      <c r="AR168" s="96"/>
      <c r="AS168" s="96"/>
      <c r="AT168" s="96"/>
      <c r="AU168" s="96"/>
      <c r="AV168" s="96"/>
      <c r="AW168" s="96"/>
      <c r="AX168" s="96"/>
      <c r="AY168" s="96"/>
      <c r="AZ168" s="96"/>
      <c r="BA168" s="96"/>
      <c r="BB168" s="96"/>
      <c r="BC168" s="96"/>
      <c r="BD168" s="96"/>
      <c r="BE168" s="96"/>
      <c r="BF168" s="96"/>
      <c r="BG168" s="96"/>
      <c r="BH168" s="96"/>
      <c r="BI168" s="96"/>
      <c r="BJ168" s="96"/>
      <c r="BK168" s="96"/>
      <c r="BL168" s="96"/>
      <c r="BM168" s="96"/>
      <c r="BN168" s="96"/>
      <c r="BO168" s="96"/>
      <c r="BP168" s="96"/>
      <c r="BQ168" s="96"/>
      <c r="BR168" s="96"/>
      <c r="BS168" s="96"/>
      <c r="BT168" s="96"/>
      <c r="BU168" s="96"/>
      <c r="BV168" s="96"/>
      <c r="BW168" s="96"/>
      <c r="BX168" s="96"/>
      <c r="BY168" s="96"/>
      <c r="BZ168" s="96"/>
      <c r="CA168" s="96"/>
      <c r="CB168" s="96"/>
      <c r="CC168" s="96"/>
      <c r="CD168" s="96"/>
      <c r="CE168" s="96"/>
      <c r="CF168" s="96"/>
      <c r="CG168" s="96"/>
      <c r="CH168" s="96"/>
      <c r="CI168" s="96"/>
      <c r="CJ168" s="96"/>
      <c r="CK168" s="96"/>
      <c r="CL168" s="96"/>
      <c r="CM168" s="96"/>
      <c r="CN168" s="96"/>
      <c r="CO168" s="96"/>
      <c r="CP168" s="96"/>
      <c r="CQ168" s="96"/>
      <c r="CR168" s="96"/>
      <c r="CS168" s="96"/>
      <c r="CT168" s="96"/>
      <c r="CU168" s="96"/>
      <c r="CV168" s="96"/>
      <c r="CW168" s="96"/>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V168" s="96"/>
      <c r="DW168" s="96"/>
      <c r="DX168" s="96"/>
      <c r="DY168" s="96"/>
      <c r="DZ168" s="96"/>
      <c r="EA168" s="96"/>
      <c r="EB168" s="96"/>
      <c r="EC168" s="96"/>
      <c r="ED168" s="96"/>
      <c r="EE168" s="96"/>
      <c r="EF168" s="96"/>
      <c r="EG168" s="96"/>
      <c r="EH168" s="96"/>
      <c r="EI168" s="96"/>
    </row>
    <row r="169" spans="1:139">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96"/>
      <c r="AO169" s="96"/>
      <c r="AP169" s="96"/>
      <c r="AQ169" s="96"/>
      <c r="AR169" s="96"/>
      <c r="AS169" s="96"/>
      <c r="AT169" s="96"/>
      <c r="AU169" s="96"/>
      <c r="AV169" s="96"/>
      <c r="AW169" s="96"/>
      <c r="AX169" s="96"/>
      <c r="AY169" s="96"/>
      <c r="AZ169" s="96"/>
      <c r="BA169" s="96"/>
      <c r="BB169" s="96"/>
      <c r="BC169" s="96"/>
      <c r="BD169" s="96"/>
      <c r="BE169" s="96"/>
      <c r="BF169" s="96"/>
      <c r="BG169" s="96"/>
      <c r="BH169" s="96"/>
      <c r="BI169" s="96"/>
      <c r="BJ169" s="96"/>
      <c r="BK169" s="96"/>
      <c r="BL169" s="96"/>
      <c r="BM169" s="96"/>
      <c r="BN169" s="96"/>
      <c r="BO169" s="96"/>
      <c r="BP169" s="96"/>
      <c r="BQ169" s="96"/>
      <c r="BR169" s="96"/>
      <c r="BS169" s="96"/>
      <c r="BT169" s="96"/>
      <c r="BU169" s="96"/>
      <c r="BV169" s="96"/>
      <c r="BW169" s="96"/>
      <c r="BX169" s="96"/>
      <c r="BY169" s="96"/>
      <c r="BZ169" s="96"/>
      <c r="CA169" s="96"/>
      <c r="CB169" s="96"/>
      <c r="CC169" s="96"/>
      <c r="CD169" s="96"/>
      <c r="CE169" s="96"/>
      <c r="CF169" s="96"/>
      <c r="CG169" s="96"/>
      <c r="CH169" s="96"/>
      <c r="CI169" s="96"/>
      <c r="CJ169" s="96"/>
      <c r="CK169" s="96"/>
      <c r="CL169" s="96"/>
      <c r="CM169" s="96"/>
      <c r="CN169" s="96"/>
      <c r="CO169" s="96"/>
      <c r="CP169" s="96"/>
      <c r="CQ169" s="96"/>
      <c r="CR169" s="96"/>
      <c r="CS169" s="96"/>
      <c r="CT169" s="96"/>
      <c r="CU169" s="96"/>
      <c r="CV169" s="96"/>
      <c r="CW169" s="96"/>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V169" s="96"/>
      <c r="DW169" s="96"/>
      <c r="DX169" s="96"/>
      <c r="DY169" s="96"/>
      <c r="DZ169" s="96"/>
      <c r="EA169" s="96"/>
      <c r="EB169" s="96"/>
      <c r="EC169" s="96"/>
      <c r="ED169" s="96"/>
      <c r="EE169" s="96"/>
      <c r="EF169" s="96"/>
      <c r="EG169" s="96"/>
      <c r="EH169" s="96"/>
      <c r="EI169" s="96"/>
    </row>
    <row r="170" spans="1:139">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6"/>
      <c r="AY170" s="96"/>
      <c r="AZ170" s="96"/>
      <c r="BA170" s="96"/>
      <c r="BB170" s="96"/>
      <c r="BC170" s="96"/>
      <c r="BD170" s="96"/>
      <c r="BE170" s="96"/>
      <c r="BF170" s="96"/>
      <c r="BG170" s="96"/>
      <c r="BH170" s="96"/>
      <c r="BI170" s="96"/>
      <c r="BJ170" s="96"/>
      <c r="BK170" s="96"/>
      <c r="BL170" s="96"/>
      <c r="BM170" s="96"/>
      <c r="BN170" s="96"/>
      <c r="BO170" s="96"/>
      <c r="BP170" s="96"/>
      <c r="BQ170" s="96"/>
      <c r="BR170" s="96"/>
      <c r="BS170" s="96"/>
      <c r="BT170" s="96"/>
      <c r="BU170" s="96"/>
      <c r="BV170" s="96"/>
      <c r="BW170" s="96"/>
      <c r="BX170" s="96"/>
      <c r="BY170" s="96"/>
      <c r="BZ170" s="96"/>
      <c r="CA170" s="96"/>
      <c r="CB170" s="96"/>
      <c r="CC170" s="96"/>
      <c r="CD170" s="96"/>
      <c r="CE170" s="96"/>
      <c r="CF170" s="96"/>
      <c r="CG170" s="96"/>
      <c r="CH170" s="96"/>
      <c r="CI170" s="96"/>
      <c r="CJ170" s="96"/>
      <c r="CK170" s="96"/>
      <c r="CL170" s="96"/>
      <c r="CM170" s="96"/>
      <c r="CN170" s="96"/>
      <c r="CO170" s="96"/>
      <c r="CP170" s="96"/>
      <c r="CQ170" s="96"/>
      <c r="CR170" s="96"/>
      <c r="CS170" s="96"/>
      <c r="CT170" s="96"/>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V170" s="96"/>
      <c r="DW170" s="96"/>
      <c r="DX170" s="96"/>
      <c r="DY170" s="96"/>
      <c r="DZ170" s="96"/>
      <c r="EA170" s="96"/>
      <c r="EB170" s="96"/>
      <c r="EC170" s="96"/>
      <c r="ED170" s="96"/>
      <c r="EE170" s="96"/>
      <c r="EF170" s="96"/>
      <c r="EG170" s="96"/>
      <c r="EH170" s="96"/>
      <c r="EI170" s="96"/>
    </row>
    <row r="171" spans="1:139">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96"/>
      <c r="AO171" s="96"/>
      <c r="AP171" s="96"/>
      <c r="AQ171" s="96"/>
      <c r="AR171" s="96"/>
      <c r="AS171" s="96"/>
      <c r="AT171" s="96"/>
      <c r="AU171" s="96"/>
      <c r="AV171" s="96"/>
      <c r="AW171" s="96"/>
      <c r="AX171" s="96"/>
      <c r="AY171" s="96"/>
      <c r="AZ171" s="96"/>
      <c r="BA171" s="96"/>
      <c r="BB171" s="96"/>
      <c r="BC171" s="96"/>
      <c r="BD171" s="96"/>
      <c r="BE171" s="96"/>
      <c r="BF171" s="96"/>
      <c r="BG171" s="96"/>
      <c r="BH171" s="96"/>
      <c r="BI171" s="96"/>
      <c r="BJ171" s="96"/>
      <c r="BK171" s="96"/>
      <c r="BL171" s="96"/>
      <c r="BM171" s="96"/>
      <c r="BN171" s="96"/>
      <c r="BO171" s="96"/>
      <c r="BP171" s="96"/>
      <c r="BQ171" s="96"/>
      <c r="BR171" s="96"/>
      <c r="BS171" s="96"/>
      <c r="BT171" s="96"/>
      <c r="BU171" s="96"/>
      <c r="BV171" s="96"/>
      <c r="BW171" s="96"/>
      <c r="BX171" s="96"/>
      <c r="BY171" s="96"/>
      <c r="BZ171" s="96"/>
      <c r="CA171" s="96"/>
      <c r="CB171" s="96"/>
      <c r="CC171" s="96"/>
      <c r="CD171" s="96"/>
      <c r="CE171" s="96"/>
      <c r="CF171" s="96"/>
      <c r="CG171" s="96"/>
      <c r="CH171" s="96"/>
      <c r="CI171" s="96"/>
      <c r="CJ171" s="96"/>
      <c r="CK171" s="96"/>
      <c r="CL171" s="96"/>
      <c r="CM171" s="96"/>
      <c r="CN171" s="96"/>
      <c r="CO171" s="96"/>
      <c r="CP171" s="96"/>
      <c r="CQ171" s="96"/>
      <c r="CR171" s="96"/>
      <c r="CS171" s="96"/>
      <c r="CT171" s="96"/>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V171" s="96"/>
      <c r="DW171" s="96"/>
      <c r="DX171" s="96"/>
      <c r="DY171" s="96"/>
      <c r="DZ171" s="96"/>
      <c r="EA171" s="96"/>
      <c r="EB171" s="96"/>
      <c r="EC171" s="96"/>
      <c r="ED171" s="96"/>
      <c r="EE171" s="96"/>
      <c r="EF171" s="96"/>
      <c r="EG171" s="96"/>
      <c r="EH171" s="96"/>
      <c r="EI171" s="96"/>
    </row>
    <row r="172" spans="1:139">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96"/>
      <c r="AO172" s="96"/>
      <c r="AP172" s="96"/>
      <c r="AQ172" s="96"/>
      <c r="AR172" s="96"/>
      <c r="AS172" s="96"/>
      <c r="AT172" s="96"/>
      <c r="AU172" s="96"/>
      <c r="AV172" s="96"/>
      <c r="AW172" s="96"/>
      <c r="AX172" s="96"/>
      <c r="AY172" s="96"/>
      <c r="AZ172" s="96"/>
      <c r="BA172" s="96"/>
      <c r="BB172" s="96"/>
      <c r="BC172" s="96"/>
      <c r="BD172" s="96"/>
      <c r="BE172" s="96"/>
      <c r="BF172" s="96"/>
      <c r="BG172" s="96"/>
      <c r="BH172" s="96"/>
      <c r="BI172" s="96"/>
      <c r="BJ172" s="96"/>
      <c r="BK172" s="96"/>
      <c r="BL172" s="96"/>
      <c r="BM172" s="96"/>
      <c r="BN172" s="96"/>
      <c r="BO172" s="96"/>
      <c r="BP172" s="96"/>
      <c r="BQ172" s="96"/>
      <c r="BR172" s="96"/>
      <c r="BS172" s="96"/>
      <c r="BT172" s="96"/>
      <c r="BU172" s="96"/>
      <c r="BV172" s="96"/>
      <c r="BW172" s="96"/>
      <c r="BX172" s="96"/>
      <c r="BY172" s="96"/>
      <c r="BZ172" s="96"/>
      <c r="CA172" s="96"/>
      <c r="CB172" s="96"/>
      <c r="CC172" s="96"/>
      <c r="CD172" s="96"/>
      <c r="CE172" s="96"/>
      <c r="CF172" s="96"/>
      <c r="CG172" s="96"/>
      <c r="CH172" s="96"/>
      <c r="CI172" s="96"/>
      <c r="CJ172" s="96"/>
      <c r="CK172" s="96"/>
      <c r="CL172" s="96"/>
      <c r="CM172" s="96"/>
      <c r="CN172" s="96"/>
      <c r="CO172" s="96"/>
      <c r="CP172" s="96"/>
      <c r="CQ172" s="96"/>
      <c r="CR172" s="96"/>
      <c r="CS172" s="96"/>
      <c r="CT172" s="96"/>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V172" s="96"/>
      <c r="DW172" s="96"/>
      <c r="DX172" s="96"/>
      <c r="DY172" s="96"/>
      <c r="DZ172" s="96"/>
      <c r="EA172" s="96"/>
      <c r="EB172" s="96"/>
      <c r="EC172" s="96"/>
      <c r="ED172" s="96"/>
      <c r="EE172" s="96"/>
      <c r="EF172" s="96"/>
      <c r="EG172" s="96"/>
      <c r="EH172" s="96"/>
      <c r="EI172" s="96"/>
    </row>
    <row r="173" spans="1:139">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96"/>
      <c r="AO173" s="96"/>
      <c r="AP173" s="96"/>
      <c r="AQ173" s="96"/>
      <c r="AR173" s="96"/>
      <c r="AS173" s="96"/>
      <c r="AT173" s="96"/>
      <c r="AU173" s="96"/>
      <c r="AV173" s="96"/>
      <c r="AW173" s="96"/>
      <c r="AX173" s="96"/>
      <c r="AY173" s="96"/>
      <c r="AZ173" s="96"/>
      <c r="BA173" s="96"/>
      <c r="BB173" s="96"/>
      <c r="BC173" s="96"/>
      <c r="BD173" s="96"/>
      <c r="BE173" s="96"/>
      <c r="BF173" s="96"/>
      <c r="BG173" s="96"/>
      <c r="BH173" s="96"/>
      <c r="BI173" s="96"/>
      <c r="BJ173" s="96"/>
      <c r="BK173" s="96"/>
      <c r="BL173" s="96"/>
      <c r="BM173" s="96"/>
      <c r="BN173" s="96"/>
      <c r="BO173" s="96"/>
      <c r="BP173" s="96"/>
      <c r="BQ173" s="96"/>
      <c r="BR173" s="96"/>
      <c r="BS173" s="96"/>
      <c r="BT173" s="96"/>
      <c r="BU173" s="96"/>
      <c r="BV173" s="96"/>
      <c r="BW173" s="96"/>
      <c r="BX173" s="96"/>
      <c r="BY173" s="96"/>
      <c r="BZ173" s="96"/>
      <c r="CA173" s="96"/>
      <c r="CB173" s="96"/>
      <c r="CC173" s="96"/>
      <c r="CD173" s="96"/>
      <c r="CE173" s="96"/>
      <c r="CF173" s="96"/>
      <c r="CG173" s="96"/>
      <c r="CH173" s="96"/>
      <c r="CI173" s="96"/>
      <c r="CJ173" s="96"/>
      <c r="CK173" s="96"/>
      <c r="CL173" s="96"/>
      <c r="CM173" s="96"/>
      <c r="CN173" s="96"/>
      <c r="CO173" s="96"/>
      <c r="CP173" s="96"/>
      <c r="CQ173" s="96"/>
      <c r="CR173" s="96"/>
      <c r="CS173" s="96"/>
      <c r="CT173" s="96"/>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V173" s="96"/>
      <c r="DW173" s="96"/>
      <c r="DX173" s="96"/>
      <c r="DY173" s="96"/>
      <c r="DZ173" s="96"/>
      <c r="EA173" s="96"/>
      <c r="EB173" s="96"/>
      <c r="EC173" s="96"/>
      <c r="ED173" s="96"/>
      <c r="EE173" s="96"/>
      <c r="EF173" s="96"/>
      <c r="EG173" s="96"/>
      <c r="EH173" s="96"/>
      <c r="EI173" s="96"/>
    </row>
    <row r="174" spans="1:139">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96"/>
      <c r="AO174" s="96"/>
      <c r="AP174" s="96"/>
      <c r="AQ174" s="96"/>
      <c r="AR174" s="96"/>
      <c r="AS174" s="96"/>
      <c r="AT174" s="96"/>
      <c r="AU174" s="96"/>
      <c r="AV174" s="96"/>
      <c r="AW174" s="96"/>
      <c r="AX174" s="96"/>
      <c r="AY174" s="96"/>
      <c r="AZ174" s="96"/>
      <c r="BA174" s="96"/>
      <c r="BB174" s="96"/>
      <c r="BC174" s="96"/>
      <c r="BD174" s="96"/>
      <c r="BE174" s="96"/>
      <c r="BF174" s="96"/>
      <c r="BG174" s="96"/>
      <c r="BH174" s="96"/>
      <c r="BI174" s="96"/>
      <c r="BJ174" s="96"/>
      <c r="BK174" s="96"/>
      <c r="BL174" s="96"/>
      <c r="BM174" s="96"/>
      <c r="BN174" s="96"/>
      <c r="BO174" s="96"/>
      <c r="BP174" s="96"/>
      <c r="BQ174" s="96"/>
      <c r="BR174" s="96"/>
      <c r="BS174" s="96"/>
      <c r="BT174" s="96"/>
      <c r="BU174" s="96"/>
      <c r="BV174" s="96"/>
      <c r="BW174" s="96"/>
      <c r="BX174" s="96"/>
      <c r="BY174" s="96"/>
      <c r="BZ174" s="96"/>
      <c r="CA174" s="96"/>
      <c r="CB174" s="96"/>
      <c r="CC174" s="96"/>
      <c r="CD174" s="96"/>
      <c r="CE174" s="96"/>
      <c r="CF174" s="96"/>
      <c r="CG174" s="96"/>
      <c r="CH174" s="96"/>
      <c r="CI174" s="96"/>
      <c r="CJ174" s="96"/>
      <c r="CK174" s="96"/>
      <c r="CL174" s="96"/>
      <c r="CM174" s="96"/>
      <c r="CN174" s="96"/>
      <c r="CO174" s="96"/>
      <c r="CP174" s="96"/>
      <c r="CQ174" s="96"/>
      <c r="CR174" s="96"/>
      <c r="CS174" s="96"/>
      <c r="CT174" s="96"/>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V174" s="96"/>
      <c r="DW174" s="96"/>
      <c r="DX174" s="96"/>
      <c r="DY174" s="96"/>
      <c r="DZ174" s="96"/>
      <c r="EA174" s="96"/>
      <c r="EB174" s="96"/>
      <c r="EC174" s="96"/>
      <c r="ED174" s="96"/>
      <c r="EE174" s="96"/>
      <c r="EF174" s="96"/>
      <c r="EG174" s="96"/>
      <c r="EH174" s="96"/>
      <c r="EI174" s="96"/>
    </row>
    <row r="175" spans="1:139">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96"/>
      <c r="AO175" s="96"/>
      <c r="AP175" s="96"/>
      <c r="AQ175" s="96"/>
      <c r="AR175" s="96"/>
      <c r="AS175" s="96"/>
      <c r="AT175" s="96"/>
      <c r="AU175" s="96"/>
      <c r="AV175" s="96"/>
      <c r="AW175" s="96"/>
      <c r="AX175" s="96"/>
      <c r="AY175" s="96"/>
      <c r="AZ175" s="96"/>
      <c r="BA175" s="96"/>
      <c r="BB175" s="96"/>
      <c r="BC175" s="96"/>
      <c r="BD175" s="96"/>
      <c r="BE175" s="96"/>
      <c r="BF175" s="96"/>
      <c r="BG175" s="96"/>
      <c r="BH175" s="96"/>
      <c r="BI175" s="96"/>
      <c r="BJ175" s="96"/>
      <c r="BK175" s="96"/>
      <c r="BL175" s="96"/>
      <c r="BM175" s="96"/>
      <c r="BN175" s="96"/>
      <c r="BO175" s="96"/>
      <c r="BP175" s="96"/>
      <c r="BQ175" s="96"/>
      <c r="BR175" s="96"/>
      <c r="BS175" s="96"/>
      <c r="BT175" s="96"/>
      <c r="BU175" s="96"/>
      <c r="BV175" s="96"/>
      <c r="BW175" s="96"/>
      <c r="BX175" s="96"/>
      <c r="BY175" s="96"/>
      <c r="BZ175" s="96"/>
      <c r="CA175" s="96"/>
      <c r="CB175" s="96"/>
      <c r="CC175" s="96"/>
      <c r="CD175" s="96"/>
      <c r="CE175" s="96"/>
      <c r="CF175" s="96"/>
      <c r="CG175" s="96"/>
      <c r="CH175" s="96"/>
      <c r="CI175" s="96"/>
      <c r="CJ175" s="96"/>
      <c r="CK175" s="96"/>
      <c r="CL175" s="96"/>
      <c r="CM175" s="96"/>
      <c r="CN175" s="96"/>
      <c r="CO175" s="96"/>
      <c r="CP175" s="96"/>
      <c r="CQ175" s="96"/>
      <c r="CR175" s="96"/>
      <c r="CS175" s="96"/>
      <c r="CT175" s="96"/>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V175" s="96"/>
      <c r="DW175" s="96"/>
      <c r="DX175" s="96"/>
      <c r="DY175" s="96"/>
      <c r="DZ175" s="96"/>
      <c r="EA175" s="96"/>
      <c r="EB175" s="96"/>
      <c r="EC175" s="96"/>
      <c r="ED175" s="96"/>
      <c r="EE175" s="96"/>
      <c r="EF175" s="96"/>
      <c r="EG175" s="96"/>
      <c r="EH175" s="96"/>
      <c r="EI175" s="96"/>
    </row>
    <row r="176" spans="1:139">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96"/>
      <c r="AO176" s="96"/>
      <c r="AP176" s="96"/>
      <c r="AQ176" s="96"/>
      <c r="AR176" s="96"/>
      <c r="AS176" s="96"/>
      <c r="AT176" s="96"/>
      <c r="AU176" s="96"/>
      <c r="AV176" s="96"/>
      <c r="AW176" s="96"/>
      <c r="AX176" s="96"/>
      <c r="AY176" s="96"/>
      <c r="AZ176" s="96"/>
      <c r="BA176" s="96"/>
      <c r="BB176" s="96"/>
      <c r="BC176" s="96"/>
      <c r="BD176" s="96"/>
      <c r="BE176" s="96"/>
      <c r="BF176" s="96"/>
      <c r="BG176" s="96"/>
      <c r="BH176" s="96"/>
      <c r="BI176" s="96"/>
      <c r="BJ176" s="96"/>
      <c r="BK176" s="96"/>
      <c r="BL176" s="96"/>
      <c r="BM176" s="96"/>
      <c r="BN176" s="96"/>
      <c r="BO176" s="96"/>
      <c r="BP176" s="96"/>
      <c r="BQ176" s="96"/>
      <c r="BR176" s="96"/>
      <c r="BS176" s="96"/>
      <c r="BT176" s="96"/>
      <c r="BU176" s="96"/>
      <c r="BV176" s="96"/>
      <c r="BW176" s="96"/>
      <c r="BX176" s="96"/>
      <c r="BY176" s="96"/>
      <c r="BZ176" s="96"/>
      <c r="CA176" s="96"/>
      <c r="CB176" s="96"/>
      <c r="CC176" s="96"/>
      <c r="CD176" s="96"/>
      <c r="CE176" s="96"/>
      <c r="CF176" s="96"/>
      <c r="CG176" s="96"/>
      <c r="CH176" s="96"/>
      <c r="CI176" s="96"/>
      <c r="CJ176" s="96"/>
      <c r="CK176" s="96"/>
      <c r="CL176" s="96"/>
      <c r="CM176" s="96"/>
      <c r="CN176" s="96"/>
      <c r="CO176" s="96"/>
      <c r="CP176" s="96"/>
      <c r="CQ176" s="96"/>
      <c r="CR176" s="96"/>
      <c r="CS176" s="96"/>
      <c r="CT176" s="96"/>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V176" s="96"/>
      <c r="DW176" s="96"/>
      <c r="DX176" s="96"/>
      <c r="DY176" s="96"/>
      <c r="DZ176" s="96"/>
      <c r="EA176" s="96"/>
      <c r="EB176" s="96"/>
      <c r="EC176" s="96"/>
      <c r="ED176" s="96"/>
      <c r="EE176" s="96"/>
      <c r="EF176" s="96"/>
      <c r="EG176" s="96"/>
      <c r="EH176" s="96"/>
      <c r="EI176" s="96"/>
    </row>
    <row r="177" spans="1:139">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96"/>
      <c r="AO177" s="96"/>
      <c r="AP177" s="96"/>
      <c r="AQ177" s="96"/>
      <c r="AR177" s="96"/>
      <c r="AS177" s="96"/>
      <c r="AT177" s="96"/>
      <c r="AU177" s="96"/>
      <c r="AV177" s="96"/>
      <c r="AW177" s="96"/>
      <c r="AX177" s="96"/>
      <c r="AY177" s="96"/>
      <c r="AZ177" s="96"/>
      <c r="BA177" s="96"/>
      <c r="BB177" s="96"/>
      <c r="BC177" s="96"/>
      <c r="BD177" s="96"/>
      <c r="BE177" s="96"/>
      <c r="BF177" s="96"/>
      <c r="BG177" s="96"/>
      <c r="BH177" s="96"/>
      <c r="BI177" s="96"/>
      <c r="BJ177" s="96"/>
      <c r="BK177" s="96"/>
      <c r="BL177" s="96"/>
      <c r="BM177" s="96"/>
      <c r="BN177" s="96"/>
      <c r="BO177" s="96"/>
      <c r="BP177" s="96"/>
      <c r="BQ177" s="96"/>
      <c r="BR177" s="96"/>
      <c r="BS177" s="96"/>
      <c r="BT177" s="96"/>
      <c r="BU177" s="96"/>
      <c r="BV177" s="96"/>
      <c r="BW177" s="96"/>
      <c r="BX177" s="96"/>
      <c r="BY177" s="96"/>
      <c r="BZ177" s="96"/>
      <c r="CA177" s="96"/>
      <c r="CB177" s="96"/>
      <c r="CC177" s="96"/>
      <c r="CD177" s="96"/>
      <c r="CE177" s="96"/>
      <c r="CF177" s="96"/>
      <c r="CG177" s="96"/>
      <c r="CH177" s="96"/>
      <c r="CI177" s="96"/>
      <c r="CJ177" s="96"/>
      <c r="CK177" s="96"/>
      <c r="CL177" s="96"/>
      <c r="CM177" s="96"/>
      <c r="CN177" s="96"/>
      <c r="CO177" s="96"/>
      <c r="CP177" s="96"/>
      <c r="CQ177" s="96"/>
      <c r="CR177" s="96"/>
      <c r="CS177" s="96"/>
      <c r="CT177" s="9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V177" s="96"/>
      <c r="DW177" s="96"/>
      <c r="DX177" s="96"/>
      <c r="DY177" s="96"/>
      <c r="DZ177" s="96"/>
      <c r="EA177" s="96"/>
      <c r="EB177" s="96"/>
      <c r="EC177" s="96"/>
      <c r="ED177" s="96"/>
      <c r="EE177" s="96"/>
      <c r="EF177" s="96"/>
      <c r="EG177" s="96"/>
      <c r="EH177" s="96"/>
      <c r="EI177" s="96"/>
    </row>
    <row r="178" spans="1:139">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96"/>
      <c r="AO178" s="96"/>
      <c r="AP178" s="96"/>
      <c r="AQ178" s="96"/>
      <c r="AR178" s="96"/>
      <c r="AS178" s="96"/>
      <c r="AT178" s="96"/>
      <c r="AU178" s="96"/>
      <c r="AV178" s="96"/>
      <c r="AW178" s="96"/>
      <c r="AX178" s="96"/>
      <c r="AY178" s="96"/>
      <c r="AZ178" s="96"/>
      <c r="BA178" s="96"/>
      <c r="BB178" s="96"/>
      <c r="BC178" s="96"/>
      <c r="BD178" s="96"/>
      <c r="BE178" s="96"/>
      <c r="BF178" s="96"/>
      <c r="BG178" s="96"/>
      <c r="BH178" s="96"/>
      <c r="BI178" s="96"/>
      <c r="BJ178" s="96"/>
      <c r="BK178" s="96"/>
      <c r="BL178" s="96"/>
      <c r="BM178" s="96"/>
      <c r="BN178" s="96"/>
      <c r="BO178" s="96"/>
      <c r="BP178" s="96"/>
      <c r="BQ178" s="96"/>
      <c r="BR178" s="96"/>
      <c r="BS178" s="96"/>
      <c r="BT178" s="96"/>
      <c r="BU178" s="96"/>
      <c r="BV178" s="96"/>
      <c r="BW178" s="96"/>
      <c r="BX178" s="96"/>
      <c r="BY178" s="96"/>
      <c r="BZ178" s="96"/>
      <c r="CA178" s="96"/>
      <c r="CB178" s="96"/>
      <c r="CC178" s="96"/>
      <c r="CD178" s="96"/>
      <c r="CE178" s="96"/>
      <c r="CF178" s="96"/>
      <c r="CG178" s="96"/>
      <c r="CH178" s="96"/>
      <c r="CI178" s="96"/>
      <c r="CJ178" s="96"/>
      <c r="CK178" s="96"/>
      <c r="CL178" s="96"/>
      <c r="CM178" s="96"/>
      <c r="CN178" s="96"/>
      <c r="CO178" s="96"/>
      <c r="CP178" s="96"/>
      <c r="CQ178" s="96"/>
      <c r="CR178" s="96"/>
      <c r="CS178" s="96"/>
      <c r="CT178" s="96"/>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V178" s="96"/>
      <c r="DW178" s="96"/>
      <c r="DX178" s="96"/>
      <c r="DY178" s="96"/>
      <c r="DZ178" s="96"/>
      <c r="EA178" s="96"/>
      <c r="EB178" s="96"/>
      <c r="EC178" s="96"/>
      <c r="ED178" s="96"/>
      <c r="EE178" s="96"/>
      <c r="EF178" s="96"/>
      <c r="EG178" s="96"/>
      <c r="EH178" s="96"/>
      <c r="EI178" s="96"/>
    </row>
    <row r="179" spans="1:139">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96"/>
      <c r="AO179" s="96"/>
      <c r="AP179" s="96"/>
      <c r="AQ179" s="96"/>
      <c r="AR179" s="96"/>
      <c r="AS179" s="96"/>
      <c r="AT179" s="96"/>
      <c r="AU179" s="96"/>
      <c r="AV179" s="96"/>
      <c r="AW179" s="96"/>
      <c r="AX179" s="96"/>
      <c r="AY179" s="96"/>
      <c r="AZ179" s="96"/>
      <c r="BA179" s="96"/>
      <c r="BB179" s="96"/>
      <c r="BC179" s="96"/>
      <c r="BD179" s="96"/>
      <c r="BE179" s="96"/>
      <c r="BF179" s="96"/>
      <c r="BG179" s="96"/>
      <c r="BH179" s="96"/>
      <c r="BI179" s="96"/>
      <c r="BJ179" s="96"/>
      <c r="BK179" s="96"/>
      <c r="BL179" s="96"/>
      <c r="BM179" s="96"/>
      <c r="BN179" s="96"/>
      <c r="BO179" s="96"/>
      <c r="BP179" s="96"/>
      <c r="BQ179" s="96"/>
      <c r="BR179" s="96"/>
      <c r="BS179" s="96"/>
      <c r="BT179" s="96"/>
      <c r="BU179" s="96"/>
      <c r="BV179" s="96"/>
      <c r="BW179" s="96"/>
      <c r="BX179" s="96"/>
      <c r="BY179" s="96"/>
      <c r="BZ179" s="96"/>
      <c r="CA179" s="96"/>
      <c r="CB179" s="96"/>
      <c r="CC179" s="96"/>
      <c r="CD179" s="96"/>
      <c r="CE179" s="96"/>
      <c r="CF179" s="96"/>
      <c r="CG179" s="96"/>
      <c r="CH179" s="96"/>
      <c r="CI179" s="96"/>
      <c r="CJ179" s="96"/>
      <c r="CK179" s="96"/>
      <c r="CL179" s="96"/>
      <c r="CM179" s="96"/>
      <c r="CN179" s="96"/>
      <c r="CO179" s="96"/>
      <c r="CP179" s="96"/>
      <c r="CQ179" s="96"/>
      <c r="CR179" s="96"/>
      <c r="CS179" s="96"/>
      <c r="CT179" s="96"/>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V179" s="96"/>
      <c r="DW179" s="96"/>
      <c r="DX179" s="96"/>
      <c r="DY179" s="96"/>
      <c r="DZ179" s="96"/>
      <c r="EA179" s="96"/>
      <c r="EB179" s="96"/>
      <c r="EC179" s="96"/>
      <c r="ED179" s="96"/>
      <c r="EE179" s="96"/>
      <c r="EF179" s="96"/>
      <c r="EG179" s="96"/>
      <c r="EH179" s="96"/>
      <c r="EI179" s="96"/>
    </row>
    <row r="180" spans="1:139">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96"/>
      <c r="AO180" s="96"/>
      <c r="AP180" s="96"/>
      <c r="AQ180" s="96"/>
      <c r="AR180" s="96"/>
      <c r="AS180" s="96"/>
      <c r="AT180" s="96"/>
      <c r="AU180" s="96"/>
      <c r="AV180" s="96"/>
      <c r="AW180" s="96"/>
      <c r="AX180" s="96"/>
      <c r="AY180" s="96"/>
      <c r="AZ180" s="96"/>
      <c r="BA180" s="96"/>
      <c r="BB180" s="96"/>
      <c r="BC180" s="96"/>
      <c r="BD180" s="96"/>
      <c r="BE180" s="96"/>
      <c r="BF180" s="96"/>
      <c r="BG180" s="96"/>
      <c r="BH180" s="96"/>
      <c r="BI180" s="96"/>
      <c r="BJ180" s="96"/>
      <c r="BK180" s="96"/>
      <c r="BL180" s="96"/>
      <c r="BM180" s="96"/>
      <c r="BN180" s="96"/>
      <c r="BO180" s="96"/>
      <c r="BP180" s="96"/>
      <c r="BQ180" s="96"/>
      <c r="BR180" s="96"/>
      <c r="BS180" s="96"/>
      <c r="BT180" s="96"/>
      <c r="BU180" s="96"/>
      <c r="BV180" s="96"/>
      <c r="BW180" s="96"/>
      <c r="BX180" s="96"/>
      <c r="BY180" s="96"/>
      <c r="BZ180" s="96"/>
      <c r="CA180" s="96"/>
      <c r="CB180" s="96"/>
      <c r="CC180" s="96"/>
      <c r="CD180" s="96"/>
      <c r="CE180" s="96"/>
      <c r="CF180" s="96"/>
      <c r="CG180" s="96"/>
      <c r="CH180" s="96"/>
      <c r="CI180" s="96"/>
      <c r="CJ180" s="96"/>
      <c r="CK180" s="96"/>
      <c r="CL180" s="96"/>
      <c r="CM180" s="96"/>
      <c r="CN180" s="96"/>
      <c r="CO180" s="96"/>
      <c r="CP180" s="96"/>
      <c r="CQ180" s="96"/>
      <c r="CR180" s="96"/>
      <c r="CS180" s="96"/>
      <c r="CT180" s="96"/>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V180" s="96"/>
      <c r="DW180" s="96"/>
      <c r="DX180" s="96"/>
      <c r="DY180" s="96"/>
      <c r="DZ180" s="96"/>
      <c r="EA180" s="96"/>
      <c r="EB180" s="96"/>
      <c r="EC180" s="96"/>
      <c r="ED180" s="96"/>
      <c r="EE180" s="96"/>
      <c r="EF180" s="96"/>
      <c r="EG180" s="96"/>
      <c r="EH180" s="96"/>
      <c r="EI180" s="96"/>
    </row>
    <row r="181" spans="1:139">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c r="BC181" s="96"/>
      <c r="BD181" s="96"/>
      <c r="BE181" s="96"/>
      <c r="BF181" s="96"/>
      <c r="BG181" s="96"/>
      <c r="BH181" s="96"/>
      <c r="BI181" s="96"/>
      <c r="BJ181" s="96"/>
      <c r="BK181" s="96"/>
      <c r="BL181" s="96"/>
      <c r="BM181" s="96"/>
      <c r="BN181" s="96"/>
      <c r="BO181" s="96"/>
      <c r="BP181" s="96"/>
      <c r="BQ181" s="96"/>
      <c r="BR181" s="96"/>
      <c r="BS181" s="96"/>
      <c r="BT181" s="96"/>
      <c r="BU181" s="96"/>
      <c r="BV181" s="96"/>
      <c r="BW181" s="96"/>
      <c r="BX181" s="96"/>
      <c r="BY181" s="96"/>
      <c r="BZ181" s="96"/>
      <c r="CA181" s="96"/>
      <c r="CB181" s="96"/>
      <c r="CC181" s="96"/>
      <c r="CD181" s="96"/>
      <c r="CE181" s="96"/>
      <c r="CF181" s="96"/>
      <c r="CG181" s="96"/>
      <c r="CH181" s="96"/>
      <c r="CI181" s="96"/>
      <c r="CJ181" s="96"/>
      <c r="CK181" s="96"/>
      <c r="CL181" s="96"/>
      <c r="CM181" s="96"/>
      <c r="CN181" s="96"/>
      <c r="CO181" s="96"/>
      <c r="CP181" s="96"/>
      <c r="CQ181" s="96"/>
      <c r="CR181" s="96"/>
      <c r="CS181" s="96"/>
      <c r="CT181" s="96"/>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V181" s="96"/>
      <c r="DW181" s="96"/>
      <c r="DX181" s="96"/>
      <c r="DY181" s="96"/>
      <c r="DZ181" s="96"/>
      <c r="EA181" s="96"/>
      <c r="EB181" s="96"/>
      <c r="EC181" s="96"/>
      <c r="ED181" s="96"/>
      <c r="EE181" s="96"/>
      <c r="EF181" s="96"/>
      <c r="EG181" s="96"/>
      <c r="EH181" s="96"/>
      <c r="EI181" s="96"/>
    </row>
    <row r="182" spans="1:139">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96"/>
      <c r="AO182" s="96"/>
      <c r="AP182" s="96"/>
      <c r="AQ182" s="96"/>
      <c r="AR182" s="96"/>
      <c r="AS182" s="96"/>
      <c r="AT182" s="96"/>
      <c r="AU182" s="96"/>
      <c r="AV182" s="96"/>
      <c r="AW182" s="96"/>
      <c r="AX182" s="96"/>
      <c r="AY182" s="96"/>
      <c r="AZ182" s="96"/>
      <c r="BA182" s="96"/>
      <c r="BB182" s="96"/>
      <c r="BC182" s="96"/>
      <c r="BD182" s="96"/>
      <c r="BE182" s="96"/>
      <c r="BF182" s="96"/>
      <c r="BG182" s="96"/>
      <c r="BH182" s="96"/>
      <c r="BI182" s="96"/>
      <c r="BJ182" s="96"/>
      <c r="BK182" s="96"/>
      <c r="BL182" s="96"/>
      <c r="BM182" s="96"/>
      <c r="BN182" s="96"/>
      <c r="BO182" s="96"/>
      <c r="BP182" s="96"/>
      <c r="BQ182" s="96"/>
      <c r="BR182" s="96"/>
      <c r="BS182" s="96"/>
      <c r="BT182" s="96"/>
      <c r="BU182" s="96"/>
      <c r="BV182" s="96"/>
      <c r="BW182" s="96"/>
      <c r="BX182" s="96"/>
      <c r="BY182" s="96"/>
      <c r="BZ182" s="96"/>
      <c r="CA182" s="96"/>
      <c r="CB182" s="96"/>
      <c r="CC182" s="96"/>
      <c r="CD182" s="96"/>
      <c r="CE182" s="96"/>
      <c r="CF182" s="96"/>
      <c r="CG182" s="96"/>
      <c r="CH182" s="96"/>
      <c r="CI182" s="96"/>
      <c r="CJ182" s="96"/>
      <c r="CK182" s="96"/>
      <c r="CL182" s="96"/>
      <c r="CM182" s="96"/>
      <c r="CN182" s="96"/>
      <c r="CO182" s="96"/>
      <c r="CP182" s="96"/>
      <c r="CQ182" s="96"/>
      <c r="CR182" s="96"/>
      <c r="CS182" s="96"/>
      <c r="CT182" s="96"/>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V182" s="96"/>
      <c r="DW182" s="96"/>
      <c r="DX182" s="96"/>
      <c r="DY182" s="96"/>
      <c r="DZ182" s="96"/>
      <c r="EA182" s="96"/>
      <c r="EB182" s="96"/>
      <c r="EC182" s="96"/>
      <c r="ED182" s="96"/>
      <c r="EE182" s="96"/>
      <c r="EF182" s="96"/>
      <c r="EG182" s="96"/>
      <c r="EH182" s="96"/>
      <c r="EI182" s="96"/>
    </row>
    <row r="183" spans="1:139">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96"/>
      <c r="AO183" s="96"/>
      <c r="AP183" s="96"/>
      <c r="AQ183" s="96"/>
      <c r="AR183" s="96"/>
      <c r="AS183" s="96"/>
      <c r="AT183" s="96"/>
      <c r="AU183" s="96"/>
      <c r="AV183" s="96"/>
      <c r="AW183" s="96"/>
      <c r="AX183" s="96"/>
      <c r="AY183" s="96"/>
      <c r="AZ183" s="96"/>
      <c r="BA183" s="96"/>
      <c r="BB183" s="96"/>
      <c r="BC183" s="96"/>
      <c r="BD183" s="96"/>
      <c r="BE183" s="96"/>
      <c r="BF183" s="96"/>
      <c r="BG183" s="96"/>
      <c r="BH183" s="96"/>
      <c r="BI183" s="96"/>
      <c r="BJ183" s="96"/>
      <c r="BK183" s="96"/>
      <c r="BL183" s="96"/>
      <c r="BM183" s="96"/>
      <c r="BN183" s="96"/>
      <c r="BO183" s="96"/>
      <c r="BP183" s="96"/>
      <c r="BQ183" s="96"/>
      <c r="BR183" s="96"/>
      <c r="BS183" s="96"/>
      <c r="BT183" s="96"/>
      <c r="BU183" s="96"/>
      <c r="BV183" s="96"/>
      <c r="BW183" s="96"/>
      <c r="BX183" s="96"/>
      <c r="BY183" s="96"/>
      <c r="BZ183" s="96"/>
      <c r="CA183" s="96"/>
      <c r="CB183" s="96"/>
      <c r="CC183" s="96"/>
      <c r="CD183" s="96"/>
      <c r="CE183" s="96"/>
      <c r="CF183" s="96"/>
      <c r="CG183" s="96"/>
      <c r="CH183" s="96"/>
      <c r="CI183" s="96"/>
      <c r="CJ183" s="96"/>
      <c r="CK183" s="96"/>
      <c r="CL183" s="96"/>
      <c r="CM183" s="96"/>
      <c r="CN183" s="96"/>
      <c r="CO183" s="96"/>
      <c r="CP183" s="96"/>
      <c r="CQ183" s="96"/>
      <c r="CR183" s="96"/>
      <c r="CS183" s="96"/>
      <c r="CT183" s="96"/>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V183" s="96"/>
      <c r="DW183" s="96"/>
      <c r="DX183" s="96"/>
      <c r="DY183" s="96"/>
      <c r="DZ183" s="96"/>
      <c r="EA183" s="96"/>
      <c r="EB183" s="96"/>
      <c r="EC183" s="96"/>
      <c r="ED183" s="96"/>
      <c r="EE183" s="96"/>
      <c r="EF183" s="96"/>
      <c r="EG183" s="96"/>
      <c r="EH183" s="96"/>
      <c r="EI183" s="96"/>
    </row>
    <row r="184" spans="1:139">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96"/>
      <c r="AO184" s="96"/>
      <c r="AP184" s="96"/>
      <c r="AQ184" s="96"/>
      <c r="AR184" s="96"/>
      <c r="AS184" s="96"/>
      <c r="AT184" s="96"/>
      <c r="AU184" s="96"/>
      <c r="AV184" s="96"/>
      <c r="AW184" s="96"/>
      <c r="AX184" s="96"/>
      <c r="AY184" s="96"/>
      <c r="AZ184" s="96"/>
      <c r="BA184" s="96"/>
      <c r="BB184" s="96"/>
      <c r="BC184" s="96"/>
      <c r="BD184" s="96"/>
      <c r="BE184" s="96"/>
      <c r="BF184" s="96"/>
      <c r="BG184" s="96"/>
      <c r="BH184" s="96"/>
      <c r="BI184" s="96"/>
      <c r="BJ184" s="96"/>
      <c r="BK184" s="96"/>
      <c r="BL184" s="96"/>
      <c r="BM184" s="96"/>
      <c r="BN184" s="96"/>
      <c r="BO184" s="96"/>
      <c r="BP184" s="96"/>
      <c r="BQ184" s="96"/>
      <c r="BR184" s="96"/>
      <c r="BS184" s="96"/>
      <c r="BT184" s="96"/>
      <c r="BU184" s="96"/>
      <c r="BV184" s="96"/>
      <c r="BW184" s="96"/>
      <c r="BX184" s="96"/>
      <c r="BY184" s="96"/>
      <c r="BZ184" s="96"/>
      <c r="CA184" s="96"/>
      <c r="CB184" s="96"/>
      <c r="CC184" s="96"/>
      <c r="CD184" s="96"/>
      <c r="CE184" s="96"/>
      <c r="CF184" s="96"/>
      <c r="CG184" s="96"/>
      <c r="CH184" s="96"/>
      <c r="CI184" s="96"/>
      <c r="CJ184" s="96"/>
      <c r="CK184" s="96"/>
      <c r="CL184" s="96"/>
      <c r="CM184" s="96"/>
      <c r="CN184" s="96"/>
      <c r="CO184" s="96"/>
      <c r="CP184" s="96"/>
      <c r="CQ184" s="96"/>
      <c r="CR184" s="96"/>
      <c r="CS184" s="96"/>
      <c r="CT184" s="96"/>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V184" s="96"/>
      <c r="DW184" s="96"/>
      <c r="DX184" s="96"/>
      <c r="DY184" s="96"/>
      <c r="DZ184" s="96"/>
      <c r="EA184" s="96"/>
      <c r="EB184" s="96"/>
      <c r="EC184" s="96"/>
      <c r="ED184" s="96"/>
      <c r="EE184" s="96"/>
      <c r="EF184" s="96"/>
      <c r="EG184" s="96"/>
      <c r="EH184" s="96"/>
      <c r="EI184" s="96"/>
    </row>
    <row r="185" spans="1:139">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96"/>
      <c r="AO185" s="96"/>
      <c r="AP185" s="96"/>
      <c r="AQ185" s="96"/>
      <c r="AR185" s="96"/>
      <c r="AS185" s="96"/>
      <c r="AT185" s="96"/>
      <c r="AU185" s="96"/>
      <c r="AV185" s="96"/>
      <c r="AW185" s="96"/>
      <c r="AX185" s="96"/>
      <c r="AY185" s="96"/>
      <c r="AZ185" s="96"/>
      <c r="BA185" s="96"/>
      <c r="BB185" s="96"/>
      <c r="BC185" s="96"/>
      <c r="BD185" s="96"/>
      <c r="BE185" s="96"/>
      <c r="BF185" s="96"/>
      <c r="BG185" s="96"/>
      <c r="BH185" s="96"/>
      <c r="BI185" s="96"/>
      <c r="BJ185" s="96"/>
      <c r="BK185" s="96"/>
      <c r="BL185" s="96"/>
      <c r="BM185" s="96"/>
      <c r="BN185" s="96"/>
      <c r="BO185" s="96"/>
      <c r="BP185" s="96"/>
      <c r="BQ185" s="96"/>
      <c r="BR185" s="96"/>
      <c r="BS185" s="96"/>
      <c r="BT185" s="96"/>
      <c r="BU185" s="96"/>
      <c r="BV185" s="96"/>
      <c r="BW185" s="96"/>
      <c r="BX185" s="96"/>
      <c r="BY185" s="96"/>
      <c r="BZ185" s="96"/>
      <c r="CA185" s="96"/>
      <c r="CB185" s="96"/>
      <c r="CC185" s="96"/>
      <c r="CD185" s="96"/>
      <c r="CE185" s="96"/>
      <c r="CF185" s="96"/>
      <c r="CG185" s="96"/>
      <c r="CH185" s="96"/>
      <c r="CI185" s="96"/>
      <c r="CJ185" s="96"/>
      <c r="CK185" s="96"/>
      <c r="CL185" s="96"/>
      <c r="CM185" s="96"/>
      <c r="CN185" s="96"/>
      <c r="CO185" s="96"/>
      <c r="CP185" s="96"/>
      <c r="CQ185" s="96"/>
      <c r="CR185" s="96"/>
      <c r="CS185" s="96"/>
      <c r="CT185" s="96"/>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V185" s="96"/>
      <c r="DW185" s="96"/>
      <c r="DX185" s="96"/>
      <c r="DY185" s="96"/>
      <c r="DZ185" s="96"/>
      <c r="EA185" s="96"/>
      <c r="EB185" s="96"/>
      <c r="EC185" s="96"/>
      <c r="ED185" s="96"/>
      <c r="EE185" s="96"/>
      <c r="EF185" s="96"/>
      <c r="EG185" s="96"/>
      <c r="EH185" s="96"/>
      <c r="EI185" s="96"/>
    </row>
    <row r="186" spans="1:139">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96"/>
      <c r="AO186" s="96"/>
      <c r="AP186" s="96"/>
      <c r="AQ186" s="96"/>
      <c r="AR186" s="96"/>
      <c r="AS186" s="96"/>
      <c r="AT186" s="96"/>
      <c r="AU186" s="96"/>
      <c r="AV186" s="96"/>
      <c r="AW186" s="96"/>
      <c r="AX186" s="96"/>
      <c r="AY186" s="96"/>
      <c r="AZ186" s="96"/>
      <c r="BA186" s="96"/>
      <c r="BB186" s="96"/>
      <c r="BC186" s="96"/>
      <c r="BD186" s="96"/>
      <c r="BE186" s="96"/>
      <c r="BF186" s="96"/>
      <c r="BG186" s="96"/>
      <c r="BH186" s="96"/>
      <c r="BI186" s="96"/>
      <c r="BJ186" s="96"/>
      <c r="BK186" s="96"/>
      <c r="BL186" s="96"/>
      <c r="BM186" s="96"/>
      <c r="BN186" s="96"/>
      <c r="BO186" s="96"/>
      <c r="BP186" s="96"/>
      <c r="BQ186" s="96"/>
      <c r="BR186" s="96"/>
      <c r="BS186" s="96"/>
      <c r="BT186" s="96"/>
      <c r="BU186" s="96"/>
      <c r="BV186" s="96"/>
      <c r="BW186" s="96"/>
      <c r="BX186" s="96"/>
      <c r="BY186" s="96"/>
      <c r="BZ186" s="96"/>
      <c r="CA186" s="96"/>
      <c r="CB186" s="96"/>
      <c r="CC186" s="96"/>
      <c r="CD186" s="96"/>
      <c r="CE186" s="96"/>
      <c r="CF186" s="96"/>
      <c r="CG186" s="96"/>
      <c r="CH186" s="96"/>
      <c r="CI186" s="96"/>
      <c r="CJ186" s="96"/>
      <c r="CK186" s="96"/>
      <c r="CL186" s="96"/>
      <c r="CM186" s="96"/>
      <c r="CN186" s="96"/>
      <c r="CO186" s="96"/>
      <c r="CP186" s="96"/>
      <c r="CQ186" s="96"/>
      <c r="CR186" s="96"/>
      <c r="CS186" s="96"/>
      <c r="CT186" s="96"/>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V186" s="96"/>
      <c r="DW186" s="96"/>
      <c r="DX186" s="96"/>
      <c r="DY186" s="96"/>
      <c r="DZ186" s="96"/>
      <c r="EA186" s="96"/>
      <c r="EB186" s="96"/>
      <c r="EC186" s="96"/>
      <c r="ED186" s="96"/>
      <c r="EE186" s="96"/>
      <c r="EF186" s="96"/>
      <c r="EG186" s="96"/>
      <c r="EH186" s="96"/>
      <c r="EI186" s="96"/>
    </row>
    <row r="187" spans="1:139">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96"/>
      <c r="AO187" s="96"/>
      <c r="AP187" s="96"/>
      <c r="AQ187" s="96"/>
      <c r="AR187" s="96"/>
      <c r="AS187" s="96"/>
      <c r="AT187" s="96"/>
      <c r="AU187" s="96"/>
      <c r="AV187" s="96"/>
      <c r="AW187" s="96"/>
      <c r="AX187" s="96"/>
      <c r="AY187" s="96"/>
      <c r="AZ187" s="96"/>
      <c r="BA187" s="96"/>
      <c r="BB187" s="96"/>
      <c r="BC187" s="96"/>
      <c r="BD187" s="96"/>
      <c r="BE187" s="96"/>
      <c r="BF187" s="96"/>
      <c r="BG187" s="96"/>
      <c r="BH187" s="96"/>
      <c r="BI187" s="96"/>
      <c r="BJ187" s="96"/>
      <c r="BK187" s="96"/>
      <c r="BL187" s="96"/>
      <c r="BM187" s="96"/>
      <c r="BN187" s="96"/>
      <c r="BO187" s="96"/>
      <c r="BP187" s="96"/>
      <c r="BQ187" s="96"/>
      <c r="BR187" s="96"/>
      <c r="BS187" s="96"/>
      <c r="BT187" s="96"/>
      <c r="BU187" s="96"/>
      <c r="BV187" s="96"/>
      <c r="BW187" s="96"/>
      <c r="BX187" s="96"/>
      <c r="BY187" s="96"/>
      <c r="BZ187" s="96"/>
      <c r="CA187" s="96"/>
      <c r="CB187" s="96"/>
      <c r="CC187" s="96"/>
      <c r="CD187" s="96"/>
      <c r="CE187" s="96"/>
      <c r="CF187" s="96"/>
      <c r="CG187" s="96"/>
      <c r="CH187" s="96"/>
      <c r="CI187" s="96"/>
      <c r="CJ187" s="96"/>
      <c r="CK187" s="96"/>
      <c r="CL187" s="96"/>
      <c r="CM187" s="96"/>
      <c r="CN187" s="96"/>
      <c r="CO187" s="96"/>
      <c r="CP187" s="96"/>
      <c r="CQ187" s="96"/>
      <c r="CR187" s="96"/>
      <c r="CS187" s="96"/>
      <c r="CT187" s="96"/>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V187" s="96"/>
      <c r="DW187" s="96"/>
      <c r="DX187" s="96"/>
      <c r="DY187" s="96"/>
      <c r="DZ187" s="96"/>
      <c r="EA187" s="96"/>
      <c r="EB187" s="96"/>
      <c r="EC187" s="96"/>
      <c r="ED187" s="96"/>
      <c r="EE187" s="96"/>
      <c r="EF187" s="96"/>
      <c r="EG187" s="96"/>
      <c r="EH187" s="96"/>
      <c r="EI187" s="96"/>
    </row>
    <row r="188" spans="1:139">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6"/>
      <c r="DZ188" s="96"/>
      <c r="EA188" s="96"/>
      <c r="EB188" s="96"/>
      <c r="EC188" s="96"/>
      <c r="ED188" s="96"/>
      <c r="EE188" s="96"/>
      <c r="EF188" s="96"/>
      <c r="EG188" s="96"/>
      <c r="EH188" s="96"/>
      <c r="EI188" s="96"/>
    </row>
    <row r="189" spans="1:139">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96"/>
      <c r="AO189" s="96"/>
      <c r="AP189" s="96"/>
      <c r="AQ189" s="96"/>
      <c r="AR189" s="96"/>
      <c r="AS189" s="96"/>
      <c r="AT189" s="96"/>
      <c r="AU189" s="96"/>
      <c r="AV189" s="96"/>
      <c r="AW189" s="96"/>
      <c r="AX189" s="96"/>
      <c r="AY189" s="96"/>
      <c r="AZ189" s="96"/>
      <c r="BA189" s="96"/>
      <c r="BB189" s="96"/>
      <c r="BC189" s="96"/>
      <c r="BD189" s="96"/>
      <c r="BE189" s="96"/>
      <c r="BF189" s="96"/>
      <c r="BG189" s="96"/>
      <c r="BH189" s="96"/>
      <c r="BI189" s="96"/>
      <c r="BJ189" s="96"/>
      <c r="BK189" s="96"/>
      <c r="BL189" s="96"/>
      <c r="BM189" s="96"/>
      <c r="BN189" s="96"/>
      <c r="BO189" s="96"/>
      <c r="BP189" s="96"/>
      <c r="BQ189" s="96"/>
      <c r="BR189" s="96"/>
      <c r="BS189" s="96"/>
      <c r="BT189" s="96"/>
      <c r="BU189" s="96"/>
      <c r="BV189" s="96"/>
      <c r="BW189" s="96"/>
      <c r="BX189" s="96"/>
      <c r="BY189" s="96"/>
      <c r="BZ189" s="96"/>
      <c r="CA189" s="96"/>
      <c r="CB189" s="96"/>
      <c r="CC189" s="96"/>
      <c r="CD189" s="96"/>
      <c r="CE189" s="96"/>
      <c r="CF189" s="96"/>
      <c r="CG189" s="96"/>
      <c r="CH189" s="96"/>
      <c r="CI189" s="96"/>
      <c r="CJ189" s="96"/>
      <c r="CK189" s="96"/>
      <c r="CL189" s="96"/>
      <c r="CM189" s="96"/>
      <c r="CN189" s="96"/>
      <c r="CO189" s="96"/>
      <c r="CP189" s="96"/>
      <c r="CQ189" s="96"/>
      <c r="CR189" s="96"/>
      <c r="CS189" s="96"/>
      <c r="CT189" s="96"/>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V189" s="96"/>
      <c r="DW189" s="96"/>
      <c r="DX189" s="96"/>
      <c r="DY189" s="96"/>
      <c r="DZ189" s="96"/>
      <c r="EA189" s="96"/>
      <c r="EB189" s="96"/>
      <c r="EC189" s="96"/>
      <c r="ED189" s="96"/>
      <c r="EE189" s="96"/>
      <c r="EF189" s="96"/>
      <c r="EG189" s="96"/>
      <c r="EH189" s="96"/>
      <c r="EI189" s="96"/>
    </row>
    <row r="190" spans="1:139">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96"/>
      <c r="AO190" s="96"/>
      <c r="AP190" s="96"/>
      <c r="AQ190" s="96"/>
      <c r="AR190" s="96"/>
      <c r="AS190" s="96"/>
      <c r="AT190" s="96"/>
      <c r="AU190" s="96"/>
      <c r="AV190" s="96"/>
      <c r="AW190" s="96"/>
      <c r="AX190" s="96"/>
      <c r="AY190" s="96"/>
      <c r="AZ190" s="96"/>
      <c r="BA190" s="96"/>
      <c r="BB190" s="96"/>
      <c r="BC190" s="96"/>
      <c r="BD190" s="96"/>
      <c r="BE190" s="96"/>
      <c r="BF190" s="96"/>
      <c r="BG190" s="96"/>
      <c r="BH190" s="96"/>
      <c r="BI190" s="96"/>
      <c r="BJ190" s="96"/>
      <c r="BK190" s="96"/>
      <c r="BL190" s="96"/>
      <c r="BM190" s="96"/>
      <c r="BN190" s="96"/>
      <c r="BO190" s="96"/>
      <c r="BP190" s="96"/>
      <c r="BQ190" s="96"/>
      <c r="BR190" s="96"/>
      <c r="BS190" s="96"/>
      <c r="BT190" s="96"/>
      <c r="BU190" s="96"/>
      <c r="BV190" s="96"/>
      <c r="BW190" s="96"/>
      <c r="BX190" s="96"/>
      <c r="BY190" s="96"/>
      <c r="BZ190" s="96"/>
      <c r="CA190" s="96"/>
      <c r="CB190" s="96"/>
      <c r="CC190" s="96"/>
      <c r="CD190" s="96"/>
      <c r="CE190" s="96"/>
      <c r="CF190" s="96"/>
      <c r="CG190" s="96"/>
      <c r="CH190" s="96"/>
      <c r="CI190" s="96"/>
      <c r="CJ190" s="96"/>
      <c r="CK190" s="96"/>
      <c r="CL190" s="96"/>
      <c r="CM190" s="96"/>
      <c r="CN190" s="96"/>
      <c r="CO190" s="96"/>
      <c r="CP190" s="96"/>
      <c r="CQ190" s="96"/>
      <c r="CR190" s="96"/>
      <c r="CS190" s="96"/>
      <c r="CT190" s="96"/>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V190" s="96"/>
      <c r="DW190" s="96"/>
      <c r="DX190" s="96"/>
      <c r="DY190" s="96"/>
      <c r="DZ190" s="96"/>
      <c r="EA190" s="96"/>
      <c r="EB190" s="96"/>
      <c r="EC190" s="96"/>
      <c r="ED190" s="96"/>
      <c r="EE190" s="96"/>
      <c r="EF190" s="96"/>
      <c r="EG190" s="96"/>
      <c r="EH190" s="96"/>
      <c r="EI190" s="96"/>
    </row>
    <row r="191" spans="1:139">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96"/>
      <c r="AO191" s="96"/>
      <c r="AP191" s="96"/>
      <c r="AQ191" s="96"/>
      <c r="AR191" s="96"/>
      <c r="AS191" s="96"/>
      <c r="AT191" s="96"/>
      <c r="AU191" s="96"/>
      <c r="AV191" s="96"/>
      <c r="AW191" s="96"/>
      <c r="AX191" s="96"/>
      <c r="AY191" s="96"/>
      <c r="AZ191" s="96"/>
      <c r="BA191" s="96"/>
      <c r="BB191" s="96"/>
      <c r="BC191" s="96"/>
      <c r="BD191" s="96"/>
      <c r="BE191" s="96"/>
      <c r="BF191" s="96"/>
      <c r="BG191" s="96"/>
      <c r="BH191" s="96"/>
      <c r="BI191" s="96"/>
      <c r="BJ191" s="96"/>
      <c r="BK191" s="96"/>
      <c r="BL191" s="96"/>
      <c r="BM191" s="96"/>
      <c r="BN191" s="96"/>
      <c r="BO191" s="96"/>
      <c r="BP191" s="96"/>
      <c r="BQ191" s="96"/>
      <c r="BR191" s="96"/>
      <c r="BS191" s="96"/>
      <c r="BT191" s="96"/>
      <c r="BU191" s="96"/>
      <c r="BV191" s="96"/>
      <c r="BW191" s="96"/>
      <c r="BX191" s="96"/>
      <c r="BY191" s="96"/>
      <c r="BZ191" s="96"/>
      <c r="CA191" s="96"/>
      <c r="CB191" s="96"/>
      <c r="CC191" s="96"/>
      <c r="CD191" s="96"/>
      <c r="CE191" s="96"/>
      <c r="CF191" s="96"/>
      <c r="CG191" s="96"/>
      <c r="CH191" s="96"/>
      <c r="CI191" s="96"/>
      <c r="CJ191" s="96"/>
      <c r="CK191" s="96"/>
      <c r="CL191" s="96"/>
      <c r="CM191" s="96"/>
      <c r="CN191" s="96"/>
      <c r="CO191" s="96"/>
      <c r="CP191" s="96"/>
      <c r="CQ191" s="96"/>
      <c r="CR191" s="96"/>
      <c r="CS191" s="96"/>
      <c r="CT191" s="96"/>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V191" s="96"/>
      <c r="DW191" s="96"/>
      <c r="DX191" s="96"/>
      <c r="DY191" s="96"/>
      <c r="DZ191" s="96"/>
      <c r="EA191" s="96"/>
      <c r="EB191" s="96"/>
      <c r="EC191" s="96"/>
      <c r="ED191" s="96"/>
      <c r="EE191" s="96"/>
      <c r="EF191" s="96"/>
      <c r="EG191" s="96"/>
      <c r="EH191" s="96"/>
      <c r="EI191" s="96"/>
    </row>
    <row r="192" spans="1:139">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96"/>
      <c r="AO192" s="96"/>
      <c r="AP192" s="96"/>
      <c r="AQ192" s="96"/>
      <c r="AR192" s="96"/>
      <c r="AS192" s="96"/>
      <c r="AT192" s="96"/>
      <c r="AU192" s="96"/>
      <c r="AV192" s="96"/>
      <c r="AW192" s="96"/>
      <c r="AX192" s="96"/>
      <c r="AY192" s="96"/>
      <c r="AZ192" s="96"/>
      <c r="BA192" s="96"/>
      <c r="BB192" s="96"/>
      <c r="BC192" s="96"/>
      <c r="BD192" s="96"/>
      <c r="BE192" s="96"/>
      <c r="BF192" s="96"/>
      <c r="BG192" s="96"/>
      <c r="BH192" s="96"/>
      <c r="BI192" s="96"/>
      <c r="BJ192" s="96"/>
      <c r="BK192" s="96"/>
      <c r="BL192" s="96"/>
      <c r="BM192" s="96"/>
      <c r="BN192" s="96"/>
      <c r="BO192" s="96"/>
      <c r="BP192" s="96"/>
      <c r="BQ192" s="96"/>
      <c r="BR192" s="96"/>
      <c r="BS192" s="96"/>
      <c r="BT192" s="96"/>
      <c r="BU192" s="96"/>
      <c r="BV192" s="96"/>
      <c r="BW192" s="96"/>
      <c r="BX192" s="96"/>
      <c r="BY192" s="96"/>
      <c r="BZ192" s="96"/>
      <c r="CA192" s="96"/>
      <c r="CB192" s="96"/>
      <c r="CC192" s="96"/>
      <c r="CD192" s="96"/>
      <c r="CE192" s="96"/>
      <c r="CF192" s="96"/>
      <c r="CG192" s="96"/>
      <c r="CH192" s="96"/>
      <c r="CI192" s="96"/>
      <c r="CJ192" s="96"/>
      <c r="CK192" s="96"/>
      <c r="CL192" s="96"/>
      <c r="CM192" s="96"/>
      <c r="CN192" s="96"/>
      <c r="CO192" s="96"/>
      <c r="CP192" s="96"/>
      <c r="CQ192" s="96"/>
      <c r="CR192" s="96"/>
      <c r="CS192" s="96"/>
      <c r="CT192" s="96"/>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V192" s="96"/>
      <c r="DW192" s="96"/>
      <c r="DX192" s="96"/>
      <c r="DY192" s="96"/>
      <c r="DZ192" s="96"/>
      <c r="EA192" s="96"/>
      <c r="EB192" s="96"/>
      <c r="EC192" s="96"/>
      <c r="ED192" s="96"/>
      <c r="EE192" s="96"/>
      <c r="EF192" s="96"/>
      <c r="EG192" s="96"/>
      <c r="EH192" s="96"/>
      <c r="EI192" s="96"/>
    </row>
    <row r="193" spans="1:139">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96"/>
      <c r="AO193" s="96"/>
      <c r="AP193" s="96"/>
      <c r="AQ193" s="96"/>
      <c r="AR193" s="96"/>
      <c r="AS193" s="96"/>
      <c r="AT193" s="96"/>
      <c r="AU193" s="96"/>
      <c r="AV193" s="96"/>
      <c r="AW193" s="96"/>
      <c r="AX193" s="96"/>
      <c r="AY193" s="96"/>
      <c r="AZ193" s="96"/>
      <c r="BA193" s="96"/>
      <c r="BB193" s="96"/>
      <c r="BC193" s="96"/>
      <c r="BD193" s="96"/>
      <c r="BE193" s="96"/>
      <c r="BF193" s="96"/>
      <c r="BG193" s="96"/>
      <c r="BH193" s="96"/>
      <c r="BI193" s="96"/>
      <c r="BJ193" s="96"/>
      <c r="BK193" s="96"/>
      <c r="BL193" s="96"/>
      <c r="BM193" s="96"/>
      <c r="BN193" s="96"/>
      <c r="BO193" s="96"/>
      <c r="BP193" s="96"/>
      <c r="BQ193" s="96"/>
      <c r="BR193" s="96"/>
      <c r="BS193" s="96"/>
      <c r="BT193" s="96"/>
      <c r="BU193" s="96"/>
      <c r="BV193" s="96"/>
      <c r="BW193" s="96"/>
      <c r="BX193" s="96"/>
      <c r="BY193" s="96"/>
      <c r="BZ193" s="96"/>
      <c r="CA193" s="96"/>
      <c r="CB193" s="96"/>
      <c r="CC193" s="96"/>
      <c r="CD193" s="96"/>
      <c r="CE193" s="96"/>
      <c r="CF193" s="96"/>
      <c r="CG193" s="96"/>
      <c r="CH193" s="96"/>
      <c r="CI193" s="96"/>
      <c r="CJ193" s="96"/>
      <c r="CK193" s="96"/>
      <c r="CL193" s="96"/>
      <c r="CM193" s="96"/>
      <c r="CN193" s="96"/>
      <c r="CO193" s="96"/>
      <c r="CP193" s="96"/>
      <c r="CQ193" s="96"/>
      <c r="CR193" s="96"/>
      <c r="CS193" s="96"/>
      <c r="CT193" s="96"/>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V193" s="96"/>
      <c r="DW193" s="96"/>
      <c r="DX193" s="96"/>
      <c r="DY193" s="96"/>
      <c r="DZ193" s="96"/>
      <c r="EA193" s="96"/>
      <c r="EB193" s="96"/>
      <c r="EC193" s="96"/>
      <c r="ED193" s="96"/>
      <c r="EE193" s="96"/>
      <c r="EF193" s="96"/>
      <c r="EG193" s="96"/>
      <c r="EH193" s="96"/>
      <c r="EI193" s="96"/>
    </row>
    <row r="194" spans="1:139">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6"/>
      <c r="AR194" s="96"/>
      <c r="AS194" s="96"/>
      <c r="AT194" s="96"/>
      <c r="AU194" s="96"/>
      <c r="AV194" s="96"/>
      <c r="AW194" s="96"/>
      <c r="AX194" s="96"/>
      <c r="AY194" s="96"/>
      <c r="AZ194" s="96"/>
      <c r="BA194" s="96"/>
      <c r="BB194" s="96"/>
      <c r="BC194" s="96"/>
      <c r="BD194" s="96"/>
      <c r="BE194" s="96"/>
      <c r="BF194" s="96"/>
      <c r="BG194" s="96"/>
      <c r="BH194" s="96"/>
      <c r="BI194" s="96"/>
      <c r="BJ194" s="96"/>
      <c r="BK194" s="96"/>
      <c r="BL194" s="96"/>
      <c r="BM194" s="96"/>
      <c r="BN194" s="96"/>
      <c r="BO194" s="96"/>
      <c r="BP194" s="96"/>
      <c r="BQ194" s="96"/>
      <c r="BR194" s="96"/>
      <c r="BS194" s="96"/>
      <c r="BT194" s="96"/>
      <c r="BU194" s="96"/>
      <c r="BV194" s="96"/>
      <c r="BW194" s="96"/>
      <c r="BX194" s="96"/>
      <c r="BY194" s="96"/>
      <c r="BZ194" s="96"/>
      <c r="CA194" s="96"/>
      <c r="CB194" s="96"/>
      <c r="CC194" s="96"/>
      <c r="CD194" s="96"/>
      <c r="CE194" s="96"/>
      <c r="CF194" s="96"/>
      <c r="CG194" s="96"/>
      <c r="CH194" s="96"/>
      <c r="CI194" s="96"/>
      <c r="CJ194" s="96"/>
      <c r="CK194" s="96"/>
      <c r="CL194" s="96"/>
      <c r="CM194" s="96"/>
      <c r="CN194" s="96"/>
      <c r="CO194" s="96"/>
      <c r="CP194" s="96"/>
      <c r="CQ194" s="96"/>
      <c r="CR194" s="96"/>
      <c r="CS194" s="96"/>
      <c r="CT194" s="96"/>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V194" s="96"/>
      <c r="DW194" s="96"/>
      <c r="DX194" s="96"/>
      <c r="DY194" s="96"/>
      <c r="DZ194" s="96"/>
      <c r="EA194" s="96"/>
      <c r="EB194" s="96"/>
      <c r="EC194" s="96"/>
      <c r="ED194" s="96"/>
      <c r="EE194" s="96"/>
      <c r="EF194" s="96"/>
      <c r="EG194" s="96"/>
      <c r="EH194" s="96"/>
      <c r="EI194" s="96"/>
    </row>
    <row r="195" spans="1:139">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96"/>
      <c r="AO195" s="96"/>
      <c r="AP195" s="96"/>
      <c r="AQ195" s="96"/>
      <c r="AR195" s="96"/>
      <c r="AS195" s="96"/>
      <c r="AT195" s="96"/>
      <c r="AU195" s="96"/>
      <c r="AV195" s="96"/>
      <c r="AW195" s="96"/>
      <c r="AX195" s="96"/>
      <c r="AY195" s="96"/>
      <c r="AZ195" s="96"/>
      <c r="BA195" s="96"/>
      <c r="BB195" s="96"/>
      <c r="BC195" s="96"/>
      <c r="BD195" s="96"/>
      <c r="BE195" s="96"/>
      <c r="BF195" s="96"/>
      <c r="BG195" s="96"/>
      <c r="BH195" s="96"/>
      <c r="BI195" s="96"/>
      <c r="BJ195" s="96"/>
      <c r="BK195" s="96"/>
      <c r="BL195" s="96"/>
      <c r="BM195" s="96"/>
      <c r="BN195" s="96"/>
      <c r="BO195" s="96"/>
      <c r="BP195" s="96"/>
      <c r="BQ195" s="96"/>
      <c r="BR195" s="96"/>
      <c r="BS195" s="96"/>
      <c r="BT195" s="96"/>
      <c r="BU195" s="96"/>
      <c r="BV195" s="96"/>
      <c r="BW195" s="96"/>
      <c r="BX195" s="96"/>
      <c r="BY195" s="96"/>
      <c r="BZ195" s="96"/>
      <c r="CA195" s="96"/>
      <c r="CB195" s="96"/>
      <c r="CC195" s="96"/>
      <c r="CD195" s="96"/>
      <c r="CE195" s="96"/>
      <c r="CF195" s="96"/>
      <c r="CG195" s="96"/>
      <c r="CH195" s="96"/>
      <c r="CI195" s="96"/>
      <c r="CJ195" s="96"/>
      <c r="CK195" s="96"/>
      <c r="CL195" s="96"/>
      <c r="CM195" s="96"/>
      <c r="CN195" s="96"/>
      <c r="CO195" s="96"/>
      <c r="CP195" s="96"/>
      <c r="CQ195" s="96"/>
      <c r="CR195" s="96"/>
      <c r="CS195" s="96"/>
      <c r="CT195" s="96"/>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V195" s="96"/>
      <c r="DW195" s="96"/>
      <c r="DX195" s="96"/>
      <c r="DY195" s="96"/>
      <c r="DZ195" s="96"/>
      <c r="EA195" s="96"/>
      <c r="EB195" s="96"/>
      <c r="EC195" s="96"/>
      <c r="ED195" s="96"/>
      <c r="EE195" s="96"/>
      <c r="EF195" s="96"/>
      <c r="EG195" s="96"/>
      <c r="EH195" s="96"/>
      <c r="EI195" s="96"/>
    </row>
    <row r="196" spans="1:139">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96"/>
      <c r="AO196" s="96"/>
      <c r="AP196" s="96"/>
      <c r="AQ196" s="96"/>
      <c r="AR196" s="96"/>
      <c r="AS196" s="96"/>
      <c r="AT196" s="96"/>
      <c r="AU196" s="96"/>
      <c r="AV196" s="96"/>
      <c r="AW196" s="96"/>
      <c r="AX196" s="96"/>
      <c r="AY196" s="96"/>
      <c r="AZ196" s="96"/>
      <c r="BA196" s="96"/>
      <c r="BB196" s="96"/>
      <c r="BC196" s="96"/>
      <c r="BD196" s="96"/>
      <c r="BE196" s="96"/>
      <c r="BF196" s="96"/>
      <c r="BG196" s="96"/>
      <c r="BH196" s="96"/>
      <c r="BI196" s="96"/>
      <c r="BJ196" s="96"/>
      <c r="BK196" s="96"/>
      <c r="BL196" s="96"/>
      <c r="BM196" s="96"/>
      <c r="BN196" s="96"/>
      <c r="BO196" s="96"/>
      <c r="BP196" s="96"/>
      <c r="BQ196" s="96"/>
      <c r="BR196" s="96"/>
      <c r="BS196" s="96"/>
      <c r="BT196" s="96"/>
      <c r="BU196" s="96"/>
      <c r="BV196" s="96"/>
      <c r="BW196" s="96"/>
      <c r="BX196" s="96"/>
      <c r="BY196" s="96"/>
      <c r="BZ196" s="96"/>
      <c r="CA196" s="96"/>
      <c r="CB196" s="96"/>
      <c r="CC196" s="96"/>
      <c r="CD196" s="96"/>
      <c r="CE196" s="96"/>
      <c r="CF196" s="96"/>
      <c r="CG196" s="96"/>
      <c r="CH196" s="96"/>
      <c r="CI196" s="96"/>
      <c r="CJ196" s="96"/>
      <c r="CK196" s="96"/>
      <c r="CL196" s="96"/>
      <c r="CM196" s="96"/>
      <c r="CN196" s="96"/>
      <c r="CO196" s="96"/>
      <c r="CP196" s="96"/>
      <c r="CQ196" s="96"/>
      <c r="CR196" s="96"/>
      <c r="CS196" s="96"/>
      <c r="CT196" s="96"/>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V196" s="96"/>
      <c r="DW196" s="96"/>
      <c r="DX196" s="96"/>
      <c r="DY196" s="96"/>
      <c r="DZ196" s="96"/>
      <c r="EA196" s="96"/>
      <c r="EB196" s="96"/>
      <c r="EC196" s="96"/>
      <c r="ED196" s="96"/>
      <c r="EE196" s="96"/>
      <c r="EF196" s="96"/>
      <c r="EG196" s="96"/>
      <c r="EH196" s="96"/>
      <c r="EI196" s="96"/>
    </row>
    <row r="197" spans="1:139">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96"/>
      <c r="AO197" s="96"/>
      <c r="AP197" s="96"/>
      <c r="AQ197" s="96"/>
      <c r="AR197" s="96"/>
      <c r="AS197" s="96"/>
      <c r="AT197" s="96"/>
      <c r="AU197" s="96"/>
      <c r="AV197" s="96"/>
      <c r="AW197" s="96"/>
      <c r="AX197" s="96"/>
      <c r="AY197" s="96"/>
      <c r="AZ197" s="96"/>
      <c r="BA197" s="96"/>
      <c r="BB197" s="96"/>
      <c r="BC197" s="96"/>
      <c r="BD197" s="96"/>
      <c r="BE197" s="96"/>
      <c r="BF197" s="96"/>
      <c r="BG197" s="96"/>
      <c r="BH197" s="96"/>
      <c r="BI197" s="96"/>
      <c r="BJ197" s="96"/>
      <c r="BK197" s="96"/>
      <c r="BL197" s="96"/>
      <c r="BM197" s="96"/>
      <c r="BN197" s="96"/>
      <c r="BO197" s="96"/>
      <c r="BP197" s="96"/>
      <c r="BQ197" s="96"/>
      <c r="BR197" s="96"/>
      <c r="BS197" s="96"/>
      <c r="BT197" s="96"/>
      <c r="BU197" s="96"/>
      <c r="BV197" s="96"/>
      <c r="BW197" s="96"/>
      <c r="BX197" s="96"/>
      <c r="BY197" s="96"/>
      <c r="BZ197" s="96"/>
      <c r="CA197" s="96"/>
      <c r="CB197" s="96"/>
      <c r="CC197" s="96"/>
      <c r="CD197" s="96"/>
      <c r="CE197" s="96"/>
      <c r="CF197" s="96"/>
      <c r="CG197" s="96"/>
      <c r="CH197" s="96"/>
      <c r="CI197" s="96"/>
      <c r="CJ197" s="96"/>
      <c r="CK197" s="96"/>
      <c r="CL197" s="96"/>
      <c r="CM197" s="96"/>
      <c r="CN197" s="96"/>
      <c r="CO197" s="96"/>
      <c r="CP197" s="96"/>
      <c r="CQ197" s="96"/>
      <c r="CR197" s="96"/>
      <c r="CS197" s="96"/>
      <c r="CT197" s="96"/>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V197" s="96"/>
      <c r="DW197" s="96"/>
      <c r="DX197" s="96"/>
      <c r="DY197" s="96"/>
      <c r="DZ197" s="96"/>
      <c r="EA197" s="96"/>
      <c r="EB197" s="96"/>
      <c r="EC197" s="96"/>
      <c r="ED197" s="96"/>
      <c r="EE197" s="96"/>
      <c r="EF197" s="96"/>
      <c r="EG197" s="96"/>
      <c r="EH197" s="96"/>
      <c r="EI197" s="96"/>
    </row>
    <row r="198" spans="1:139">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96"/>
      <c r="AO198" s="96"/>
      <c r="AP198" s="96"/>
      <c r="AQ198" s="96"/>
      <c r="AR198" s="96"/>
      <c r="AS198" s="96"/>
      <c r="AT198" s="96"/>
      <c r="AU198" s="96"/>
      <c r="AV198" s="96"/>
      <c r="AW198" s="96"/>
      <c r="AX198" s="96"/>
      <c r="AY198" s="96"/>
      <c r="AZ198" s="96"/>
      <c r="BA198" s="96"/>
      <c r="BB198" s="96"/>
      <c r="BC198" s="96"/>
      <c r="BD198" s="96"/>
      <c r="BE198" s="96"/>
      <c r="BF198" s="96"/>
      <c r="BG198" s="96"/>
      <c r="BH198" s="96"/>
      <c r="BI198" s="96"/>
      <c r="BJ198" s="96"/>
      <c r="BK198" s="96"/>
      <c r="BL198" s="96"/>
      <c r="BM198" s="96"/>
      <c r="BN198" s="96"/>
      <c r="BO198" s="96"/>
      <c r="BP198" s="96"/>
      <c r="BQ198" s="96"/>
      <c r="BR198" s="96"/>
      <c r="BS198" s="96"/>
      <c r="BT198" s="96"/>
      <c r="BU198" s="96"/>
      <c r="BV198" s="96"/>
      <c r="BW198" s="96"/>
      <c r="BX198" s="96"/>
      <c r="BY198" s="96"/>
      <c r="BZ198" s="96"/>
      <c r="CA198" s="96"/>
      <c r="CB198" s="96"/>
      <c r="CC198" s="96"/>
      <c r="CD198" s="96"/>
      <c r="CE198" s="96"/>
      <c r="CF198" s="96"/>
      <c r="CG198" s="96"/>
      <c r="CH198" s="96"/>
      <c r="CI198" s="96"/>
      <c r="CJ198" s="96"/>
      <c r="CK198" s="96"/>
      <c r="CL198" s="96"/>
      <c r="CM198" s="96"/>
      <c r="CN198" s="96"/>
      <c r="CO198" s="96"/>
      <c r="CP198" s="96"/>
      <c r="CQ198" s="96"/>
      <c r="CR198" s="96"/>
      <c r="CS198" s="96"/>
      <c r="CT198" s="96"/>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V198" s="96"/>
      <c r="DW198" s="96"/>
      <c r="DX198" s="96"/>
      <c r="DY198" s="96"/>
      <c r="DZ198" s="96"/>
      <c r="EA198" s="96"/>
      <c r="EB198" s="96"/>
      <c r="EC198" s="96"/>
      <c r="ED198" s="96"/>
      <c r="EE198" s="96"/>
      <c r="EF198" s="96"/>
      <c r="EG198" s="96"/>
      <c r="EH198" s="96"/>
      <c r="EI198" s="96"/>
    </row>
    <row r="199" spans="1:139">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96"/>
      <c r="AO199" s="96"/>
      <c r="AP199" s="96"/>
      <c r="AQ199" s="96"/>
      <c r="AR199" s="96"/>
      <c r="AS199" s="96"/>
      <c r="AT199" s="96"/>
      <c r="AU199" s="96"/>
      <c r="AV199" s="96"/>
      <c r="AW199" s="96"/>
      <c r="AX199" s="96"/>
      <c r="AY199" s="96"/>
      <c r="AZ199" s="96"/>
      <c r="BA199" s="96"/>
      <c r="BB199" s="96"/>
      <c r="BC199" s="96"/>
      <c r="BD199" s="96"/>
      <c r="BE199" s="96"/>
      <c r="BF199" s="96"/>
      <c r="BG199" s="96"/>
      <c r="BH199" s="96"/>
      <c r="BI199" s="96"/>
      <c r="BJ199" s="96"/>
      <c r="BK199" s="96"/>
      <c r="BL199" s="96"/>
      <c r="BM199" s="96"/>
      <c r="BN199" s="96"/>
      <c r="BO199" s="96"/>
      <c r="BP199" s="96"/>
      <c r="BQ199" s="96"/>
      <c r="BR199" s="96"/>
      <c r="BS199" s="96"/>
      <c r="BT199" s="96"/>
      <c r="BU199" s="96"/>
      <c r="BV199" s="96"/>
      <c r="BW199" s="96"/>
      <c r="BX199" s="96"/>
      <c r="BY199" s="96"/>
      <c r="BZ199" s="96"/>
      <c r="CA199" s="96"/>
      <c r="CB199" s="96"/>
      <c r="CC199" s="96"/>
      <c r="CD199" s="96"/>
      <c r="CE199" s="96"/>
      <c r="CF199" s="96"/>
      <c r="CG199" s="96"/>
      <c r="CH199" s="96"/>
      <c r="CI199" s="96"/>
      <c r="CJ199" s="96"/>
      <c r="CK199" s="96"/>
      <c r="CL199" s="96"/>
      <c r="CM199" s="96"/>
      <c r="CN199" s="96"/>
      <c r="CO199" s="96"/>
      <c r="CP199" s="96"/>
      <c r="CQ199" s="96"/>
      <c r="CR199" s="96"/>
      <c r="CS199" s="96"/>
      <c r="CT199" s="96"/>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V199" s="96"/>
      <c r="DW199" s="96"/>
      <c r="DX199" s="96"/>
      <c r="DY199" s="96"/>
      <c r="DZ199" s="96"/>
      <c r="EA199" s="96"/>
      <c r="EB199" s="96"/>
      <c r="EC199" s="96"/>
      <c r="ED199" s="96"/>
      <c r="EE199" s="96"/>
      <c r="EF199" s="96"/>
      <c r="EG199" s="96"/>
      <c r="EH199" s="96"/>
      <c r="EI199" s="96"/>
    </row>
    <row r="200" spans="1:139">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96"/>
      <c r="AO200" s="96"/>
      <c r="AP200" s="96"/>
      <c r="AQ200" s="96"/>
      <c r="AR200" s="96"/>
      <c r="AS200" s="96"/>
      <c r="AT200" s="96"/>
      <c r="AU200" s="96"/>
      <c r="AV200" s="96"/>
      <c r="AW200" s="96"/>
      <c r="AX200" s="96"/>
      <c r="AY200" s="96"/>
      <c r="AZ200" s="96"/>
      <c r="BA200" s="96"/>
      <c r="BB200" s="96"/>
      <c r="BC200" s="96"/>
      <c r="BD200" s="96"/>
      <c r="BE200" s="96"/>
      <c r="BF200" s="96"/>
      <c r="BG200" s="96"/>
      <c r="BH200" s="96"/>
      <c r="BI200" s="96"/>
      <c r="BJ200" s="96"/>
      <c r="BK200" s="96"/>
      <c r="BL200" s="96"/>
      <c r="BM200" s="96"/>
      <c r="BN200" s="96"/>
      <c r="BO200" s="96"/>
      <c r="BP200" s="96"/>
      <c r="BQ200" s="96"/>
      <c r="BR200" s="96"/>
      <c r="BS200" s="96"/>
      <c r="BT200" s="96"/>
      <c r="BU200" s="96"/>
      <c r="BV200" s="96"/>
      <c r="BW200" s="96"/>
      <c r="BX200" s="96"/>
      <c r="BY200" s="96"/>
      <c r="BZ200" s="96"/>
      <c r="CA200" s="96"/>
      <c r="CB200" s="96"/>
      <c r="CC200" s="96"/>
      <c r="CD200" s="96"/>
      <c r="CE200" s="96"/>
      <c r="CF200" s="96"/>
      <c r="CG200" s="96"/>
      <c r="CH200" s="96"/>
      <c r="CI200" s="96"/>
      <c r="CJ200" s="96"/>
      <c r="CK200" s="96"/>
      <c r="CL200" s="96"/>
      <c r="CM200" s="96"/>
      <c r="CN200" s="96"/>
      <c r="CO200" s="96"/>
      <c r="CP200" s="96"/>
      <c r="CQ200" s="96"/>
      <c r="CR200" s="96"/>
      <c r="CS200" s="96"/>
      <c r="CT200" s="96"/>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V200" s="96"/>
      <c r="DW200" s="96"/>
      <c r="DX200" s="96"/>
      <c r="DY200" s="96"/>
      <c r="DZ200" s="96"/>
      <c r="EA200" s="96"/>
      <c r="EB200" s="96"/>
      <c r="EC200" s="96"/>
      <c r="ED200" s="96"/>
      <c r="EE200" s="96"/>
      <c r="EF200" s="96"/>
      <c r="EG200" s="96"/>
      <c r="EH200" s="96"/>
      <c r="EI200" s="96"/>
    </row>
    <row r="201" spans="1:139">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96"/>
      <c r="AO201" s="96"/>
      <c r="AP201" s="96"/>
      <c r="AQ201" s="96"/>
      <c r="AR201" s="96"/>
      <c r="AS201" s="96"/>
      <c r="AT201" s="96"/>
      <c r="AU201" s="96"/>
      <c r="AV201" s="96"/>
      <c r="AW201" s="96"/>
      <c r="AX201" s="96"/>
      <c r="AY201" s="96"/>
      <c r="AZ201" s="96"/>
      <c r="BA201" s="96"/>
      <c r="BB201" s="96"/>
      <c r="BC201" s="96"/>
      <c r="BD201" s="96"/>
      <c r="BE201" s="96"/>
      <c r="BF201" s="96"/>
      <c r="BG201" s="96"/>
      <c r="BH201" s="96"/>
      <c r="BI201" s="96"/>
      <c r="BJ201" s="96"/>
      <c r="BK201" s="96"/>
      <c r="BL201" s="96"/>
      <c r="BM201" s="96"/>
      <c r="BN201" s="96"/>
      <c r="BO201" s="96"/>
      <c r="BP201" s="96"/>
      <c r="BQ201" s="96"/>
      <c r="BR201" s="96"/>
      <c r="BS201" s="96"/>
      <c r="BT201" s="96"/>
      <c r="BU201" s="96"/>
      <c r="BV201" s="96"/>
      <c r="BW201" s="96"/>
      <c r="BX201" s="96"/>
      <c r="BY201" s="96"/>
      <c r="BZ201" s="96"/>
      <c r="CA201" s="96"/>
      <c r="CB201" s="96"/>
      <c r="CC201" s="96"/>
      <c r="CD201" s="96"/>
      <c r="CE201" s="96"/>
      <c r="CF201" s="96"/>
      <c r="CG201" s="96"/>
      <c r="CH201" s="96"/>
      <c r="CI201" s="96"/>
      <c r="CJ201" s="96"/>
      <c r="CK201" s="96"/>
      <c r="CL201" s="96"/>
      <c r="CM201" s="96"/>
      <c r="CN201" s="96"/>
      <c r="CO201" s="96"/>
      <c r="CP201" s="96"/>
      <c r="CQ201" s="96"/>
      <c r="CR201" s="96"/>
      <c r="CS201" s="96"/>
      <c r="CT201" s="96"/>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V201" s="96"/>
      <c r="DW201" s="96"/>
      <c r="DX201" s="96"/>
      <c r="DY201" s="96"/>
      <c r="DZ201" s="96"/>
      <c r="EA201" s="96"/>
      <c r="EB201" s="96"/>
      <c r="EC201" s="96"/>
      <c r="ED201" s="96"/>
      <c r="EE201" s="96"/>
      <c r="EF201" s="96"/>
      <c r="EG201" s="96"/>
      <c r="EH201" s="96"/>
      <c r="EI201" s="96"/>
    </row>
    <row r="202" spans="1:139">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96"/>
      <c r="AO202" s="96"/>
      <c r="AP202" s="96"/>
      <c r="AQ202" s="96"/>
      <c r="AR202" s="96"/>
      <c r="AS202" s="96"/>
      <c r="AT202" s="96"/>
      <c r="AU202" s="96"/>
      <c r="AV202" s="96"/>
      <c r="AW202" s="96"/>
      <c r="AX202" s="96"/>
      <c r="AY202" s="96"/>
      <c r="AZ202" s="96"/>
      <c r="BA202" s="96"/>
      <c r="BB202" s="96"/>
      <c r="BC202" s="96"/>
      <c r="BD202" s="96"/>
      <c r="BE202" s="96"/>
      <c r="BF202" s="96"/>
      <c r="BG202" s="96"/>
      <c r="BH202" s="96"/>
      <c r="BI202" s="96"/>
      <c r="BJ202" s="96"/>
      <c r="BK202" s="96"/>
      <c r="BL202" s="96"/>
      <c r="BM202" s="96"/>
      <c r="BN202" s="96"/>
      <c r="BO202" s="96"/>
      <c r="BP202" s="96"/>
      <c r="BQ202" s="96"/>
      <c r="BR202" s="96"/>
      <c r="BS202" s="96"/>
      <c r="BT202" s="96"/>
      <c r="BU202" s="96"/>
      <c r="BV202" s="96"/>
      <c r="BW202" s="96"/>
      <c r="BX202" s="96"/>
      <c r="BY202" s="96"/>
      <c r="BZ202" s="96"/>
      <c r="CA202" s="96"/>
      <c r="CB202" s="96"/>
      <c r="CC202" s="96"/>
      <c r="CD202" s="96"/>
      <c r="CE202" s="96"/>
      <c r="CF202" s="96"/>
      <c r="CG202" s="96"/>
      <c r="CH202" s="96"/>
      <c r="CI202" s="96"/>
      <c r="CJ202" s="96"/>
      <c r="CK202" s="96"/>
      <c r="CL202" s="96"/>
      <c r="CM202" s="96"/>
      <c r="CN202" s="96"/>
      <c r="CO202" s="96"/>
      <c r="CP202" s="96"/>
      <c r="CQ202" s="96"/>
      <c r="CR202" s="96"/>
      <c r="CS202" s="96"/>
      <c r="CT202" s="96"/>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V202" s="96"/>
      <c r="DW202" s="96"/>
      <c r="DX202" s="96"/>
      <c r="DY202" s="96"/>
      <c r="DZ202" s="96"/>
      <c r="EA202" s="96"/>
      <c r="EB202" s="96"/>
      <c r="EC202" s="96"/>
      <c r="ED202" s="96"/>
      <c r="EE202" s="96"/>
      <c r="EF202" s="96"/>
      <c r="EG202" s="96"/>
      <c r="EH202" s="96"/>
      <c r="EI202" s="96"/>
    </row>
    <row r="203" spans="1:139">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96"/>
      <c r="AO203" s="96"/>
      <c r="AP203" s="96"/>
      <c r="AQ203" s="96"/>
      <c r="AR203" s="96"/>
      <c r="AS203" s="96"/>
      <c r="AT203" s="96"/>
      <c r="AU203" s="96"/>
      <c r="AV203" s="96"/>
      <c r="AW203" s="96"/>
      <c r="AX203" s="96"/>
      <c r="AY203" s="96"/>
      <c r="AZ203" s="96"/>
      <c r="BA203" s="96"/>
      <c r="BB203" s="96"/>
      <c r="BC203" s="96"/>
      <c r="BD203" s="96"/>
      <c r="BE203" s="96"/>
      <c r="BF203" s="96"/>
      <c r="BG203" s="96"/>
      <c r="BH203" s="96"/>
      <c r="BI203" s="96"/>
      <c r="BJ203" s="96"/>
      <c r="BK203" s="96"/>
      <c r="BL203" s="96"/>
      <c r="BM203" s="96"/>
      <c r="BN203" s="96"/>
      <c r="BO203" s="96"/>
      <c r="BP203" s="96"/>
      <c r="BQ203" s="96"/>
      <c r="BR203" s="96"/>
      <c r="BS203" s="96"/>
      <c r="BT203" s="96"/>
      <c r="BU203" s="96"/>
      <c r="BV203" s="96"/>
      <c r="BW203" s="96"/>
      <c r="BX203" s="96"/>
      <c r="BY203" s="96"/>
      <c r="BZ203" s="96"/>
      <c r="CA203" s="96"/>
      <c r="CB203" s="96"/>
      <c r="CC203" s="96"/>
      <c r="CD203" s="96"/>
      <c r="CE203" s="96"/>
      <c r="CF203" s="96"/>
      <c r="CG203" s="96"/>
      <c r="CH203" s="96"/>
      <c r="CI203" s="96"/>
      <c r="CJ203" s="96"/>
      <c r="CK203" s="96"/>
      <c r="CL203" s="96"/>
      <c r="CM203" s="96"/>
      <c r="CN203" s="96"/>
      <c r="CO203" s="96"/>
      <c r="CP203" s="96"/>
      <c r="CQ203" s="96"/>
      <c r="CR203" s="96"/>
      <c r="CS203" s="96"/>
      <c r="CT203" s="96"/>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V203" s="96"/>
      <c r="DW203" s="96"/>
      <c r="DX203" s="96"/>
      <c r="DY203" s="96"/>
      <c r="DZ203" s="96"/>
      <c r="EA203" s="96"/>
      <c r="EB203" s="96"/>
      <c r="EC203" s="96"/>
      <c r="ED203" s="96"/>
      <c r="EE203" s="96"/>
      <c r="EF203" s="96"/>
      <c r="EG203" s="96"/>
      <c r="EH203" s="96"/>
      <c r="EI203" s="96"/>
    </row>
    <row r="204" spans="1:139">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96"/>
      <c r="AO204" s="96"/>
      <c r="AP204" s="96"/>
      <c r="AQ204" s="96"/>
      <c r="AR204" s="96"/>
      <c r="AS204" s="96"/>
      <c r="AT204" s="96"/>
      <c r="AU204" s="96"/>
      <c r="AV204" s="96"/>
      <c r="AW204" s="96"/>
      <c r="AX204" s="96"/>
      <c r="AY204" s="96"/>
      <c r="AZ204" s="96"/>
      <c r="BA204" s="96"/>
      <c r="BB204" s="96"/>
      <c r="BC204" s="96"/>
      <c r="BD204" s="96"/>
      <c r="BE204" s="96"/>
      <c r="BF204" s="96"/>
      <c r="BG204" s="96"/>
      <c r="BH204" s="96"/>
      <c r="BI204" s="96"/>
      <c r="BJ204" s="96"/>
      <c r="BK204" s="96"/>
      <c r="BL204" s="96"/>
      <c r="BM204" s="96"/>
      <c r="BN204" s="96"/>
      <c r="BO204" s="96"/>
      <c r="BP204" s="96"/>
      <c r="BQ204" s="96"/>
      <c r="BR204" s="96"/>
      <c r="BS204" s="96"/>
      <c r="BT204" s="96"/>
      <c r="BU204" s="96"/>
      <c r="BV204" s="96"/>
      <c r="BW204" s="96"/>
      <c r="BX204" s="96"/>
      <c r="BY204" s="96"/>
      <c r="BZ204" s="96"/>
      <c r="CA204" s="96"/>
      <c r="CB204" s="96"/>
      <c r="CC204" s="96"/>
      <c r="CD204" s="96"/>
      <c r="CE204" s="96"/>
      <c r="CF204" s="96"/>
      <c r="CG204" s="96"/>
      <c r="CH204" s="96"/>
      <c r="CI204" s="96"/>
      <c r="CJ204" s="96"/>
      <c r="CK204" s="96"/>
      <c r="CL204" s="96"/>
      <c r="CM204" s="96"/>
      <c r="CN204" s="96"/>
      <c r="CO204" s="96"/>
      <c r="CP204" s="96"/>
      <c r="CQ204" s="96"/>
      <c r="CR204" s="96"/>
      <c r="CS204" s="96"/>
      <c r="CT204" s="96"/>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V204" s="96"/>
      <c r="DW204" s="96"/>
      <c r="DX204" s="96"/>
      <c r="DY204" s="96"/>
      <c r="DZ204" s="96"/>
      <c r="EA204" s="96"/>
      <c r="EB204" s="96"/>
      <c r="EC204" s="96"/>
      <c r="ED204" s="96"/>
      <c r="EE204" s="96"/>
      <c r="EF204" s="96"/>
      <c r="EG204" s="96"/>
      <c r="EH204" s="96"/>
      <c r="EI204" s="96"/>
    </row>
    <row r="205" spans="1:139">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96"/>
      <c r="AO205" s="96"/>
      <c r="AP205" s="96"/>
      <c r="AQ205" s="96"/>
      <c r="AR205" s="96"/>
      <c r="AS205" s="96"/>
      <c r="AT205" s="96"/>
      <c r="AU205" s="96"/>
      <c r="AV205" s="96"/>
      <c r="AW205" s="96"/>
      <c r="AX205" s="96"/>
      <c r="AY205" s="96"/>
      <c r="AZ205" s="96"/>
      <c r="BA205" s="96"/>
      <c r="BB205" s="96"/>
      <c r="BC205" s="96"/>
      <c r="BD205" s="96"/>
      <c r="BE205" s="96"/>
      <c r="BF205" s="96"/>
      <c r="BG205" s="96"/>
      <c r="BH205" s="96"/>
      <c r="BI205" s="96"/>
      <c r="BJ205" s="96"/>
      <c r="BK205" s="96"/>
      <c r="BL205" s="96"/>
      <c r="BM205" s="96"/>
      <c r="BN205" s="96"/>
      <c r="BO205" s="96"/>
      <c r="BP205" s="96"/>
      <c r="BQ205" s="96"/>
      <c r="BR205" s="96"/>
      <c r="BS205" s="96"/>
      <c r="BT205" s="96"/>
      <c r="BU205" s="96"/>
      <c r="BV205" s="96"/>
      <c r="BW205" s="96"/>
      <c r="BX205" s="96"/>
      <c r="BY205" s="96"/>
      <c r="BZ205" s="96"/>
      <c r="CA205" s="96"/>
      <c r="CB205" s="96"/>
      <c r="CC205" s="96"/>
      <c r="CD205" s="96"/>
      <c r="CE205" s="96"/>
      <c r="CF205" s="96"/>
      <c r="CG205" s="96"/>
      <c r="CH205" s="96"/>
      <c r="CI205" s="96"/>
      <c r="CJ205" s="96"/>
      <c r="CK205" s="96"/>
      <c r="CL205" s="96"/>
      <c r="CM205" s="96"/>
      <c r="CN205" s="96"/>
      <c r="CO205" s="96"/>
      <c r="CP205" s="96"/>
      <c r="CQ205" s="96"/>
      <c r="CR205" s="96"/>
      <c r="CS205" s="96"/>
      <c r="CT205" s="96"/>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V205" s="96"/>
      <c r="DW205" s="96"/>
      <c r="DX205" s="96"/>
      <c r="DY205" s="96"/>
      <c r="DZ205" s="96"/>
      <c r="EA205" s="96"/>
      <c r="EB205" s="96"/>
      <c r="EC205" s="96"/>
      <c r="ED205" s="96"/>
      <c r="EE205" s="96"/>
      <c r="EF205" s="96"/>
      <c r="EG205" s="96"/>
      <c r="EH205" s="96"/>
      <c r="EI205" s="96"/>
    </row>
    <row r="206" spans="1:139">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96"/>
      <c r="AO206" s="96"/>
      <c r="AP206" s="96"/>
      <c r="AQ206" s="96"/>
      <c r="AR206" s="96"/>
      <c r="AS206" s="96"/>
      <c r="AT206" s="96"/>
      <c r="AU206" s="96"/>
      <c r="AV206" s="96"/>
      <c r="AW206" s="96"/>
      <c r="AX206" s="96"/>
      <c r="AY206" s="96"/>
      <c r="AZ206" s="96"/>
      <c r="BA206" s="96"/>
      <c r="BB206" s="96"/>
      <c r="BC206" s="96"/>
      <c r="BD206" s="96"/>
      <c r="BE206" s="96"/>
      <c r="BF206" s="96"/>
      <c r="BG206" s="96"/>
      <c r="BH206" s="96"/>
      <c r="BI206" s="96"/>
      <c r="BJ206" s="96"/>
      <c r="BK206" s="96"/>
      <c r="BL206" s="96"/>
      <c r="BM206" s="96"/>
      <c r="BN206" s="96"/>
      <c r="BO206" s="96"/>
      <c r="BP206" s="96"/>
      <c r="BQ206" s="96"/>
      <c r="BR206" s="96"/>
      <c r="BS206" s="96"/>
      <c r="BT206" s="96"/>
      <c r="BU206" s="96"/>
      <c r="BV206" s="96"/>
      <c r="BW206" s="96"/>
      <c r="BX206" s="96"/>
      <c r="BY206" s="96"/>
      <c r="BZ206" s="96"/>
      <c r="CA206" s="96"/>
      <c r="CB206" s="96"/>
      <c r="CC206" s="96"/>
      <c r="CD206" s="96"/>
      <c r="CE206" s="96"/>
      <c r="CF206" s="96"/>
      <c r="CG206" s="96"/>
      <c r="CH206" s="96"/>
      <c r="CI206" s="96"/>
      <c r="CJ206" s="96"/>
      <c r="CK206" s="96"/>
      <c r="CL206" s="96"/>
      <c r="CM206" s="96"/>
      <c r="CN206" s="96"/>
      <c r="CO206" s="96"/>
      <c r="CP206" s="96"/>
      <c r="CQ206" s="96"/>
      <c r="CR206" s="96"/>
      <c r="CS206" s="96"/>
      <c r="CT206" s="96"/>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V206" s="96"/>
      <c r="DW206" s="96"/>
      <c r="DX206" s="96"/>
      <c r="DY206" s="96"/>
      <c r="DZ206" s="96"/>
      <c r="EA206" s="96"/>
      <c r="EB206" s="96"/>
      <c r="EC206" s="96"/>
      <c r="ED206" s="96"/>
      <c r="EE206" s="96"/>
      <c r="EF206" s="96"/>
      <c r="EG206" s="96"/>
      <c r="EH206" s="96"/>
      <c r="EI206" s="96"/>
    </row>
    <row r="207" spans="1:139">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96"/>
      <c r="AO207" s="96"/>
      <c r="AP207" s="96"/>
      <c r="AQ207" s="96"/>
      <c r="AR207" s="96"/>
      <c r="AS207" s="96"/>
      <c r="AT207" s="96"/>
      <c r="AU207" s="96"/>
      <c r="AV207" s="96"/>
      <c r="AW207" s="96"/>
      <c r="AX207" s="96"/>
      <c r="AY207" s="96"/>
      <c r="AZ207" s="96"/>
      <c r="BA207" s="96"/>
      <c r="BB207" s="96"/>
      <c r="BC207" s="96"/>
      <c r="BD207" s="96"/>
      <c r="BE207" s="96"/>
      <c r="BF207" s="96"/>
      <c r="BG207" s="96"/>
      <c r="BH207" s="96"/>
      <c r="BI207" s="96"/>
      <c r="BJ207" s="96"/>
      <c r="BK207" s="96"/>
      <c r="BL207" s="96"/>
      <c r="BM207" s="96"/>
      <c r="BN207" s="96"/>
      <c r="BO207" s="96"/>
      <c r="BP207" s="96"/>
      <c r="BQ207" s="96"/>
      <c r="BR207" s="96"/>
      <c r="BS207" s="96"/>
      <c r="BT207" s="96"/>
      <c r="BU207" s="96"/>
      <c r="BV207" s="96"/>
      <c r="BW207" s="96"/>
      <c r="BX207" s="96"/>
      <c r="BY207" s="96"/>
      <c r="BZ207" s="96"/>
      <c r="CA207" s="96"/>
      <c r="CB207" s="96"/>
      <c r="CC207" s="96"/>
      <c r="CD207" s="96"/>
      <c r="CE207" s="96"/>
      <c r="CF207" s="96"/>
      <c r="CG207" s="96"/>
      <c r="CH207" s="96"/>
      <c r="CI207" s="96"/>
      <c r="CJ207" s="96"/>
      <c r="CK207" s="96"/>
      <c r="CL207" s="96"/>
      <c r="CM207" s="96"/>
      <c r="CN207" s="96"/>
      <c r="CO207" s="96"/>
      <c r="CP207" s="96"/>
      <c r="CQ207" s="96"/>
      <c r="CR207" s="96"/>
      <c r="CS207" s="96"/>
      <c r="CT207" s="96"/>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V207" s="96"/>
      <c r="DW207" s="96"/>
      <c r="DX207" s="96"/>
      <c r="DY207" s="96"/>
      <c r="DZ207" s="96"/>
      <c r="EA207" s="96"/>
      <c r="EB207" s="96"/>
      <c r="EC207" s="96"/>
      <c r="ED207" s="96"/>
      <c r="EE207" s="96"/>
      <c r="EF207" s="96"/>
      <c r="EG207" s="96"/>
      <c r="EH207" s="96"/>
      <c r="EI207" s="96"/>
    </row>
    <row r="208" spans="1:139">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96"/>
      <c r="AO208" s="96"/>
      <c r="AP208" s="96"/>
      <c r="AQ208" s="96"/>
      <c r="AR208" s="96"/>
      <c r="AS208" s="96"/>
      <c r="AT208" s="96"/>
      <c r="AU208" s="96"/>
      <c r="AV208" s="96"/>
      <c r="AW208" s="96"/>
      <c r="AX208" s="96"/>
      <c r="AY208" s="96"/>
      <c r="AZ208" s="96"/>
      <c r="BA208" s="96"/>
      <c r="BB208" s="96"/>
      <c r="BC208" s="96"/>
      <c r="BD208" s="96"/>
      <c r="BE208" s="96"/>
      <c r="BF208" s="96"/>
      <c r="BG208" s="96"/>
      <c r="BH208" s="96"/>
      <c r="BI208" s="96"/>
      <c r="BJ208" s="96"/>
      <c r="BK208" s="96"/>
      <c r="BL208" s="96"/>
      <c r="BM208" s="96"/>
      <c r="BN208" s="96"/>
      <c r="BO208" s="96"/>
      <c r="BP208" s="96"/>
      <c r="BQ208" s="96"/>
      <c r="BR208" s="96"/>
      <c r="BS208" s="96"/>
      <c r="BT208" s="96"/>
      <c r="BU208" s="96"/>
      <c r="BV208" s="96"/>
      <c r="BW208" s="96"/>
      <c r="BX208" s="96"/>
      <c r="BY208" s="96"/>
      <c r="BZ208" s="96"/>
      <c r="CA208" s="96"/>
      <c r="CB208" s="96"/>
      <c r="CC208" s="96"/>
      <c r="CD208" s="96"/>
      <c r="CE208" s="96"/>
      <c r="CF208" s="96"/>
      <c r="CG208" s="96"/>
      <c r="CH208" s="96"/>
      <c r="CI208" s="96"/>
      <c r="CJ208" s="96"/>
      <c r="CK208" s="96"/>
      <c r="CL208" s="96"/>
      <c r="CM208" s="96"/>
      <c r="CN208" s="96"/>
      <c r="CO208" s="96"/>
      <c r="CP208" s="96"/>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R208" s="96"/>
      <c r="DS208" s="96"/>
      <c r="DT208" s="96"/>
      <c r="DU208" s="96"/>
      <c r="DV208" s="96"/>
      <c r="DW208" s="96"/>
      <c r="DX208" s="96"/>
      <c r="DY208" s="96"/>
      <c r="DZ208" s="96"/>
      <c r="EA208" s="96"/>
      <c r="EB208" s="96"/>
      <c r="EC208" s="96"/>
      <c r="ED208" s="96"/>
      <c r="EE208" s="96"/>
      <c r="EF208" s="96"/>
      <c r="EG208" s="96"/>
      <c r="EH208" s="96"/>
      <c r="EI208" s="96"/>
    </row>
    <row r="209" spans="1:139">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96"/>
      <c r="AO209" s="96"/>
      <c r="AP209" s="96"/>
      <c r="AQ209" s="96"/>
      <c r="AR209" s="96"/>
      <c r="AS209" s="96"/>
      <c r="AT209" s="96"/>
      <c r="AU209" s="96"/>
      <c r="AV209" s="96"/>
      <c r="AW209" s="96"/>
      <c r="AX209" s="96"/>
      <c r="AY209" s="96"/>
      <c r="AZ209" s="96"/>
      <c r="BA209" s="96"/>
      <c r="BB209" s="96"/>
      <c r="BC209" s="96"/>
      <c r="BD209" s="96"/>
      <c r="BE209" s="96"/>
      <c r="BF209" s="96"/>
      <c r="BG209" s="96"/>
      <c r="BH209" s="96"/>
      <c r="BI209" s="96"/>
      <c r="BJ209" s="96"/>
      <c r="BK209" s="96"/>
      <c r="BL209" s="96"/>
      <c r="BM209" s="96"/>
      <c r="BN209" s="96"/>
      <c r="BO209" s="96"/>
      <c r="BP209" s="96"/>
      <c r="BQ209" s="96"/>
      <c r="BR209" s="96"/>
      <c r="BS209" s="96"/>
      <c r="BT209" s="96"/>
      <c r="BU209" s="96"/>
      <c r="BV209" s="96"/>
      <c r="BW209" s="96"/>
      <c r="BX209" s="96"/>
      <c r="BY209" s="96"/>
      <c r="BZ209" s="96"/>
      <c r="CA209" s="96"/>
      <c r="CB209" s="96"/>
      <c r="CC209" s="96"/>
      <c r="CD209" s="96"/>
      <c r="CE209" s="96"/>
      <c r="CF209" s="96"/>
      <c r="CG209" s="96"/>
      <c r="CH209" s="96"/>
      <c r="CI209" s="96"/>
      <c r="CJ209" s="96"/>
      <c r="CK209" s="96"/>
      <c r="CL209" s="96"/>
      <c r="CM209" s="96"/>
      <c r="CN209" s="96"/>
      <c r="CO209" s="96"/>
      <c r="CP209" s="96"/>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R209" s="96"/>
      <c r="DS209" s="96"/>
      <c r="DT209" s="96"/>
      <c r="DU209" s="96"/>
      <c r="DV209" s="96"/>
      <c r="DW209" s="96"/>
      <c r="DX209" s="96"/>
      <c r="DY209" s="96"/>
      <c r="DZ209" s="96"/>
      <c r="EA209" s="96"/>
      <c r="EB209" s="96"/>
      <c r="EC209" s="96"/>
      <c r="ED209" s="96"/>
      <c r="EE209" s="96"/>
      <c r="EF209" s="96"/>
      <c r="EG209" s="96"/>
      <c r="EH209" s="96"/>
      <c r="EI209" s="96"/>
    </row>
    <row r="210" spans="1:139">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96"/>
      <c r="AO210" s="96"/>
      <c r="AP210" s="96"/>
      <c r="AQ210" s="96"/>
      <c r="AR210" s="96"/>
      <c r="AS210" s="96"/>
      <c r="AT210" s="96"/>
      <c r="AU210" s="96"/>
      <c r="AV210" s="96"/>
      <c r="AW210" s="96"/>
      <c r="AX210" s="96"/>
      <c r="AY210" s="96"/>
      <c r="AZ210" s="96"/>
      <c r="BA210" s="96"/>
      <c r="BB210" s="96"/>
      <c r="BC210" s="96"/>
      <c r="BD210" s="96"/>
      <c r="BE210" s="96"/>
      <c r="BF210" s="96"/>
      <c r="BG210" s="96"/>
      <c r="BH210" s="96"/>
      <c r="BI210" s="96"/>
      <c r="BJ210" s="96"/>
      <c r="BK210" s="96"/>
      <c r="BL210" s="96"/>
      <c r="BM210" s="96"/>
      <c r="BN210" s="96"/>
      <c r="BO210" s="96"/>
      <c r="BP210" s="96"/>
      <c r="BQ210" s="96"/>
      <c r="BR210" s="96"/>
      <c r="BS210" s="96"/>
      <c r="BT210" s="96"/>
      <c r="BU210" s="96"/>
      <c r="BV210" s="96"/>
      <c r="BW210" s="96"/>
      <c r="BX210" s="96"/>
      <c r="BY210" s="96"/>
      <c r="BZ210" s="96"/>
      <c r="CA210" s="96"/>
      <c r="CB210" s="96"/>
      <c r="CC210" s="96"/>
      <c r="CD210" s="96"/>
      <c r="CE210" s="96"/>
      <c r="CF210" s="96"/>
      <c r="CG210" s="96"/>
      <c r="CH210" s="96"/>
      <c r="CI210" s="96"/>
      <c r="CJ210" s="96"/>
      <c r="CK210" s="96"/>
      <c r="CL210" s="96"/>
      <c r="CM210" s="96"/>
      <c r="CN210" s="96"/>
      <c r="CO210" s="96"/>
      <c r="CP210" s="96"/>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R210" s="96"/>
      <c r="DS210" s="96"/>
      <c r="DT210" s="96"/>
      <c r="DU210" s="96"/>
      <c r="DV210" s="96"/>
      <c r="DW210" s="96"/>
      <c r="DX210" s="96"/>
      <c r="DY210" s="96"/>
      <c r="DZ210" s="96"/>
      <c r="EA210" s="96"/>
      <c r="EB210" s="96"/>
      <c r="EC210" s="96"/>
      <c r="ED210" s="96"/>
      <c r="EE210" s="96"/>
      <c r="EF210" s="96"/>
      <c r="EG210" s="96"/>
      <c r="EH210" s="96"/>
      <c r="EI210" s="96"/>
    </row>
    <row r="211" spans="1:139">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96"/>
      <c r="AO211" s="96"/>
      <c r="AP211" s="96"/>
      <c r="AQ211" s="96"/>
      <c r="AR211" s="96"/>
      <c r="AS211" s="96"/>
      <c r="AT211" s="96"/>
      <c r="AU211" s="96"/>
      <c r="AV211" s="96"/>
      <c r="AW211" s="96"/>
      <c r="AX211" s="96"/>
      <c r="AY211" s="96"/>
      <c r="AZ211" s="96"/>
      <c r="BA211" s="96"/>
      <c r="BB211" s="96"/>
      <c r="BC211" s="96"/>
      <c r="BD211" s="96"/>
      <c r="BE211" s="96"/>
      <c r="BF211" s="96"/>
      <c r="BG211" s="96"/>
      <c r="BH211" s="96"/>
      <c r="BI211" s="96"/>
      <c r="BJ211" s="96"/>
      <c r="BK211" s="96"/>
      <c r="BL211" s="96"/>
      <c r="BM211" s="96"/>
      <c r="BN211" s="96"/>
      <c r="BO211" s="96"/>
      <c r="BP211" s="96"/>
      <c r="BQ211" s="96"/>
      <c r="BR211" s="96"/>
      <c r="BS211" s="96"/>
      <c r="BT211" s="96"/>
      <c r="BU211" s="96"/>
      <c r="BV211" s="96"/>
      <c r="BW211" s="96"/>
      <c r="BX211" s="96"/>
      <c r="BY211" s="96"/>
      <c r="BZ211" s="96"/>
      <c r="CA211" s="96"/>
      <c r="CB211" s="96"/>
      <c r="CC211" s="96"/>
      <c r="CD211" s="96"/>
      <c r="CE211" s="96"/>
      <c r="CF211" s="96"/>
      <c r="CG211" s="96"/>
      <c r="CH211" s="96"/>
      <c r="CI211" s="96"/>
      <c r="CJ211" s="96"/>
      <c r="CK211" s="96"/>
      <c r="CL211" s="96"/>
      <c r="CM211" s="96"/>
      <c r="CN211" s="96"/>
      <c r="CO211" s="96"/>
      <c r="CP211" s="96"/>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R211" s="96"/>
      <c r="DS211" s="96"/>
      <c r="DT211" s="96"/>
      <c r="DU211" s="96"/>
      <c r="DV211" s="96"/>
      <c r="DW211" s="96"/>
      <c r="DX211" s="96"/>
      <c r="DY211" s="96"/>
      <c r="DZ211" s="96"/>
      <c r="EA211" s="96"/>
      <c r="EB211" s="96"/>
      <c r="EC211" s="96"/>
      <c r="ED211" s="96"/>
      <c r="EE211" s="96"/>
      <c r="EF211" s="96"/>
      <c r="EG211" s="96"/>
      <c r="EH211" s="96"/>
      <c r="EI211" s="96"/>
    </row>
    <row r="212" spans="1:139">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96"/>
      <c r="AO212" s="96"/>
      <c r="AP212" s="96"/>
      <c r="AQ212" s="96"/>
      <c r="AR212" s="96"/>
      <c r="AS212" s="96"/>
      <c r="AT212" s="96"/>
      <c r="AU212" s="96"/>
      <c r="AV212" s="96"/>
      <c r="AW212" s="96"/>
      <c r="AX212" s="96"/>
      <c r="AY212" s="96"/>
      <c r="AZ212" s="96"/>
      <c r="BA212" s="96"/>
      <c r="BB212" s="96"/>
      <c r="BC212" s="96"/>
      <c r="BD212" s="96"/>
      <c r="BE212" s="96"/>
      <c r="BF212" s="96"/>
      <c r="BG212" s="96"/>
      <c r="BH212" s="96"/>
      <c r="BI212" s="96"/>
      <c r="BJ212" s="96"/>
      <c r="BK212" s="96"/>
      <c r="BL212" s="96"/>
      <c r="BM212" s="96"/>
      <c r="BN212" s="96"/>
      <c r="BO212" s="96"/>
      <c r="BP212" s="96"/>
      <c r="BQ212" s="96"/>
      <c r="BR212" s="96"/>
      <c r="BS212" s="96"/>
      <c r="BT212" s="96"/>
      <c r="BU212" s="96"/>
      <c r="BV212" s="96"/>
      <c r="BW212" s="96"/>
      <c r="BX212" s="96"/>
      <c r="BY212" s="96"/>
      <c r="BZ212" s="96"/>
      <c r="CA212" s="96"/>
      <c r="CB212" s="96"/>
      <c r="CC212" s="96"/>
      <c r="CD212" s="96"/>
      <c r="CE212" s="96"/>
      <c r="CF212" s="96"/>
      <c r="CG212" s="96"/>
      <c r="CH212" s="96"/>
      <c r="CI212" s="96"/>
      <c r="CJ212" s="96"/>
      <c r="CK212" s="96"/>
      <c r="CL212" s="96"/>
      <c r="CM212" s="96"/>
      <c r="CN212" s="96"/>
      <c r="CO212" s="96"/>
      <c r="CP212" s="96"/>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R212" s="96"/>
      <c r="DS212" s="96"/>
      <c r="DT212" s="96"/>
      <c r="DU212" s="96"/>
      <c r="DV212" s="96"/>
      <c r="DW212" s="96"/>
      <c r="DX212" s="96"/>
      <c r="DY212" s="96"/>
      <c r="DZ212" s="96"/>
      <c r="EA212" s="96"/>
      <c r="EB212" s="96"/>
      <c r="EC212" s="96"/>
      <c r="ED212" s="96"/>
      <c r="EE212" s="96"/>
      <c r="EF212" s="96"/>
      <c r="EG212" s="96"/>
      <c r="EH212" s="96"/>
      <c r="EI212" s="96"/>
    </row>
    <row r="213" spans="1:139">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6"/>
      <c r="AX213" s="96"/>
      <c r="AY213" s="96"/>
      <c r="AZ213" s="96"/>
      <c r="BA213" s="96"/>
      <c r="BB213" s="96"/>
      <c r="BC213" s="96"/>
      <c r="BD213" s="96"/>
      <c r="BE213" s="96"/>
      <c r="BF213" s="96"/>
      <c r="BG213" s="96"/>
      <c r="BH213" s="96"/>
      <c r="BI213" s="96"/>
      <c r="BJ213" s="96"/>
      <c r="BK213" s="96"/>
      <c r="BL213" s="96"/>
      <c r="BM213" s="96"/>
      <c r="BN213" s="96"/>
      <c r="BO213" s="96"/>
      <c r="BP213" s="96"/>
      <c r="BQ213" s="96"/>
      <c r="BR213" s="96"/>
      <c r="BS213" s="96"/>
      <c r="BT213" s="96"/>
      <c r="BU213" s="96"/>
      <c r="BV213" s="96"/>
      <c r="BW213" s="96"/>
      <c r="BX213" s="96"/>
      <c r="BY213" s="96"/>
      <c r="BZ213" s="96"/>
      <c r="CA213" s="96"/>
      <c r="CB213" s="96"/>
      <c r="CC213" s="96"/>
      <c r="CD213" s="96"/>
      <c r="CE213" s="96"/>
      <c r="CF213" s="96"/>
      <c r="CG213" s="96"/>
      <c r="CH213" s="96"/>
      <c r="CI213" s="96"/>
      <c r="CJ213" s="96"/>
      <c r="CK213" s="96"/>
      <c r="CL213" s="96"/>
      <c r="CM213" s="96"/>
      <c r="CN213" s="96"/>
      <c r="CO213" s="96"/>
      <c r="CP213" s="96"/>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R213" s="96"/>
      <c r="DS213" s="96"/>
      <c r="DT213" s="96"/>
      <c r="DU213" s="96"/>
      <c r="DV213" s="96"/>
      <c r="DW213" s="96"/>
      <c r="DX213" s="96"/>
      <c r="DY213" s="96"/>
      <c r="DZ213" s="96"/>
      <c r="EA213" s="96"/>
      <c r="EB213" s="96"/>
      <c r="EC213" s="96"/>
      <c r="ED213" s="96"/>
      <c r="EE213" s="96"/>
      <c r="EF213" s="96"/>
      <c r="EG213" s="96"/>
      <c r="EH213" s="96"/>
      <c r="EI213" s="96"/>
    </row>
    <row r="214" spans="1:139">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96"/>
      <c r="AO214" s="96"/>
      <c r="AP214" s="96"/>
      <c r="AQ214" s="96"/>
      <c r="AR214" s="96"/>
      <c r="AS214" s="96"/>
      <c r="AT214" s="96"/>
      <c r="AU214" s="96"/>
      <c r="AV214" s="96"/>
      <c r="AW214" s="96"/>
      <c r="AX214" s="96"/>
      <c r="AY214" s="96"/>
      <c r="AZ214" s="96"/>
      <c r="BA214" s="96"/>
      <c r="BB214" s="96"/>
      <c r="BC214" s="96"/>
      <c r="BD214" s="96"/>
      <c r="BE214" s="96"/>
      <c r="BF214" s="96"/>
      <c r="BG214" s="96"/>
      <c r="BH214" s="96"/>
      <c r="BI214" s="96"/>
      <c r="BJ214" s="96"/>
      <c r="BK214" s="96"/>
      <c r="BL214" s="96"/>
      <c r="BM214" s="96"/>
      <c r="BN214" s="96"/>
      <c r="BO214" s="96"/>
      <c r="BP214" s="96"/>
      <c r="BQ214" s="96"/>
      <c r="BR214" s="96"/>
      <c r="BS214" s="96"/>
      <c r="BT214" s="96"/>
      <c r="BU214" s="96"/>
      <c r="BV214" s="96"/>
      <c r="BW214" s="96"/>
      <c r="BX214" s="96"/>
      <c r="BY214" s="96"/>
      <c r="BZ214" s="96"/>
      <c r="CA214" s="96"/>
      <c r="CB214" s="96"/>
      <c r="CC214" s="96"/>
      <c r="CD214" s="96"/>
      <c r="CE214" s="96"/>
      <c r="CF214" s="96"/>
      <c r="CG214" s="96"/>
      <c r="CH214" s="96"/>
      <c r="CI214" s="96"/>
      <c r="CJ214" s="96"/>
      <c r="CK214" s="96"/>
      <c r="CL214" s="96"/>
      <c r="CM214" s="96"/>
      <c r="CN214" s="96"/>
      <c r="CO214" s="96"/>
      <c r="CP214" s="96"/>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R214" s="96"/>
      <c r="DS214" s="96"/>
      <c r="DT214" s="96"/>
      <c r="DU214" s="96"/>
      <c r="DV214" s="96"/>
      <c r="DW214" s="96"/>
      <c r="DX214" s="96"/>
      <c r="DY214" s="96"/>
      <c r="DZ214" s="96"/>
      <c r="EA214" s="96"/>
      <c r="EB214" s="96"/>
      <c r="EC214" s="96"/>
      <c r="ED214" s="96"/>
      <c r="EE214" s="96"/>
      <c r="EF214" s="96"/>
      <c r="EG214" s="96"/>
      <c r="EH214" s="96"/>
      <c r="EI214" s="96"/>
    </row>
    <row r="215" spans="1:139">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96"/>
      <c r="AO215" s="96"/>
      <c r="AP215" s="96"/>
      <c r="AQ215" s="96"/>
      <c r="AR215" s="96"/>
      <c r="AS215" s="96"/>
      <c r="AT215" s="96"/>
      <c r="AU215" s="96"/>
      <c r="AV215" s="96"/>
      <c r="AW215" s="96"/>
      <c r="AX215" s="96"/>
      <c r="AY215" s="96"/>
      <c r="AZ215" s="96"/>
      <c r="BA215" s="96"/>
      <c r="BB215" s="96"/>
      <c r="BC215" s="96"/>
      <c r="BD215" s="96"/>
      <c r="BE215" s="96"/>
      <c r="BF215" s="96"/>
      <c r="BG215" s="96"/>
      <c r="BH215" s="96"/>
      <c r="BI215" s="96"/>
      <c r="BJ215" s="96"/>
      <c r="BK215" s="96"/>
      <c r="BL215" s="96"/>
      <c r="BM215" s="96"/>
      <c r="BN215" s="96"/>
      <c r="BO215" s="96"/>
      <c r="BP215" s="96"/>
      <c r="BQ215" s="96"/>
      <c r="BR215" s="96"/>
      <c r="BS215" s="96"/>
      <c r="BT215" s="96"/>
      <c r="BU215" s="96"/>
      <c r="BV215" s="96"/>
      <c r="BW215" s="96"/>
      <c r="BX215" s="96"/>
      <c r="BY215" s="96"/>
      <c r="BZ215" s="96"/>
      <c r="CA215" s="96"/>
      <c r="CB215" s="96"/>
      <c r="CC215" s="96"/>
      <c r="CD215" s="96"/>
      <c r="CE215" s="96"/>
      <c r="CF215" s="96"/>
      <c r="CG215" s="96"/>
      <c r="CH215" s="96"/>
      <c r="CI215" s="96"/>
      <c r="CJ215" s="96"/>
      <c r="CK215" s="96"/>
      <c r="CL215" s="96"/>
      <c r="CM215" s="96"/>
      <c r="CN215" s="96"/>
      <c r="CO215" s="96"/>
      <c r="CP215" s="96"/>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R215" s="96"/>
      <c r="DS215" s="96"/>
      <c r="DT215" s="96"/>
      <c r="DU215" s="96"/>
      <c r="DV215" s="96"/>
      <c r="DW215" s="96"/>
      <c r="DX215" s="96"/>
      <c r="DY215" s="96"/>
      <c r="DZ215" s="96"/>
      <c r="EA215" s="96"/>
      <c r="EB215" s="96"/>
      <c r="EC215" s="96"/>
      <c r="ED215" s="96"/>
      <c r="EE215" s="96"/>
      <c r="EF215" s="96"/>
      <c r="EG215" s="96"/>
      <c r="EH215" s="96"/>
      <c r="EI215" s="96"/>
    </row>
    <row r="216" spans="1:139">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96"/>
      <c r="AO216" s="96"/>
      <c r="AP216" s="96"/>
      <c r="AQ216" s="96"/>
      <c r="AR216" s="96"/>
      <c r="AS216" s="96"/>
      <c r="AT216" s="96"/>
      <c r="AU216" s="96"/>
      <c r="AV216" s="96"/>
      <c r="AW216" s="96"/>
      <c r="AX216" s="96"/>
      <c r="AY216" s="96"/>
      <c r="AZ216" s="96"/>
      <c r="BA216" s="96"/>
      <c r="BB216" s="96"/>
      <c r="BC216" s="96"/>
      <c r="BD216" s="96"/>
      <c r="BE216" s="96"/>
      <c r="BF216" s="96"/>
      <c r="BG216" s="96"/>
      <c r="BH216" s="96"/>
      <c r="BI216" s="96"/>
      <c r="BJ216" s="96"/>
      <c r="BK216" s="96"/>
      <c r="BL216" s="96"/>
      <c r="BM216" s="96"/>
      <c r="BN216" s="96"/>
      <c r="BO216" s="96"/>
      <c r="BP216" s="96"/>
      <c r="BQ216" s="96"/>
      <c r="BR216" s="96"/>
      <c r="BS216" s="96"/>
      <c r="BT216" s="96"/>
      <c r="BU216" s="96"/>
      <c r="BV216" s="96"/>
      <c r="BW216" s="96"/>
      <c r="BX216" s="96"/>
      <c r="BY216" s="96"/>
      <c r="BZ216" s="96"/>
      <c r="CA216" s="96"/>
      <c r="CB216" s="96"/>
      <c r="CC216" s="96"/>
      <c r="CD216" s="96"/>
      <c r="CE216" s="96"/>
      <c r="CF216" s="96"/>
      <c r="CG216" s="96"/>
      <c r="CH216" s="96"/>
      <c r="CI216" s="96"/>
      <c r="CJ216" s="96"/>
      <c r="CK216" s="96"/>
      <c r="CL216" s="96"/>
      <c r="CM216" s="96"/>
      <c r="CN216" s="96"/>
      <c r="CO216" s="96"/>
      <c r="CP216" s="96"/>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R216" s="96"/>
      <c r="DS216" s="96"/>
      <c r="DT216" s="96"/>
      <c r="DU216" s="96"/>
      <c r="DV216" s="96"/>
      <c r="DW216" s="96"/>
      <c r="DX216" s="96"/>
      <c r="DY216" s="96"/>
      <c r="DZ216" s="96"/>
      <c r="EA216" s="96"/>
      <c r="EB216" s="96"/>
      <c r="EC216" s="96"/>
      <c r="ED216" s="96"/>
      <c r="EE216" s="96"/>
      <c r="EF216" s="96"/>
      <c r="EG216" s="96"/>
      <c r="EH216" s="96"/>
      <c r="EI216" s="96"/>
    </row>
    <row r="217" spans="1:139">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96"/>
      <c r="AO217" s="96"/>
      <c r="AP217" s="96"/>
      <c r="AQ217" s="96"/>
      <c r="AR217" s="96"/>
      <c r="AS217" s="96"/>
      <c r="AT217" s="96"/>
      <c r="AU217" s="96"/>
      <c r="AV217" s="96"/>
      <c r="AW217" s="96"/>
      <c r="AX217" s="96"/>
      <c r="AY217" s="96"/>
      <c r="AZ217" s="96"/>
      <c r="BA217" s="96"/>
      <c r="BB217" s="96"/>
      <c r="BC217" s="96"/>
      <c r="BD217" s="96"/>
      <c r="BE217" s="96"/>
      <c r="BF217" s="96"/>
      <c r="BG217" s="96"/>
      <c r="BH217" s="96"/>
      <c r="BI217" s="96"/>
      <c r="BJ217" s="96"/>
      <c r="BK217" s="96"/>
      <c r="BL217" s="96"/>
      <c r="BM217" s="96"/>
      <c r="BN217" s="96"/>
      <c r="BO217" s="96"/>
      <c r="BP217" s="96"/>
      <c r="BQ217" s="96"/>
      <c r="BR217" s="96"/>
      <c r="BS217" s="96"/>
      <c r="BT217" s="96"/>
      <c r="BU217" s="96"/>
      <c r="BV217" s="96"/>
      <c r="BW217" s="96"/>
      <c r="BX217" s="96"/>
      <c r="BY217" s="96"/>
      <c r="BZ217" s="96"/>
      <c r="CA217" s="96"/>
      <c r="CB217" s="96"/>
      <c r="CC217" s="96"/>
      <c r="CD217" s="96"/>
      <c r="CE217" s="96"/>
      <c r="CF217" s="96"/>
      <c r="CG217" s="96"/>
      <c r="CH217" s="96"/>
      <c r="CI217" s="96"/>
      <c r="CJ217" s="96"/>
      <c r="CK217" s="96"/>
      <c r="CL217" s="96"/>
      <c r="CM217" s="96"/>
      <c r="CN217" s="96"/>
      <c r="CO217" s="96"/>
      <c r="CP217" s="96"/>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R217" s="96"/>
      <c r="DS217" s="96"/>
      <c r="DT217" s="96"/>
      <c r="DU217" s="96"/>
      <c r="DV217" s="96"/>
      <c r="DW217" s="96"/>
      <c r="DX217" s="96"/>
      <c r="DY217" s="96"/>
      <c r="DZ217" s="96"/>
      <c r="EA217" s="96"/>
      <c r="EB217" s="96"/>
      <c r="EC217" s="96"/>
      <c r="ED217" s="96"/>
      <c r="EE217" s="96"/>
      <c r="EF217" s="96"/>
      <c r="EG217" s="96"/>
      <c r="EH217" s="96"/>
      <c r="EI217" s="96"/>
    </row>
    <row r="218" spans="1:139">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96"/>
      <c r="AO218" s="96"/>
      <c r="AP218" s="96"/>
      <c r="AQ218" s="96"/>
      <c r="AR218" s="96"/>
      <c r="AS218" s="96"/>
      <c r="AT218" s="96"/>
      <c r="AU218" s="96"/>
      <c r="AV218" s="96"/>
      <c r="AW218" s="96"/>
      <c r="AX218" s="96"/>
      <c r="AY218" s="96"/>
      <c r="AZ218" s="96"/>
      <c r="BA218" s="96"/>
      <c r="BB218" s="96"/>
      <c r="BC218" s="96"/>
      <c r="BD218" s="96"/>
      <c r="BE218" s="96"/>
      <c r="BF218" s="96"/>
      <c r="BG218" s="96"/>
      <c r="BH218" s="96"/>
      <c r="BI218" s="96"/>
      <c r="BJ218" s="96"/>
      <c r="BK218" s="96"/>
      <c r="BL218" s="96"/>
      <c r="BM218" s="96"/>
      <c r="BN218" s="96"/>
      <c r="BO218" s="96"/>
      <c r="BP218" s="96"/>
      <c r="BQ218" s="96"/>
      <c r="BR218" s="96"/>
      <c r="BS218" s="96"/>
      <c r="BT218" s="96"/>
      <c r="BU218" s="96"/>
      <c r="BV218" s="96"/>
      <c r="BW218" s="96"/>
      <c r="BX218" s="96"/>
      <c r="BY218" s="96"/>
      <c r="BZ218" s="96"/>
      <c r="CA218" s="96"/>
      <c r="CB218" s="96"/>
      <c r="CC218" s="96"/>
      <c r="CD218" s="96"/>
      <c r="CE218" s="96"/>
      <c r="CF218" s="96"/>
      <c r="CG218" s="96"/>
      <c r="CH218" s="96"/>
      <c r="CI218" s="96"/>
      <c r="CJ218" s="96"/>
      <c r="CK218" s="96"/>
      <c r="CL218" s="96"/>
      <c r="CM218" s="96"/>
      <c r="CN218" s="96"/>
      <c r="CO218" s="96"/>
      <c r="CP218" s="96"/>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R218" s="96"/>
      <c r="DS218" s="96"/>
      <c r="DT218" s="96"/>
      <c r="DU218" s="96"/>
      <c r="DV218" s="96"/>
      <c r="DW218" s="96"/>
      <c r="DX218" s="96"/>
      <c r="DY218" s="96"/>
      <c r="DZ218" s="96"/>
      <c r="EA218" s="96"/>
      <c r="EB218" s="96"/>
      <c r="EC218" s="96"/>
      <c r="ED218" s="96"/>
      <c r="EE218" s="96"/>
      <c r="EF218" s="96"/>
      <c r="EG218" s="96"/>
      <c r="EH218" s="96"/>
      <c r="EI218" s="96"/>
    </row>
    <row r="219" spans="1:139">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6"/>
      <c r="CB219" s="96"/>
      <c r="CC219" s="96"/>
      <c r="CD219" s="96"/>
      <c r="CE219" s="96"/>
      <c r="CF219" s="96"/>
      <c r="CG219" s="96"/>
      <c r="CH219" s="96"/>
      <c r="CI219" s="96"/>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row>
    <row r="220" spans="1:139">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96"/>
      <c r="AO220" s="96"/>
      <c r="AP220" s="96"/>
      <c r="AQ220" s="96"/>
      <c r="AR220" s="96"/>
      <c r="AS220" s="96"/>
      <c r="AT220" s="96"/>
      <c r="AU220" s="96"/>
      <c r="AV220" s="96"/>
      <c r="AW220" s="96"/>
      <c r="AX220" s="96"/>
      <c r="AY220" s="96"/>
      <c r="AZ220" s="96"/>
      <c r="BA220" s="96"/>
      <c r="BB220" s="96"/>
      <c r="BC220" s="96"/>
      <c r="BD220" s="96"/>
      <c r="BE220" s="96"/>
      <c r="BF220" s="96"/>
      <c r="BG220" s="96"/>
      <c r="BH220" s="96"/>
      <c r="BI220" s="96"/>
      <c r="BJ220" s="96"/>
      <c r="BK220" s="96"/>
      <c r="BL220" s="96"/>
      <c r="BM220" s="96"/>
      <c r="BN220" s="96"/>
      <c r="BO220" s="96"/>
      <c r="BP220" s="96"/>
      <c r="BQ220" s="96"/>
      <c r="BR220" s="96"/>
      <c r="BS220" s="96"/>
      <c r="BT220" s="96"/>
      <c r="BU220" s="96"/>
      <c r="BV220" s="96"/>
      <c r="BW220" s="96"/>
      <c r="BX220" s="96"/>
      <c r="BY220" s="96"/>
      <c r="BZ220" s="96"/>
      <c r="CA220" s="96"/>
      <c r="CB220" s="96"/>
      <c r="CC220" s="96"/>
      <c r="CD220" s="96"/>
      <c r="CE220" s="96"/>
      <c r="CF220" s="96"/>
      <c r="CG220" s="96"/>
      <c r="CH220" s="96"/>
      <c r="CI220" s="96"/>
      <c r="CJ220" s="96"/>
      <c r="CK220" s="96"/>
      <c r="CL220" s="96"/>
      <c r="CM220" s="96"/>
      <c r="CN220" s="96"/>
      <c r="CO220" s="96"/>
      <c r="CP220" s="96"/>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R220" s="96"/>
      <c r="DS220" s="96"/>
      <c r="DT220" s="96"/>
      <c r="DU220" s="96"/>
      <c r="DV220" s="96"/>
      <c r="DW220" s="96"/>
      <c r="DX220" s="96"/>
      <c r="DY220" s="96"/>
      <c r="DZ220" s="96"/>
      <c r="EA220" s="96"/>
      <c r="EB220" s="96"/>
      <c r="EC220" s="96"/>
      <c r="ED220" s="96"/>
      <c r="EE220" s="96"/>
      <c r="EF220" s="96"/>
      <c r="EG220" s="96"/>
      <c r="EH220" s="96"/>
      <c r="EI220" s="96"/>
    </row>
    <row r="221" spans="1:139">
      <c r="A221" s="96"/>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96"/>
      <c r="BC221" s="96"/>
      <c r="BD221" s="96"/>
      <c r="BE221" s="96"/>
      <c r="BF221" s="96"/>
      <c r="BG221" s="96"/>
      <c r="BH221" s="96"/>
      <c r="BI221" s="96"/>
      <c r="BJ221" s="96"/>
      <c r="BK221" s="96"/>
      <c r="BL221" s="96"/>
      <c r="BM221" s="96"/>
      <c r="BN221" s="96"/>
      <c r="BO221" s="96"/>
      <c r="BP221" s="96"/>
      <c r="BQ221" s="96"/>
      <c r="BR221" s="96"/>
      <c r="BS221" s="96"/>
      <c r="BT221" s="96"/>
      <c r="BU221" s="96"/>
      <c r="BV221" s="96"/>
      <c r="BW221" s="96"/>
      <c r="BX221" s="96"/>
      <c r="BY221" s="96"/>
      <c r="BZ221" s="96"/>
      <c r="CA221" s="96"/>
      <c r="CB221" s="96"/>
      <c r="CC221" s="96"/>
      <c r="CD221" s="96"/>
      <c r="CE221" s="96"/>
      <c r="CF221" s="96"/>
      <c r="CG221" s="96"/>
      <c r="CH221" s="96"/>
      <c r="CI221" s="96"/>
      <c r="CJ221" s="96"/>
      <c r="CK221" s="96"/>
      <c r="CL221" s="96"/>
      <c r="CM221" s="96"/>
      <c r="CN221" s="96"/>
      <c r="CO221" s="96"/>
      <c r="CP221" s="96"/>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R221" s="96"/>
      <c r="DS221" s="96"/>
      <c r="DT221" s="96"/>
      <c r="DU221" s="96"/>
      <c r="DV221" s="96"/>
      <c r="DW221" s="96"/>
      <c r="DX221" s="96"/>
      <c r="DY221" s="96"/>
      <c r="DZ221" s="96"/>
      <c r="EA221" s="96"/>
      <c r="EB221" s="96"/>
      <c r="EC221" s="96"/>
      <c r="ED221" s="96"/>
      <c r="EE221" s="96"/>
      <c r="EF221" s="96"/>
      <c r="EG221" s="96"/>
      <c r="EH221" s="96"/>
      <c r="EI221" s="96"/>
    </row>
    <row r="222" spans="1:139">
      <c r="A222" s="96"/>
      <c r="B222" s="96"/>
      <c r="C222" s="96"/>
      <c r="D222" s="96"/>
      <c r="E222" s="96"/>
      <c r="F222" s="96"/>
      <c r="G222" s="96"/>
      <c r="H222" s="96"/>
      <c r="I222" s="96"/>
      <c r="J222" s="96"/>
      <c r="K222" s="96"/>
      <c r="L222" s="96"/>
      <c r="M222" s="96"/>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96"/>
      <c r="BC222" s="96"/>
      <c r="BD222" s="96"/>
      <c r="BE222" s="96"/>
      <c r="BF222" s="96"/>
      <c r="BG222" s="96"/>
      <c r="BH222" s="96"/>
      <c r="BI222" s="96"/>
      <c r="BJ222" s="96"/>
      <c r="BK222" s="96"/>
      <c r="BL222" s="96"/>
      <c r="BM222" s="96"/>
      <c r="BN222" s="96"/>
      <c r="BO222" s="96"/>
      <c r="BP222" s="96"/>
      <c r="BQ222" s="96"/>
      <c r="BR222" s="96"/>
      <c r="BS222" s="96"/>
      <c r="BT222" s="96"/>
      <c r="BU222" s="96"/>
      <c r="BV222" s="96"/>
      <c r="BW222" s="96"/>
      <c r="BX222" s="96"/>
      <c r="BY222" s="96"/>
      <c r="BZ222" s="96"/>
      <c r="CA222" s="96"/>
      <c r="CB222" s="96"/>
      <c r="CC222" s="96"/>
      <c r="CD222" s="96"/>
      <c r="CE222" s="96"/>
      <c r="CF222" s="96"/>
      <c r="CG222" s="96"/>
      <c r="CH222" s="96"/>
      <c r="CI222" s="96"/>
      <c r="CJ222" s="96"/>
      <c r="CK222" s="96"/>
      <c r="CL222" s="96"/>
      <c r="CM222" s="96"/>
      <c r="CN222" s="96"/>
      <c r="CO222" s="96"/>
      <c r="CP222" s="96"/>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R222" s="96"/>
      <c r="DS222" s="96"/>
      <c r="DT222" s="96"/>
      <c r="DU222" s="96"/>
      <c r="DV222" s="96"/>
      <c r="DW222" s="96"/>
      <c r="DX222" s="96"/>
      <c r="DY222" s="96"/>
      <c r="DZ222" s="96"/>
      <c r="EA222" s="96"/>
      <c r="EB222" s="96"/>
      <c r="EC222" s="96"/>
      <c r="ED222" s="96"/>
      <c r="EE222" s="96"/>
      <c r="EF222" s="96"/>
      <c r="EG222" s="96"/>
      <c r="EH222" s="96"/>
      <c r="EI222" s="96"/>
    </row>
    <row r="223" spans="1:139">
      <c r="A223" s="96"/>
      <c r="B223" s="96"/>
      <c r="C223" s="96"/>
      <c r="D223" s="96"/>
      <c r="E223" s="96"/>
      <c r="F223" s="96"/>
      <c r="G223" s="96"/>
      <c r="H223" s="96"/>
      <c r="I223" s="96"/>
      <c r="J223" s="96"/>
      <c r="K223" s="96"/>
      <c r="L223" s="96"/>
      <c r="M223" s="96"/>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96"/>
      <c r="BC223" s="96"/>
      <c r="BD223" s="96"/>
      <c r="BE223" s="96"/>
      <c r="BF223" s="96"/>
      <c r="BG223" s="96"/>
      <c r="BH223" s="96"/>
      <c r="BI223" s="96"/>
      <c r="BJ223" s="96"/>
      <c r="BK223" s="96"/>
      <c r="BL223" s="96"/>
      <c r="BM223" s="96"/>
      <c r="BN223" s="96"/>
      <c r="BO223" s="96"/>
      <c r="BP223" s="96"/>
      <c r="BQ223" s="96"/>
      <c r="BR223" s="96"/>
      <c r="BS223" s="96"/>
      <c r="BT223" s="96"/>
      <c r="BU223" s="96"/>
      <c r="BV223" s="96"/>
      <c r="BW223" s="96"/>
      <c r="BX223" s="96"/>
      <c r="BY223" s="96"/>
      <c r="BZ223" s="96"/>
      <c r="CA223" s="96"/>
      <c r="CB223" s="96"/>
      <c r="CC223" s="96"/>
      <c r="CD223" s="96"/>
      <c r="CE223" s="96"/>
      <c r="CF223" s="96"/>
      <c r="CG223" s="96"/>
      <c r="CH223" s="96"/>
      <c r="CI223" s="96"/>
      <c r="CJ223" s="96"/>
      <c r="CK223" s="96"/>
      <c r="CL223" s="96"/>
      <c r="CM223" s="96"/>
      <c r="CN223" s="96"/>
      <c r="CO223" s="96"/>
      <c r="CP223" s="96"/>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R223" s="96"/>
      <c r="DS223" s="96"/>
      <c r="DT223" s="96"/>
      <c r="DU223" s="96"/>
      <c r="DV223" s="96"/>
      <c r="DW223" s="96"/>
      <c r="DX223" s="96"/>
      <c r="DY223" s="96"/>
      <c r="DZ223" s="96"/>
      <c r="EA223" s="96"/>
      <c r="EB223" s="96"/>
      <c r="EC223" s="96"/>
      <c r="ED223" s="96"/>
      <c r="EE223" s="96"/>
      <c r="EF223" s="96"/>
      <c r="EG223" s="96"/>
      <c r="EH223" s="96"/>
      <c r="EI223" s="96"/>
    </row>
    <row r="224" spans="1:139">
      <c r="A224" s="96"/>
      <c r="B224" s="96"/>
      <c r="C224" s="96"/>
      <c r="D224" s="96"/>
      <c r="E224" s="96"/>
      <c r="F224" s="96"/>
      <c r="G224" s="96"/>
      <c r="H224" s="96"/>
      <c r="I224" s="96"/>
      <c r="J224" s="96"/>
      <c r="K224" s="96"/>
      <c r="L224" s="96"/>
      <c r="M224" s="96"/>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96"/>
      <c r="BC224" s="96"/>
      <c r="BD224" s="96"/>
      <c r="BE224" s="96"/>
      <c r="BF224" s="96"/>
      <c r="BG224" s="96"/>
      <c r="BH224" s="96"/>
      <c r="BI224" s="96"/>
      <c r="BJ224" s="96"/>
      <c r="BK224" s="96"/>
      <c r="BL224" s="96"/>
      <c r="BM224" s="96"/>
      <c r="BN224" s="96"/>
      <c r="BO224" s="96"/>
      <c r="BP224" s="96"/>
      <c r="BQ224" s="96"/>
      <c r="BR224" s="96"/>
      <c r="BS224" s="96"/>
      <c r="BT224" s="96"/>
      <c r="BU224" s="96"/>
      <c r="BV224" s="96"/>
      <c r="BW224" s="96"/>
      <c r="BX224" s="96"/>
      <c r="BY224" s="96"/>
      <c r="BZ224" s="96"/>
      <c r="CA224" s="96"/>
      <c r="CB224" s="96"/>
      <c r="CC224" s="96"/>
      <c r="CD224" s="96"/>
      <c r="CE224" s="96"/>
      <c r="CF224" s="96"/>
      <c r="CG224" s="96"/>
      <c r="CH224" s="96"/>
      <c r="CI224" s="96"/>
      <c r="CJ224" s="96"/>
      <c r="CK224" s="96"/>
      <c r="CL224" s="96"/>
      <c r="CM224" s="96"/>
      <c r="CN224" s="96"/>
      <c r="CO224" s="96"/>
      <c r="CP224" s="96"/>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R224" s="96"/>
      <c r="DS224" s="96"/>
      <c r="DT224" s="96"/>
      <c r="DU224" s="96"/>
      <c r="DV224" s="96"/>
      <c r="DW224" s="96"/>
      <c r="DX224" s="96"/>
      <c r="DY224" s="96"/>
      <c r="DZ224" s="96"/>
      <c r="EA224" s="96"/>
      <c r="EB224" s="96"/>
      <c r="EC224" s="96"/>
      <c r="ED224" s="96"/>
      <c r="EE224" s="96"/>
      <c r="EF224" s="96"/>
      <c r="EG224" s="96"/>
      <c r="EH224" s="96"/>
      <c r="EI224" s="96"/>
    </row>
    <row r="225" spans="1:139">
      <c r="A225" s="96"/>
      <c r="B225" s="96"/>
      <c r="C225" s="96"/>
      <c r="D225" s="96"/>
      <c r="E225" s="96"/>
      <c r="F225" s="96"/>
      <c r="G225" s="96"/>
      <c r="H225" s="96"/>
      <c r="I225" s="96"/>
      <c r="J225" s="96"/>
      <c r="K225" s="96"/>
      <c r="L225" s="96"/>
      <c r="M225" s="96"/>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96"/>
      <c r="BC225" s="96"/>
      <c r="BD225" s="96"/>
      <c r="BE225" s="96"/>
      <c r="BF225" s="96"/>
      <c r="BG225" s="96"/>
      <c r="BH225" s="96"/>
      <c r="BI225" s="96"/>
      <c r="BJ225" s="96"/>
      <c r="BK225" s="96"/>
      <c r="BL225" s="96"/>
      <c r="BM225" s="96"/>
      <c r="BN225" s="96"/>
      <c r="BO225" s="96"/>
      <c r="BP225" s="96"/>
      <c r="BQ225" s="96"/>
      <c r="BR225" s="96"/>
      <c r="BS225" s="96"/>
      <c r="BT225" s="96"/>
      <c r="BU225" s="96"/>
      <c r="BV225" s="96"/>
      <c r="BW225" s="96"/>
      <c r="BX225" s="96"/>
      <c r="BY225" s="96"/>
      <c r="BZ225" s="96"/>
      <c r="CA225" s="96"/>
      <c r="CB225" s="96"/>
      <c r="CC225" s="96"/>
      <c r="CD225" s="96"/>
      <c r="CE225" s="96"/>
      <c r="CF225" s="96"/>
      <c r="CG225" s="96"/>
      <c r="CH225" s="96"/>
      <c r="CI225" s="96"/>
      <c r="CJ225" s="96"/>
      <c r="CK225" s="96"/>
      <c r="CL225" s="96"/>
      <c r="CM225" s="96"/>
      <c r="CN225" s="96"/>
      <c r="CO225" s="96"/>
      <c r="CP225" s="96"/>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R225" s="96"/>
      <c r="DS225" s="96"/>
      <c r="DT225" s="96"/>
      <c r="DU225" s="96"/>
      <c r="DV225" s="96"/>
      <c r="DW225" s="96"/>
      <c r="DX225" s="96"/>
      <c r="DY225" s="96"/>
      <c r="DZ225" s="96"/>
      <c r="EA225" s="96"/>
      <c r="EB225" s="96"/>
      <c r="EC225" s="96"/>
      <c r="ED225" s="96"/>
      <c r="EE225" s="96"/>
      <c r="EF225" s="96"/>
      <c r="EG225" s="96"/>
      <c r="EH225" s="96"/>
      <c r="EI225" s="96"/>
    </row>
    <row r="226" spans="1:139">
      <c r="A226" s="96"/>
      <c r="B226" s="96"/>
      <c r="C226" s="96"/>
      <c r="D226" s="96"/>
      <c r="E226" s="96"/>
      <c r="F226" s="96"/>
      <c r="G226" s="96"/>
      <c r="H226" s="96"/>
      <c r="I226" s="96"/>
      <c r="J226" s="96"/>
      <c r="K226" s="96"/>
      <c r="L226" s="96"/>
      <c r="M226" s="96"/>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96"/>
      <c r="BC226" s="96"/>
      <c r="BD226" s="96"/>
      <c r="BE226" s="96"/>
      <c r="BF226" s="96"/>
      <c r="BG226" s="96"/>
      <c r="BH226" s="96"/>
      <c r="BI226" s="96"/>
      <c r="BJ226" s="96"/>
      <c r="BK226" s="96"/>
      <c r="BL226" s="96"/>
      <c r="BM226" s="96"/>
      <c r="BN226" s="96"/>
      <c r="BO226" s="96"/>
      <c r="BP226" s="96"/>
      <c r="BQ226" s="96"/>
      <c r="BR226" s="96"/>
      <c r="BS226" s="96"/>
      <c r="BT226" s="96"/>
      <c r="BU226" s="96"/>
      <c r="BV226" s="96"/>
      <c r="BW226" s="96"/>
      <c r="BX226" s="96"/>
      <c r="BY226" s="96"/>
      <c r="BZ226" s="96"/>
      <c r="CA226" s="96"/>
      <c r="CB226" s="96"/>
      <c r="CC226" s="96"/>
      <c r="CD226" s="96"/>
      <c r="CE226" s="96"/>
      <c r="CF226" s="96"/>
      <c r="CG226" s="96"/>
      <c r="CH226" s="96"/>
      <c r="CI226" s="96"/>
      <c r="CJ226" s="96"/>
      <c r="CK226" s="96"/>
      <c r="CL226" s="96"/>
      <c r="CM226" s="96"/>
      <c r="CN226" s="96"/>
      <c r="CO226" s="96"/>
      <c r="CP226" s="96"/>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R226" s="96"/>
      <c r="DS226" s="96"/>
      <c r="DT226" s="96"/>
      <c r="DU226" s="96"/>
      <c r="DV226" s="96"/>
      <c r="DW226" s="96"/>
      <c r="DX226" s="96"/>
      <c r="DY226" s="96"/>
      <c r="DZ226" s="96"/>
      <c r="EA226" s="96"/>
      <c r="EB226" s="96"/>
      <c r="EC226" s="96"/>
      <c r="ED226" s="96"/>
      <c r="EE226" s="96"/>
      <c r="EF226" s="96"/>
      <c r="EG226" s="96"/>
      <c r="EH226" s="96"/>
      <c r="EI226" s="96"/>
    </row>
    <row r="227" spans="1:139">
      <c r="A227" s="96"/>
      <c r="B227" s="96"/>
      <c r="C227" s="96"/>
      <c r="D227" s="96"/>
      <c r="E227" s="96"/>
      <c r="F227" s="96"/>
      <c r="G227" s="96"/>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96"/>
      <c r="BC227" s="96"/>
      <c r="BD227" s="96"/>
      <c r="BE227" s="96"/>
      <c r="BF227" s="96"/>
      <c r="BG227" s="96"/>
      <c r="BH227" s="96"/>
      <c r="BI227" s="96"/>
      <c r="BJ227" s="96"/>
      <c r="BK227" s="96"/>
      <c r="BL227" s="96"/>
      <c r="BM227" s="96"/>
      <c r="BN227" s="96"/>
      <c r="BO227" s="96"/>
      <c r="BP227" s="96"/>
      <c r="BQ227" s="96"/>
      <c r="BR227" s="96"/>
      <c r="BS227" s="96"/>
      <c r="BT227" s="96"/>
      <c r="BU227" s="96"/>
      <c r="BV227" s="96"/>
      <c r="BW227" s="96"/>
      <c r="BX227" s="96"/>
      <c r="BY227" s="96"/>
      <c r="BZ227" s="96"/>
      <c r="CA227" s="96"/>
      <c r="CB227" s="96"/>
      <c r="CC227" s="96"/>
      <c r="CD227" s="96"/>
      <c r="CE227" s="96"/>
      <c r="CF227" s="96"/>
      <c r="CG227" s="96"/>
      <c r="CH227" s="96"/>
      <c r="CI227" s="96"/>
      <c r="CJ227" s="96"/>
      <c r="CK227" s="96"/>
      <c r="CL227" s="96"/>
      <c r="CM227" s="96"/>
      <c r="CN227" s="96"/>
      <c r="CO227" s="96"/>
      <c r="CP227" s="96"/>
      <c r="CQ227" s="96"/>
      <c r="CR227" s="96"/>
      <c r="CS227" s="96"/>
      <c r="CT227" s="96"/>
      <c r="CU227" s="96"/>
      <c r="CV227" s="96"/>
      <c r="CW227" s="96"/>
      <c r="CX227" s="96"/>
      <c r="CY227" s="96"/>
      <c r="CZ227" s="96"/>
      <c r="DA227" s="96"/>
      <c r="DB227" s="96"/>
      <c r="DC227" s="96"/>
      <c r="DD227" s="96"/>
      <c r="DE227" s="96"/>
      <c r="DF227" s="96"/>
      <c r="DG227" s="96"/>
      <c r="DH227" s="96"/>
      <c r="DI227" s="96"/>
      <c r="DJ227" s="96"/>
      <c r="DK227" s="96"/>
      <c r="DL227" s="96"/>
      <c r="DM227" s="96"/>
      <c r="DN227" s="96"/>
      <c r="DO227" s="96"/>
      <c r="DP227" s="96"/>
      <c r="DQ227" s="96"/>
      <c r="DR227" s="96"/>
      <c r="DS227" s="96"/>
      <c r="DT227" s="96"/>
      <c r="DU227" s="96"/>
      <c r="DV227" s="96"/>
      <c r="DW227" s="96"/>
      <c r="DX227" s="96"/>
      <c r="DY227" s="96"/>
      <c r="DZ227" s="96"/>
      <c r="EA227" s="96"/>
      <c r="EB227" s="96"/>
      <c r="EC227" s="96"/>
      <c r="ED227" s="96"/>
      <c r="EE227" s="96"/>
      <c r="EF227" s="96"/>
      <c r="EG227" s="96"/>
      <c r="EH227" s="96"/>
      <c r="EI227" s="96"/>
    </row>
    <row r="228" spans="1:139">
      <c r="A228" s="96"/>
      <c r="B228" s="96"/>
      <c r="C228" s="96"/>
      <c r="D228" s="96"/>
      <c r="E228" s="96"/>
      <c r="F228" s="96"/>
      <c r="G228" s="96"/>
      <c r="H228" s="96"/>
      <c r="I228" s="96"/>
      <c r="J228" s="96"/>
      <c r="K228" s="96"/>
      <c r="L228" s="96"/>
      <c r="M228" s="96"/>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96"/>
      <c r="BC228" s="96"/>
      <c r="BD228" s="96"/>
      <c r="BE228" s="96"/>
      <c r="BF228" s="96"/>
      <c r="BG228" s="96"/>
      <c r="BH228" s="96"/>
      <c r="BI228" s="96"/>
      <c r="BJ228" s="96"/>
      <c r="BK228" s="96"/>
      <c r="BL228" s="96"/>
      <c r="BM228" s="96"/>
      <c r="BN228" s="96"/>
      <c r="BO228" s="96"/>
      <c r="BP228" s="96"/>
      <c r="BQ228" s="96"/>
      <c r="BR228" s="96"/>
      <c r="BS228" s="96"/>
      <c r="BT228" s="96"/>
      <c r="BU228" s="96"/>
      <c r="BV228" s="96"/>
      <c r="BW228" s="96"/>
      <c r="BX228" s="96"/>
      <c r="BY228" s="96"/>
      <c r="BZ228" s="96"/>
      <c r="CA228" s="96"/>
      <c r="CB228" s="96"/>
      <c r="CC228" s="96"/>
      <c r="CD228" s="96"/>
      <c r="CE228" s="96"/>
      <c r="CF228" s="96"/>
      <c r="CG228" s="96"/>
      <c r="CH228" s="96"/>
      <c r="CI228" s="96"/>
      <c r="CJ228" s="96"/>
      <c r="CK228" s="96"/>
      <c r="CL228" s="96"/>
      <c r="CM228" s="96"/>
      <c r="CN228" s="96"/>
      <c r="CO228" s="96"/>
      <c r="CP228" s="96"/>
      <c r="CQ228" s="96"/>
      <c r="CR228" s="96"/>
      <c r="CS228" s="96"/>
      <c r="CT228" s="96"/>
      <c r="CU228" s="96"/>
      <c r="CV228" s="96"/>
      <c r="CW228" s="96"/>
      <c r="CX228" s="96"/>
      <c r="CY228" s="96"/>
      <c r="CZ228" s="96"/>
      <c r="DA228" s="96"/>
      <c r="DB228" s="96"/>
      <c r="DC228" s="96"/>
      <c r="DD228" s="96"/>
      <c r="DE228" s="96"/>
      <c r="DF228" s="96"/>
      <c r="DG228" s="96"/>
      <c r="DH228" s="96"/>
      <c r="DI228" s="96"/>
      <c r="DJ228" s="96"/>
      <c r="DK228" s="96"/>
      <c r="DL228" s="96"/>
      <c r="DM228" s="96"/>
      <c r="DN228" s="96"/>
      <c r="DO228" s="96"/>
      <c r="DP228" s="96"/>
      <c r="DQ228" s="96"/>
      <c r="DR228" s="96"/>
      <c r="DS228" s="96"/>
      <c r="DT228" s="96"/>
      <c r="DU228" s="96"/>
      <c r="DV228" s="96"/>
      <c r="DW228" s="96"/>
      <c r="DX228" s="96"/>
      <c r="DY228" s="96"/>
      <c r="DZ228" s="96"/>
      <c r="EA228" s="96"/>
      <c r="EB228" s="96"/>
      <c r="EC228" s="96"/>
      <c r="ED228" s="96"/>
      <c r="EE228" s="96"/>
      <c r="EF228" s="96"/>
      <c r="EG228" s="96"/>
      <c r="EH228" s="96"/>
      <c r="EI228" s="96"/>
    </row>
    <row r="229" spans="1:139">
      <c r="A229" s="96"/>
      <c r="B229" s="96"/>
      <c r="C229" s="96"/>
      <c r="D229" s="96"/>
      <c r="E229" s="96"/>
      <c r="F229" s="96"/>
      <c r="G229" s="96"/>
      <c r="H229" s="96"/>
      <c r="I229" s="96"/>
      <c r="J229" s="96"/>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96"/>
      <c r="BC229" s="96"/>
      <c r="BD229" s="96"/>
      <c r="BE229" s="96"/>
      <c r="BF229" s="96"/>
      <c r="BG229" s="96"/>
      <c r="BH229" s="96"/>
      <c r="BI229" s="96"/>
      <c r="BJ229" s="96"/>
      <c r="BK229" s="96"/>
      <c r="BL229" s="96"/>
      <c r="BM229" s="96"/>
      <c r="BN229" s="96"/>
      <c r="BO229" s="96"/>
      <c r="BP229" s="96"/>
      <c r="BQ229" s="96"/>
      <c r="BR229" s="96"/>
      <c r="BS229" s="96"/>
      <c r="BT229" s="96"/>
      <c r="BU229" s="96"/>
      <c r="BV229" s="96"/>
      <c r="BW229" s="96"/>
      <c r="BX229" s="96"/>
      <c r="BY229" s="96"/>
      <c r="BZ229" s="96"/>
      <c r="CA229" s="96"/>
      <c r="CB229" s="96"/>
      <c r="CC229" s="96"/>
      <c r="CD229" s="96"/>
      <c r="CE229" s="96"/>
      <c r="CF229" s="96"/>
      <c r="CG229" s="96"/>
      <c r="CH229" s="96"/>
      <c r="CI229" s="96"/>
      <c r="CJ229" s="96"/>
      <c r="CK229" s="96"/>
      <c r="CL229" s="96"/>
      <c r="CM229" s="96"/>
      <c r="CN229" s="96"/>
      <c r="CO229" s="96"/>
      <c r="CP229" s="96"/>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R229" s="96"/>
      <c r="DS229" s="96"/>
      <c r="DT229" s="96"/>
      <c r="DU229" s="96"/>
      <c r="DV229" s="96"/>
      <c r="DW229" s="96"/>
      <c r="DX229" s="96"/>
      <c r="DY229" s="96"/>
      <c r="DZ229" s="96"/>
      <c r="EA229" s="96"/>
      <c r="EB229" s="96"/>
      <c r="EC229" s="96"/>
      <c r="ED229" s="96"/>
      <c r="EE229" s="96"/>
      <c r="EF229" s="96"/>
      <c r="EG229" s="96"/>
      <c r="EH229" s="96"/>
      <c r="EI229" s="96"/>
    </row>
    <row r="230" spans="1:139">
      <c r="A230" s="96"/>
      <c r="B230" s="96"/>
      <c r="C230" s="96"/>
      <c r="D230" s="96"/>
      <c r="E230" s="96"/>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96"/>
      <c r="BC230" s="96"/>
      <c r="BD230" s="96"/>
      <c r="BE230" s="96"/>
      <c r="BF230" s="96"/>
      <c r="BG230" s="96"/>
      <c r="BH230" s="96"/>
      <c r="BI230" s="96"/>
      <c r="BJ230" s="96"/>
      <c r="BK230" s="96"/>
      <c r="BL230" s="96"/>
      <c r="BM230" s="96"/>
      <c r="BN230" s="96"/>
      <c r="BO230" s="96"/>
      <c r="BP230" s="96"/>
      <c r="BQ230" s="96"/>
      <c r="BR230" s="96"/>
      <c r="BS230" s="96"/>
      <c r="BT230" s="96"/>
      <c r="BU230" s="96"/>
      <c r="BV230" s="96"/>
      <c r="BW230" s="96"/>
      <c r="BX230" s="96"/>
      <c r="BY230" s="96"/>
      <c r="BZ230" s="96"/>
      <c r="CA230" s="96"/>
      <c r="CB230" s="96"/>
      <c r="CC230" s="96"/>
      <c r="CD230" s="96"/>
      <c r="CE230" s="96"/>
      <c r="CF230" s="96"/>
      <c r="CG230" s="96"/>
      <c r="CH230" s="96"/>
      <c r="CI230" s="96"/>
      <c r="CJ230" s="96"/>
      <c r="CK230" s="96"/>
      <c r="CL230" s="96"/>
      <c r="CM230" s="96"/>
      <c r="CN230" s="96"/>
      <c r="CO230" s="96"/>
      <c r="CP230" s="96"/>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R230" s="96"/>
      <c r="DS230" s="96"/>
      <c r="DT230" s="96"/>
      <c r="DU230" s="96"/>
      <c r="DV230" s="96"/>
      <c r="DW230" s="96"/>
      <c r="DX230" s="96"/>
      <c r="DY230" s="96"/>
      <c r="DZ230" s="96"/>
      <c r="EA230" s="96"/>
      <c r="EB230" s="96"/>
      <c r="EC230" s="96"/>
      <c r="ED230" s="96"/>
      <c r="EE230" s="96"/>
      <c r="EF230" s="96"/>
      <c r="EG230" s="96"/>
      <c r="EH230" s="96"/>
      <c r="EI230" s="96"/>
    </row>
    <row r="231" spans="1:139">
      <c r="A231" s="96"/>
      <c r="B231" s="96"/>
      <c r="C231" s="96"/>
      <c r="D231" s="96"/>
      <c r="E231" s="96"/>
      <c r="F231" s="96"/>
      <c r="G231" s="96"/>
      <c r="H231" s="96"/>
      <c r="I231" s="96"/>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96"/>
      <c r="BC231" s="96"/>
      <c r="BD231" s="96"/>
      <c r="BE231" s="96"/>
      <c r="BF231" s="96"/>
      <c r="BG231" s="96"/>
      <c r="BH231" s="96"/>
      <c r="BI231" s="96"/>
      <c r="BJ231" s="96"/>
      <c r="BK231" s="96"/>
      <c r="BL231" s="96"/>
      <c r="BM231" s="96"/>
      <c r="BN231" s="96"/>
      <c r="BO231" s="96"/>
      <c r="BP231" s="96"/>
      <c r="BQ231" s="96"/>
      <c r="BR231" s="96"/>
      <c r="BS231" s="96"/>
      <c r="BT231" s="96"/>
      <c r="BU231" s="96"/>
      <c r="BV231" s="96"/>
      <c r="BW231" s="96"/>
      <c r="BX231" s="96"/>
      <c r="BY231" s="96"/>
      <c r="BZ231" s="96"/>
      <c r="CA231" s="96"/>
      <c r="CB231" s="96"/>
      <c r="CC231" s="96"/>
      <c r="CD231" s="96"/>
      <c r="CE231" s="96"/>
      <c r="CF231" s="96"/>
      <c r="CG231" s="96"/>
      <c r="CH231" s="96"/>
      <c r="CI231" s="96"/>
      <c r="CJ231" s="96"/>
      <c r="CK231" s="96"/>
      <c r="CL231" s="96"/>
      <c r="CM231" s="96"/>
      <c r="CN231" s="96"/>
      <c r="CO231" s="96"/>
      <c r="CP231" s="96"/>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R231" s="96"/>
      <c r="DS231" s="96"/>
      <c r="DT231" s="96"/>
      <c r="DU231" s="96"/>
      <c r="DV231" s="96"/>
      <c r="DW231" s="96"/>
      <c r="DX231" s="96"/>
      <c r="DY231" s="96"/>
      <c r="DZ231" s="96"/>
      <c r="EA231" s="96"/>
      <c r="EB231" s="96"/>
      <c r="EC231" s="96"/>
      <c r="ED231" s="96"/>
      <c r="EE231" s="96"/>
      <c r="EF231" s="96"/>
      <c r="EG231" s="96"/>
      <c r="EH231" s="96"/>
      <c r="EI231" s="96"/>
    </row>
    <row r="232" spans="1:139">
      <c r="A232" s="96"/>
      <c r="B232" s="96"/>
      <c r="C232" s="96"/>
      <c r="D232" s="96"/>
      <c r="E232" s="96"/>
      <c r="F232" s="96"/>
      <c r="G232" s="96"/>
      <c r="H232" s="96"/>
      <c r="I232" s="96"/>
      <c r="J232" s="96"/>
      <c r="K232" s="96"/>
      <c r="L232" s="96"/>
      <c r="M232" s="96"/>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96"/>
      <c r="BC232" s="96"/>
      <c r="BD232" s="96"/>
      <c r="BE232" s="96"/>
      <c r="BF232" s="96"/>
      <c r="BG232" s="96"/>
      <c r="BH232" s="96"/>
      <c r="BI232" s="96"/>
      <c r="BJ232" s="96"/>
      <c r="BK232" s="96"/>
      <c r="BL232" s="96"/>
      <c r="BM232" s="96"/>
      <c r="BN232" s="96"/>
      <c r="BO232" s="96"/>
      <c r="BP232" s="96"/>
      <c r="BQ232" s="96"/>
      <c r="BR232" s="96"/>
      <c r="BS232" s="96"/>
      <c r="BT232" s="96"/>
      <c r="BU232" s="96"/>
      <c r="BV232" s="96"/>
      <c r="BW232" s="96"/>
      <c r="BX232" s="96"/>
      <c r="BY232" s="96"/>
      <c r="BZ232" s="96"/>
      <c r="CA232" s="96"/>
      <c r="CB232" s="96"/>
      <c r="CC232" s="96"/>
      <c r="CD232" s="96"/>
      <c r="CE232" s="96"/>
      <c r="CF232" s="96"/>
      <c r="CG232" s="96"/>
      <c r="CH232" s="96"/>
      <c r="CI232" s="96"/>
      <c r="CJ232" s="96"/>
      <c r="CK232" s="96"/>
      <c r="CL232" s="96"/>
      <c r="CM232" s="96"/>
      <c r="CN232" s="96"/>
      <c r="CO232" s="96"/>
      <c r="CP232" s="96"/>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R232" s="96"/>
      <c r="DS232" s="96"/>
      <c r="DT232" s="96"/>
      <c r="DU232" s="96"/>
      <c r="DV232" s="96"/>
      <c r="DW232" s="96"/>
      <c r="DX232" s="96"/>
      <c r="DY232" s="96"/>
      <c r="DZ232" s="96"/>
      <c r="EA232" s="96"/>
      <c r="EB232" s="96"/>
      <c r="EC232" s="96"/>
      <c r="ED232" s="96"/>
      <c r="EE232" s="96"/>
      <c r="EF232" s="96"/>
      <c r="EG232" s="96"/>
      <c r="EH232" s="96"/>
      <c r="EI232" s="96"/>
    </row>
    <row r="233" spans="1:139">
      <c r="A233" s="96"/>
      <c r="B233" s="96"/>
      <c r="C233" s="96"/>
      <c r="D233" s="96"/>
      <c r="E233" s="96"/>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96"/>
      <c r="BC233" s="96"/>
      <c r="BD233" s="96"/>
      <c r="BE233" s="96"/>
      <c r="BF233" s="96"/>
      <c r="BG233" s="96"/>
      <c r="BH233" s="96"/>
      <c r="BI233" s="96"/>
      <c r="BJ233" s="96"/>
      <c r="BK233" s="96"/>
      <c r="BL233" s="96"/>
      <c r="BM233" s="96"/>
      <c r="BN233" s="96"/>
      <c r="BO233" s="96"/>
      <c r="BP233" s="96"/>
      <c r="BQ233" s="96"/>
      <c r="BR233" s="96"/>
      <c r="BS233" s="96"/>
      <c r="BT233" s="96"/>
      <c r="BU233" s="96"/>
      <c r="BV233" s="96"/>
      <c r="BW233" s="96"/>
      <c r="BX233" s="96"/>
      <c r="BY233" s="96"/>
      <c r="BZ233" s="96"/>
      <c r="CA233" s="96"/>
      <c r="CB233" s="96"/>
      <c r="CC233" s="96"/>
      <c r="CD233" s="96"/>
      <c r="CE233" s="96"/>
      <c r="CF233" s="96"/>
      <c r="CG233" s="96"/>
      <c r="CH233" s="96"/>
      <c r="CI233" s="96"/>
      <c r="CJ233" s="96"/>
      <c r="CK233" s="96"/>
      <c r="CL233" s="96"/>
      <c r="CM233" s="96"/>
      <c r="CN233" s="96"/>
      <c r="CO233" s="96"/>
      <c r="CP233" s="96"/>
      <c r="CQ233" s="96"/>
      <c r="CR233" s="96"/>
      <c r="CS233" s="96"/>
      <c r="CT233" s="96"/>
      <c r="CU233" s="96"/>
      <c r="CV233" s="96"/>
      <c r="CW233" s="96"/>
      <c r="CX233" s="96"/>
      <c r="CY233" s="96"/>
      <c r="CZ233" s="96"/>
      <c r="DA233" s="96"/>
      <c r="DB233" s="96"/>
      <c r="DC233" s="96"/>
      <c r="DD233" s="96"/>
      <c r="DE233" s="96"/>
      <c r="DF233" s="96"/>
      <c r="DG233" s="96"/>
      <c r="DH233" s="96"/>
      <c r="DI233" s="96"/>
      <c r="DJ233" s="96"/>
      <c r="DK233" s="96"/>
      <c r="DL233" s="96"/>
      <c r="DM233" s="96"/>
      <c r="DN233" s="96"/>
      <c r="DO233" s="96"/>
      <c r="DP233" s="96"/>
      <c r="DQ233" s="96"/>
      <c r="DR233" s="96"/>
      <c r="DS233" s="96"/>
      <c r="DT233" s="96"/>
      <c r="DU233" s="96"/>
      <c r="DV233" s="96"/>
      <c r="DW233" s="96"/>
      <c r="DX233" s="96"/>
      <c r="DY233" s="96"/>
      <c r="DZ233" s="96"/>
      <c r="EA233" s="96"/>
      <c r="EB233" s="96"/>
      <c r="EC233" s="96"/>
      <c r="ED233" s="96"/>
      <c r="EE233" s="96"/>
      <c r="EF233" s="96"/>
      <c r="EG233" s="96"/>
      <c r="EH233" s="96"/>
      <c r="EI233" s="96"/>
    </row>
    <row r="234" spans="1:139">
      <c r="A234" s="96"/>
      <c r="B234" s="96"/>
      <c r="C234" s="96"/>
      <c r="D234" s="96"/>
      <c r="E234" s="96"/>
      <c r="F234" s="96"/>
      <c r="G234" s="96"/>
      <c r="H234" s="96"/>
      <c r="I234" s="96"/>
      <c r="J234" s="96"/>
      <c r="K234" s="96"/>
      <c r="L234" s="96"/>
      <c r="M234" s="96"/>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96"/>
      <c r="BC234" s="96"/>
      <c r="BD234" s="96"/>
      <c r="BE234" s="96"/>
      <c r="BF234" s="96"/>
      <c r="BG234" s="96"/>
      <c r="BH234" s="96"/>
      <c r="BI234" s="96"/>
      <c r="BJ234" s="96"/>
      <c r="BK234" s="96"/>
      <c r="BL234" s="96"/>
      <c r="BM234" s="96"/>
      <c r="BN234" s="96"/>
      <c r="BO234" s="96"/>
      <c r="BP234" s="96"/>
      <c r="BQ234" s="96"/>
      <c r="BR234" s="96"/>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c r="CP234" s="96"/>
      <c r="CQ234" s="96"/>
      <c r="CR234" s="96"/>
      <c r="CS234" s="96"/>
      <c r="CT234" s="96"/>
      <c r="CU234" s="96"/>
      <c r="CV234" s="96"/>
      <c r="CW234" s="96"/>
      <c r="CX234" s="96"/>
      <c r="CY234" s="96"/>
      <c r="CZ234" s="96"/>
      <c r="DA234" s="96"/>
      <c r="DB234" s="96"/>
      <c r="DC234" s="96"/>
      <c r="DD234" s="96"/>
      <c r="DE234" s="96"/>
      <c r="DF234" s="96"/>
      <c r="DG234" s="96"/>
      <c r="DH234" s="96"/>
      <c r="DI234" s="96"/>
      <c r="DJ234" s="96"/>
      <c r="DK234" s="96"/>
      <c r="DL234" s="96"/>
      <c r="DM234" s="96"/>
      <c r="DN234" s="96"/>
      <c r="DO234" s="96"/>
      <c r="DP234" s="96"/>
      <c r="DQ234" s="96"/>
      <c r="DR234" s="96"/>
      <c r="DS234" s="96"/>
      <c r="DT234" s="96"/>
      <c r="DU234" s="96"/>
      <c r="DV234" s="96"/>
      <c r="DW234" s="96"/>
      <c r="DX234" s="96"/>
      <c r="DY234" s="96"/>
      <c r="DZ234" s="96"/>
      <c r="EA234" s="96"/>
      <c r="EB234" s="96"/>
      <c r="EC234" s="96"/>
      <c r="ED234" s="96"/>
      <c r="EE234" s="96"/>
      <c r="EF234" s="96"/>
      <c r="EG234" s="96"/>
      <c r="EH234" s="96"/>
      <c r="EI234" s="96"/>
    </row>
    <row r="235" spans="1:139">
      <c r="A235" s="96"/>
      <c r="B235" s="96"/>
      <c r="C235" s="96"/>
      <c r="D235" s="96"/>
      <c r="E235" s="96"/>
      <c r="F235" s="96"/>
      <c r="G235" s="96"/>
      <c r="H235" s="96"/>
      <c r="I235" s="96"/>
      <c r="J235" s="96"/>
      <c r="K235" s="96"/>
      <c r="L235" s="96"/>
      <c r="M235" s="96"/>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96"/>
      <c r="BC235" s="96"/>
      <c r="BD235" s="96"/>
      <c r="BE235" s="96"/>
      <c r="BF235" s="96"/>
      <c r="BG235" s="96"/>
      <c r="BH235" s="96"/>
      <c r="BI235" s="96"/>
      <c r="BJ235" s="96"/>
      <c r="BK235" s="96"/>
      <c r="BL235" s="96"/>
      <c r="BM235" s="96"/>
      <c r="BN235" s="96"/>
      <c r="BO235" s="96"/>
      <c r="BP235" s="96"/>
      <c r="BQ235" s="96"/>
      <c r="BR235" s="96"/>
      <c r="BS235" s="96"/>
      <c r="BT235" s="96"/>
      <c r="BU235" s="96"/>
      <c r="BV235" s="96"/>
      <c r="BW235" s="96"/>
      <c r="BX235" s="96"/>
      <c r="BY235" s="96"/>
      <c r="BZ235" s="96"/>
      <c r="CA235" s="96"/>
      <c r="CB235" s="96"/>
      <c r="CC235" s="96"/>
      <c r="CD235" s="96"/>
      <c r="CE235" s="96"/>
      <c r="CF235" s="96"/>
      <c r="CG235" s="96"/>
      <c r="CH235" s="96"/>
      <c r="CI235" s="96"/>
      <c r="CJ235" s="96"/>
      <c r="CK235" s="96"/>
      <c r="CL235" s="96"/>
      <c r="CM235" s="96"/>
      <c r="CN235" s="96"/>
      <c r="CO235" s="96"/>
      <c r="CP235" s="96"/>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R235" s="96"/>
      <c r="DS235" s="96"/>
      <c r="DT235" s="96"/>
      <c r="DU235" s="96"/>
      <c r="DV235" s="96"/>
      <c r="DW235" s="96"/>
      <c r="DX235" s="96"/>
      <c r="DY235" s="96"/>
      <c r="DZ235" s="96"/>
      <c r="EA235" s="96"/>
      <c r="EB235" s="96"/>
      <c r="EC235" s="96"/>
      <c r="ED235" s="96"/>
      <c r="EE235" s="96"/>
      <c r="EF235" s="96"/>
      <c r="EG235" s="96"/>
      <c r="EH235" s="96"/>
      <c r="EI235" s="96"/>
    </row>
    <row r="236" spans="1:139">
      <c r="A236" s="96"/>
      <c r="B236" s="96"/>
      <c r="C236" s="96"/>
      <c r="D236" s="96"/>
      <c r="E236" s="96"/>
      <c r="F236" s="96"/>
      <c r="G236" s="96"/>
      <c r="H236" s="96"/>
      <c r="I236" s="96"/>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row>
    <row r="237" spans="1:139">
      <c r="A237" s="96"/>
      <c r="B237" s="96"/>
      <c r="C237" s="96"/>
      <c r="D237" s="96"/>
      <c r="E237" s="96"/>
      <c r="F237" s="96"/>
      <c r="G237" s="96"/>
      <c r="H237" s="96"/>
      <c r="I237" s="96"/>
      <c r="J237" s="96"/>
      <c r="K237" s="96"/>
      <c r="L237" s="96"/>
      <c r="M237" s="96"/>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96"/>
      <c r="BC237" s="96"/>
      <c r="BD237" s="96"/>
      <c r="BE237" s="96"/>
      <c r="BF237" s="96"/>
      <c r="BG237" s="96"/>
      <c r="BH237" s="96"/>
      <c r="BI237" s="96"/>
      <c r="BJ237" s="96"/>
      <c r="BK237" s="96"/>
      <c r="BL237" s="96"/>
      <c r="BM237" s="96"/>
      <c r="BN237" s="96"/>
      <c r="BO237" s="96"/>
      <c r="BP237" s="96"/>
      <c r="BQ237" s="96"/>
      <c r="BR237" s="96"/>
      <c r="BS237" s="96"/>
      <c r="BT237" s="96"/>
      <c r="BU237" s="96"/>
      <c r="BV237" s="96"/>
      <c r="BW237" s="96"/>
      <c r="BX237" s="96"/>
      <c r="BY237" s="96"/>
      <c r="BZ237" s="96"/>
      <c r="CA237" s="96"/>
      <c r="CB237" s="96"/>
      <c r="CC237" s="96"/>
      <c r="CD237" s="96"/>
      <c r="CE237" s="96"/>
      <c r="CF237" s="96"/>
      <c r="CG237" s="96"/>
      <c r="CH237" s="96"/>
      <c r="CI237" s="96"/>
      <c r="CJ237" s="96"/>
      <c r="CK237" s="96"/>
      <c r="CL237" s="96"/>
      <c r="CM237" s="96"/>
      <c r="CN237" s="96"/>
      <c r="CO237" s="96"/>
      <c r="CP237" s="96"/>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R237" s="96"/>
      <c r="DS237" s="96"/>
      <c r="DT237" s="96"/>
      <c r="DU237" s="96"/>
      <c r="DV237" s="96"/>
      <c r="DW237" s="96"/>
      <c r="DX237" s="96"/>
      <c r="DY237" s="96"/>
      <c r="DZ237" s="96"/>
      <c r="EA237" s="96"/>
      <c r="EB237" s="96"/>
      <c r="EC237" s="96"/>
      <c r="ED237" s="96"/>
      <c r="EE237" s="96"/>
      <c r="EF237" s="96"/>
      <c r="EG237" s="96"/>
      <c r="EH237" s="96"/>
      <c r="EI237" s="96"/>
    </row>
    <row r="238" spans="1:139">
      <c r="A238" s="96"/>
      <c r="B238" s="96"/>
      <c r="C238" s="96"/>
      <c r="D238" s="96"/>
      <c r="E238" s="96"/>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96"/>
      <c r="BC238" s="96"/>
      <c r="BD238" s="96"/>
      <c r="BE238" s="96"/>
      <c r="BF238" s="96"/>
      <c r="BG238" s="96"/>
      <c r="BH238" s="96"/>
      <c r="BI238" s="96"/>
      <c r="BJ238" s="96"/>
      <c r="BK238" s="96"/>
      <c r="BL238" s="96"/>
      <c r="BM238" s="96"/>
      <c r="BN238" s="96"/>
      <c r="BO238" s="96"/>
      <c r="BP238" s="96"/>
      <c r="BQ238" s="96"/>
      <c r="BR238" s="96"/>
      <c r="BS238" s="96"/>
      <c r="BT238" s="96"/>
      <c r="BU238" s="96"/>
      <c r="BV238" s="96"/>
      <c r="BW238" s="96"/>
      <c r="BX238" s="96"/>
      <c r="BY238" s="96"/>
      <c r="BZ238" s="96"/>
      <c r="CA238" s="96"/>
      <c r="CB238" s="96"/>
      <c r="CC238" s="96"/>
      <c r="CD238" s="96"/>
      <c r="CE238" s="96"/>
      <c r="CF238" s="96"/>
      <c r="CG238" s="96"/>
      <c r="CH238" s="96"/>
      <c r="CI238" s="96"/>
      <c r="CJ238" s="96"/>
      <c r="CK238" s="96"/>
      <c r="CL238" s="96"/>
      <c r="CM238" s="96"/>
      <c r="CN238" s="96"/>
      <c r="CO238" s="96"/>
      <c r="CP238" s="96"/>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R238" s="96"/>
      <c r="DS238" s="96"/>
      <c r="DT238" s="96"/>
      <c r="DU238" s="96"/>
      <c r="DV238" s="96"/>
      <c r="DW238" s="96"/>
      <c r="DX238" s="96"/>
      <c r="DY238" s="96"/>
      <c r="DZ238" s="96"/>
      <c r="EA238" s="96"/>
      <c r="EB238" s="96"/>
      <c r="EC238" s="96"/>
      <c r="ED238" s="96"/>
      <c r="EE238" s="96"/>
      <c r="EF238" s="96"/>
      <c r="EG238" s="96"/>
      <c r="EH238" s="96"/>
      <c r="EI238" s="96"/>
    </row>
    <row r="239" spans="1:139">
      <c r="A239" s="96"/>
      <c r="B239" s="96"/>
      <c r="C239" s="96"/>
      <c r="D239" s="96"/>
      <c r="E239" s="96"/>
      <c r="F239" s="96"/>
      <c r="G239" s="96"/>
      <c r="H239" s="96"/>
      <c r="I239" s="96"/>
      <c r="J239" s="96"/>
      <c r="K239" s="96"/>
      <c r="L239" s="96"/>
      <c r="M239" s="96"/>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96"/>
      <c r="BC239" s="96"/>
      <c r="BD239" s="96"/>
      <c r="BE239" s="96"/>
      <c r="BF239" s="96"/>
      <c r="BG239" s="96"/>
      <c r="BH239" s="96"/>
      <c r="BI239" s="96"/>
      <c r="BJ239" s="96"/>
      <c r="BK239" s="96"/>
      <c r="BL239" s="96"/>
      <c r="BM239" s="96"/>
      <c r="BN239" s="96"/>
      <c r="BO239" s="96"/>
      <c r="BP239" s="96"/>
      <c r="BQ239" s="96"/>
      <c r="BR239" s="96"/>
      <c r="BS239" s="96"/>
      <c r="BT239" s="96"/>
      <c r="BU239" s="96"/>
      <c r="BV239" s="96"/>
      <c r="BW239" s="96"/>
      <c r="BX239" s="96"/>
      <c r="BY239" s="96"/>
      <c r="BZ239" s="96"/>
      <c r="CA239" s="96"/>
      <c r="CB239" s="96"/>
      <c r="CC239" s="96"/>
      <c r="CD239" s="96"/>
      <c r="CE239" s="96"/>
      <c r="CF239" s="96"/>
      <c r="CG239" s="96"/>
      <c r="CH239" s="96"/>
      <c r="CI239" s="96"/>
      <c r="CJ239" s="96"/>
      <c r="CK239" s="96"/>
      <c r="CL239" s="96"/>
      <c r="CM239" s="96"/>
      <c r="CN239" s="96"/>
      <c r="CO239" s="96"/>
      <c r="CP239" s="96"/>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R239" s="96"/>
      <c r="DS239" s="96"/>
      <c r="DT239" s="96"/>
      <c r="DU239" s="96"/>
      <c r="DV239" s="96"/>
      <c r="DW239" s="96"/>
      <c r="DX239" s="96"/>
      <c r="DY239" s="96"/>
      <c r="DZ239" s="96"/>
      <c r="EA239" s="96"/>
      <c r="EB239" s="96"/>
      <c r="EC239" s="96"/>
      <c r="ED239" s="96"/>
      <c r="EE239" s="96"/>
      <c r="EF239" s="96"/>
      <c r="EG239" s="96"/>
      <c r="EH239" s="96"/>
      <c r="EI239" s="96"/>
    </row>
    <row r="240" spans="1:139">
      <c r="A240" s="96"/>
      <c r="B240" s="96"/>
      <c r="C240" s="96"/>
      <c r="D240" s="96"/>
      <c r="E240" s="96"/>
      <c r="F240" s="96"/>
      <c r="G240" s="96"/>
      <c r="H240" s="96"/>
      <c r="I240" s="96"/>
      <c r="J240" s="96"/>
      <c r="K240" s="96"/>
      <c r="L240" s="96"/>
      <c r="M240" s="96"/>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96"/>
      <c r="BC240" s="96"/>
      <c r="BD240" s="96"/>
      <c r="BE240" s="96"/>
      <c r="BF240" s="96"/>
      <c r="BG240" s="96"/>
      <c r="BH240" s="96"/>
      <c r="BI240" s="96"/>
      <c r="BJ240" s="96"/>
      <c r="BK240" s="96"/>
      <c r="BL240" s="96"/>
      <c r="BM240" s="96"/>
      <c r="BN240" s="96"/>
      <c r="BO240" s="96"/>
      <c r="BP240" s="96"/>
      <c r="BQ240" s="96"/>
      <c r="BR240" s="96"/>
      <c r="BS240" s="96"/>
      <c r="BT240" s="96"/>
      <c r="BU240" s="96"/>
      <c r="BV240" s="96"/>
      <c r="BW240" s="96"/>
      <c r="BX240" s="96"/>
      <c r="BY240" s="96"/>
      <c r="BZ240" s="96"/>
      <c r="CA240" s="96"/>
      <c r="CB240" s="96"/>
      <c r="CC240" s="96"/>
      <c r="CD240" s="96"/>
      <c r="CE240" s="96"/>
      <c r="CF240" s="96"/>
      <c r="CG240" s="96"/>
      <c r="CH240" s="96"/>
      <c r="CI240" s="96"/>
      <c r="CJ240" s="96"/>
      <c r="CK240" s="96"/>
      <c r="CL240" s="96"/>
      <c r="CM240" s="96"/>
      <c r="CN240" s="96"/>
      <c r="CO240" s="96"/>
      <c r="CP240" s="96"/>
      <c r="CQ240" s="96"/>
      <c r="CR240" s="96"/>
      <c r="CS240" s="96"/>
      <c r="CT240" s="96"/>
      <c r="CU240" s="96"/>
      <c r="CV240" s="96"/>
      <c r="CW240" s="96"/>
      <c r="CX240" s="96"/>
      <c r="CY240" s="96"/>
      <c r="CZ240" s="96"/>
      <c r="DA240" s="96"/>
      <c r="DB240" s="96"/>
      <c r="DC240" s="96"/>
      <c r="DD240" s="96"/>
      <c r="DE240" s="96"/>
      <c r="DF240" s="96"/>
      <c r="DG240" s="96"/>
      <c r="DH240" s="96"/>
      <c r="DI240" s="96"/>
      <c r="DJ240" s="96"/>
      <c r="DK240" s="96"/>
      <c r="DL240" s="96"/>
      <c r="DM240" s="96"/>
      <c r="DN240" s="96"/>
      <c r="DO240" s="96"/>
      <c r="DP240" s="96"/>
      <c r="DQ240" s="96"/>
      <c r="DR240" s="96"/>
      <c r="DS240" s="96"/>
      <c r="DT240" s="96"/>
      <c r="DU240" s="96"/>
      <c r="DV240" s="96"/>
      <c r="DW240" s="96"/>
      <c r="DX240" s="96"/>
      <c r="DY240" s="96"/>
      <c r="DZ240" s="96"/>
      <c r="EA240" s="96"/>
      <c r="EB240" s="96"/>
      <c r="EC240" s="96"/>
      <c r="ED240" s="96"/>
      <c r="EE240" s="96"/>
      <c r="EF240" s="96"/>
      <c r="EG240" s="96"/>
      <c r="EH240" s="96"/>
      <c r="EI240" s="96"/>
    </row>
    <row r="241" spans="1:139">
      <c r="A241" s="96"/>
      <c r="B241" s="96"/>
      <c r="C241" s="96"/>
      <c r="D241" s="96"/>
      <c r="E241" s="96"/>
      <c r="F241" s="96"/>
      <c r="G241" s="96"/>
      <c r="H241" s="96"/>
      <c r="I241" s="96"/>
      <c r="J241" s="96"/>
      <c r="K241" s="96"/>
      <c r="L241" s="96"/>
      <c r="M241" s="96"/>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96"/>
      <c r="BC241" s="96"/>
      <c r="BD241" s="96"/>
      <c r="BE241" s="96"/>
      <c r="BF241" s="96"/>
      <c r="BG241" s="96"/>
      <c r="BH241" s="96"/>
      <c r="BI241" s="96"/>
      <c r="BJ241" s="96"/>
      <c r="BK241" s="96"/>
      <c r="BL241" s="96"/>
      <c r="BM241" s="96"/>
      <c r="BN241" s="96"/>
      <c r="BO241" s="96"/>
      <c r="BP241" s="96"/>
      <c r="BQ241" s="96"/>
      <c r="BR241" s="96"/>
      <c r="BS241" s="96"/>
      <c r="BT241" s="96"/>
      <c r="BU241" s="96"/>
      <c r="BV241" s="96"/>
      <c r="BW241" s="96"/>
      <c r="BX241" s="96"/>
      <c r="BY241" s="96"/>
      <c r="BZ241" s="96"/>
      <c r="CA241" s="96"/>
      <c r="CB241" s="96"/>
      <c r="CC241" s="96"/>
      <c r="CD241" s="96"/>
      <c r="CE241" s="96"/>
      <c r="CF241" s="96"/>
      <c r="CG241" s="96"/>
      <c r="CH241" s="96"/>
      <c r="CI241" s="96"/>
      <c r="CJ241" s="96"/>
      <c r="CK241" s="96"/>
      <c r="CL241" s="96"/>
      <c r="CM241" s="96"/>
      <c r="CN241" s="96"/>
      <c r="CO241" s="96"/>
      <c r="CP241" s="96"/>
      <c r="CQ241" s="96"/>
      <c r="CR241" s="96"/>
      <c r="CS241" s="96"/>
      <c r="CT241" s="96"/>
      <c r="CU241" s="96"/>
      <c r="CV241" s="96"/>
      <c r="CW241" s="96"/>
      <c r="CX241" s="96"/>
      <c r="CY241" s="96"/>
      <c r="CZ241" s="96"/>
      <c r="DA241" s="96"/>
      <c r="DB241" s="96"/>
      <c r="DC241" s="96"/>
      <c r="DD241" s="96"/>
      <c r="DE241" s="96"/>
      <c r="DF241" s="96"/>
      <c r="DG241" s="96"/>
      <c r="DH241" s="96"/>
      <c r="DI241" s="96"/>
      <c r="DJ241" s="96"/>
      <c r="DK241" s="96"/>
      <c r="DL241" s="96"/>
      <c r="DM241" s="96"/>
      <c r="DN241" s="96"/>
      <c r="DO241" s="96"/>
      <c r="DP241" s="96"/>
      <c r="DQ241" s="96"/>
      <c r="DR241" s="96"/>
      <c r="DS241" s="96"/>
      <c r="DT241" s="96"/>
      <c r="DU241" s="96"/>
      <c r="DV241" s="96"/>
      <c r="DW241" s="96"/>
      <c r="DX241" s="96"/>
      <c r="DY241" s="96"/>
      <c r="DZ241" s="96"/>
      <c r="EA241" s="96"/>
      <c r="EB241" s="96"/>
      <c r="EC241" s="96"/>
      <c r="ED241" s="96"/>
      <c r="EE241" s="96"/>
      <c r="EF241" s="96"/>
      <c r="EG241" s="96"/>
      <c r="EH241" s="96"/>
      <c r="EI241" s="96"/>
    </row>
    <row r="242" spans="1:139">
      <c r="A242" s="96"/>
      <c r="B242" s="96"/>
      <c r="C242" s="96"/>
      <c r="D242" s="96"/>
      <c r="E242" s="96"/>
      <c r="F242" s="96"/>
      <c r="G242" s="96"/>
      <c r="H242" s="96"/>
      <c r="I242" s="96"/>
      <c r="J242" s="96"/>
      <c r="K242" s="96"/>
      <c r="L242" s="96"/>
      <c r="M242" s="96"/>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96"/>
      <c r="BC242" s="96"/>
      <c r="BD242" s="96"/>
      <c r="BE242" s="96"/>
      <c r="BF242" s="96"/>
      <c r="BG242" s="96"/>
      <c r="BH242" s="96"/>
      <c r="BI242" s="96"/>
      <c r="BJ242" s="96"/>
      <c r="BK242" s="96"/>
      <c r="BL242" s="96"/>
      <c r="BM242" s="96"/>
      <c r="BN242" s="96"/>
      <c r="BO242" s="96"/>
      <c r="BP242" s="96"/>
      <c r="BQ242" s="96"/>
      <c r="BR242" s="96"/>
      <c r="BS242" s="96"/>
      <c r="BT242" s="96"/>
      <c r="BU242" s="96"/>
      <c r="BV242" s="96"/>
      <c r="BW242" s="96"/>
      <c r="BX242" s="96"/>
      <c r="BY242" s="96"/>
      <c r="BZ242" s="96"/>
      <c r="CA242" s="96"/>
      <c r="CB242" s="96"/>
      <c r="CC242" s="96"/>
      <c r="CD242" s="96"/>
      <c r="CE242" s="96"/>
      <c r="CF242" s="96"/>
      <c r="CG242" s="96"/>
      <c r="CH242" s="96"/>
      <c r="CI242" s="96"/>
      <c r="CJ242" s="96"/>
      <c r="CK242" s="96"/>
      <c r="CL242" s="96"/>
      <c r="CM242" s="96"/>
      <c r="CN242" s="96"/>
      <c r="CO242" s="96"/>
      <c r="CP242" s="96"/>
      <c r="CQ242" s="96"/>
      <c r="CR242" s="96"/>
      <c r="CS242" s="96"/>
      <c r="CT242" s="96"/>
      <c r="CU242" s="96"/>
      <c r="CV242" s="96"/>
      <c r="CW242" s="96"/>
      <c r="CX242" s="96"/>
      <c r="CY242" s="96"/>
      <c r="CZ242" s="96"/>
      <c r="DA242" s="96"/>
      <c r="DB242" s="96"/>
      <c r="DC242" s="96"/>
      <c r="DD242" s="96"/>
      <c r="DE242" s="96"/>
      <c r="DF242" s="96"/>
      <c r="DG242" s="96"/>
      <c r="DH242" s="96"/>
      <c r="DI242" s="96"/>
      <c r="DJ242" s="96"/>
      <c r="DK242" s="96"/>
      <c r="DL242" s="96"/>
      <c r="DM242" s="96"/>
      <c r="DN242" s="96"/>
      <c r="DO242" s="96"/>
      <c r="DP242" s="96"/>
      <c r="DQ242" s="96"/>
      <c r="DR242" s="96"/>
      <c r="DS242" s="96"/>
      <c r="DT242" s="96"/>
      <c r="DU242" s="96"/>
      <c r="DV242" s="96"/>
      <c r="DW242" s="96"/>
      <c r="DX242" s="96"/>
      <c r="DY242" s="96"/>
      <c r="DZ242" s="96"/>
      <c r="EA242" s="96"/>
      <c r="EB242" s="96"/>
      <c r="EC242" s="96"/>
      <c r="ED242" s="96"/>
      <c r="EE242" s="96"/>
      <c r="EF242" s="96"/>
      <c r="EG242" s="96"/>
      <c r="EH242" s="96"/>
      <c r="EI242" s="96"/>
    </row>
    <row r="243" spans="1:139">
      <c r="A243" s="96"/>
      <c r="B243" s="96"/>
      <c r="C243" s="96"/>
      <c r="D243" s="96"/>
      <c r="E243" s="96"/>
      <c r="F243" s="96"/>
      <c r="G243" s="96"/>
      <c r="H243" s="96"/>
      <c r="I243" s="96"/>
      <c r="J243" s="96"/>
      <c r="K243" s="96"/>
      <c r="L243" s="96"/>
      <c r="M243" s="96"/>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96"/>
      <c r="BC243" s="96"/>
      <c r="BD243" s="96"/>
      <c r="BE243" s="96"/>
      <c r="BF243" s="96"/>
      <c r="BG243" s="96"/>
      <c r="BH243" s="96"/>
      <c r="BI243" s="96"/>
      <c r="BJ243" s="96"/>
      <c r="BK243" s="96"/>
      <c r="BL243" s="96"/>
      <c r="BM243" s="96"/>
      <c r="BN243" s="96"/>
      <c r="BO243" s="96"/>
      <c r="BP243" s="96"/>
      <c r="BQ243" s="96"/>
      <c r="BR243" s="96"/>
      <c r="BS243" s="96"/>
      <c r="BT243" s="96"/>
      <c r="BU243" s="96"/>
      <c r="BV243" s="96"/>
      <c r="BW243" s="96"/>
      <c r="BX243" s="96"/>
      <c r="BY243" s="96"/>
      <c r="BZ243" s="96"/>
      <c r="CA243" s="96"/>
      <c r="CB243" s="96"/>
      <c r="CC243" s="96"/>
      <c r="CD243" s="96"/>
      <c r="CE243" s="96"/>
      <c r="CF243" s="96"/>
      <c r="CG243" s="96"/>
      <c r="CH243" s="96"/>
      <c r="CI243" s="96"/>
      <c r="CJ243" s="96"/>
      <c r="CK243" s="96"/>
      <c r="CL243" s="96"/>
      <c r="CM243" s="96"/>
      <c r="CN243" s="96"/>
      <c r="CO243" s="96"/>
      <c r="CP243" s="96"/>
      <c r="CQ243" s="96"/>
      <c r="CR243" s="96"/>
      <c r="CS243" s="96"/>
      <c r="CT243" s="96"/>
      <c r="CU243" s="96"/>
      <c r="CV243" s="96"/>
      <c r="CW243" s="96"/>
      <c r="CX243" s="96"/>
      <c r="CY243" s="96"/>
      <c r="CZ243" s="96"/>
      <c r="DA243" s="96"/>
      <c r="DB243" s="96"/>
      <c r="DC243" s="96"/>
      <c r="DD243" s="96"/>
      <c r="DE243" s="96"/>
      <c r="DF243" s="96"/>
      <c r="DG243" s="96"/>
      <c r="DH243" s="96"/>
      <c r="DI243" s="96"/>
      <c r="DJ243" s="96"/>
      <c r="DK243" s="96"/>
      <c r="DL243" s="96"/>
      <c r="DM243" s="96"/>
      <c r="DN243" s="96"/>
      <c r="DO243" s="96"/>
      <c r="DP243" s="96"/>
      <c r="DQ243" s="96"/>
      <c r="DR243" s="96"/>
      <c r="DS243" s="96"/>
      <c r="DT243" s="96"/>
      <c r="DU243" s="96"/>
      <c r="DV243" s="96"/>
      <c r="DW243" s="96"/>
      <c r="DX243" s="96"/>
      <c r="DY243" s="96"/>
      <c r="DZ243" s="96"/>
      <c r="EA243" s="96"/>
      <c r="EB243" s="96"/>
      <c r="EC243" s="96"/>
      <c r="ED243" s="96"/>
      <c r="EE243" s="96"/>
      <c r="EF243" s="96"/>
      <c r="EG243" s="96"/>
      <c r="EH243" s="96"/>
      <c r="EI243" s="96"/>
    </row>
    <row r="244" spans="1:139">
      <c r="A244" s="96"/>
      <c r="B244" s="96"/>
      <c r="C244" s="96"/>
      <c r="D244" s="96"/>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96"/>
      <c r="BC244" s="96"/>
      <c r="BD244" s="96"/>
      <c r="BE244" s="96"/>
      <c r="BF244" s="96"/>
      <c r="BG244" s="96"/>
      <c r="BH244" s="96"/>
      <c r="BI244" s="96"/>
      <c r="BJ244" s="96"/>
      <c r="BK244" s="96"/>
      <c r="BL244" s="96"/>
      <c r="BM244" s="96"/>
      <c r="BN244" s="96"/>
      <c r="BO244" s="96"/>
      <c r="BP244" s="96"/>
      <c r="BQ244" s="96"/>
      <c r="BR244" s="96"/>
      <c r="BS244" s="96"/>
      <c r="BT244" s="96"/>
      <c r="BU244" s="96"/>
      <c r="BV244" s="96"/>
      <c r="BW244" s="96"/>
      <c r="BX244" s="96"/>
      <c r="BY244" s="96"/>
      <c r="BZ244" s="96"/>
      <c r="CA244" s="96"/>
      <c r="CB244" s="96"/>
      <c r="CC244" s="96"/>
      <c r="CD244" s="96"/>
      <c r="CE244" s="96"/>
      <c r="CF244" s="96"/>
      <c r="CG244" s="96"/>
      <c r="CH244" s="96"/>
      <c r="CI244" s="96"/>
      <c r="CJ244" s="96"/>
      <c r="CK244" s="96"/>
      <c r="CL244" s="96"/>
      <c r="CM244" s="96"/>
      <c r="CN244" s="96"/>
      <c r="CO244" s="96"/>
      <c r="CP244" s="96"/>
      <c r="CQ244" s="96"/>
      <c r="CR244" s="96"/>
      <c r="CS244" s="96"/>
      <c r="CT244" s="96"/>
      <c r="CU244" s="96"/>
      <c r="CV244" s="96"/>
      <c r="CW244" s="96"/>
      <c r="CX244" s="96"/>
      <c r="CY244" s="96"/>
      <c r="CZ244" s="96"/>
      <c r="DA244" s="96"/>
      <c r="DB244" s="96"/>
      <c r="DC244" s="96"/>
      <c r="DD244" s="96"/>
      <c r="DE244" s="96"/>
      <c r="DF244" s="96"/>
      <c r="DG244" s="96"/>
      <c r="DH244" s="96"/>
      <c r="DI244" s="96"/>
      <c r="DJ244" s="96"/>
      <c r="DK244" s="96"/>
      <c r="DL244" s="96"/>
      <c r="DM244" s="96"/>
      <c r="DN244" s="96"/>
      <c r="DO244" s="96"/>
      <c r="DP244" s="96"/>
      <c r="DQ244" s="96"/>
      <c r="DR244" s="96"/>
      <c r="DS244" s="96"/>
      <c r="DT244" s="96"/>
      <c r="DU244" s="96"/>
      <c r="DV244" s="96"/>
      <c r="DW244" s="96"/>
      <c r="DX244" s="96"/>
      <c r="DY244" s="96"/>
      <c r="DZ244" s="96"/>
      <c r="EA244" s="96"/>
      <c r="EB244" s="96"/>
      <c r="EC244" s="96"/>
      <c r="ED244" s="96"/>
      <c r="EE244" s="96"/>
      <c r="EF244" s="96"/>
      <c r="EG244" s="96"/>
      <c r="EH244" s="96"/>
      <c r="EI244" s="96"/>
    </row>
    <row r="245" spans="1:139">
      <c r="A245" s="96"/>
      <c r="B245" s="96"/>
      <c r="C245" s="96"/>
      <c r="D245" s="96"/>
      <c r="E245" s="96"/>
      <c r="F245" s="96"/>
      <c r="G245" s="96"/>
      <c r="H245" s="96"/>
      <c r="I245" s="96"/>
      <c r="J245" s="96"/>
      <c r="K245" s="96"/>
      <c r="L245" s="96"/>
      <c r="M245" s="96"/>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96"/>
      <c r="BC245" s="96"/>
      <c r="BD245" s="96"/>
      <c r="BE245" s="96"/>
      <c r="BF245" s="96"/>
      <c r="BG245" s="96"/>
      <c r="BH245" s="96"/>
      <c r="BI245" s="96"/>
      <c r="BJ245" s="96"/>
      <c r="BK245" s="96"/>
      <c r="BL245" s="96"/>
      <c r="BM245" s="96"/>
      <c r="BN245" s="96"/>
      <c r="BO245" s="96"/>
      <c r="BP245" s="96"/>
      <c r="BQ245" s="96"/>
      <c r="BR245" s="96"/>
      <c r="BS245" s="96"/>
      <c r="BT245" s="96"/>
      <c r="BU245" s="96"/>
      <c r="BV245" s="96"/>
      <c r="BW245" s="96"/>
      <c r="BX245" s="96"/>
      <c r="BY245" s="96"/>
      <c r="BZ245" s="96"/>
      <c r="CA245" s="96"/>
      <c r="CB245" s="96"/>
      <c r="CC245" s="96"/>
      <c r="CD245" s="96"/>
      <c r="CE245" s="96"/>
      <c r="CF245" s="96"/>
      <c r="CG245" s="96"/>
      <c r="CH245" s="96"/>
      <c r="CI245" s="96"/>
      <c r="CJ245" s="96"/>
      <c r="CK245" s="96"/>
      <c r="CL245" s="96"/>
      <c r="CM245" s="96"/>
      <c r="CN245" s="96"/>
      <c r="CO245" s="96"/>
      <c r="CP245" s="96"/>
      <c r="CQ245" s="96"/>
      <c r="CR245" s="96"/>
      <c r="CS245" s="96"/>
      <c r="CT245" s="96"/>
      <c r="CU245" s="96"/>
      <c r="CV245" s="96"/>
      <c r="CW245" s="96"/>
      <c r="CX245" s="96"/>
      <c r="CY245" s="96"/>
      <c r="CZ245" s="96"/>
      <c r="DA245" s="96"/>
      <c r="DB245" s="96"/>
      <c r="DC245" s="96"/>
      <c r="DD245" s="96"/>
      <c r="DE245" s="96"/>
      <c r="DF245" s="96"/>
      <c r="DG245" s="96"/>
      <c r="DH245" s="96"/>
      <c r="DI245" s="96"/>
      <c r="DJ245" s="96"/>
      <c r="DK245" s="96"/>
      <c r="DL245" s="96"/>
      <c r="DM245" s="96"/>
      <c r="DN245" s="96"/>
      <c r="DO245" s="96"/>
      <c r="DP245" s="96"/>
      <c r="DQ245" s="96"/>
      <c r="DR245" s="96"/>
      <c r="DS245" s="96"/>
      <c r="DT245" s="96"/>
      <c r="DU245" s="96"/>
      <c r="DV245" s="96"/>
      <c r="DW245" s="96"/>
      <c r="DX245" s="96"/>
      <c r="DY245" s="96"/>
      <c r="DZ245" s="96"/>
      <c r="EA245" s="96"/>
      <c r="EB245" s="96"/>
      <c r="EC245" s="96"/>
      <c r="ED245" s="96"/>
      <c r="EE245" s="96"/>
      <c r="EF245" s="96"/>
      <c r="EG245" s="96"/>
      <c r="EH245" s="96"/>
      <c r="EI245" s="96"/>
    </row>
    <row r="246" spans="1:139">
      <c r="A246" s="96"/>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96"/>
      <c r="BC246" s="96"/>
      <c r="BD246" s="96"/>
      <c r="BE246" s="96"/>
      <c r="BF246" s="96"/>
      <c r="BG246" s="96"/>
      <c r="BH246" s="96"/>
      <c r="BI246" s="96"/>
      <c r="BJ246" s="96"/>
      <c r="BK246" s="96"/>
      <c r="BL246" s="96"/>
      <c r="BM246" s="96"/>
      <c r="BN246" s="96"/>
      <c r="BO246" s="96"/>
      <c r="BP246" s="96"/>
      <c r="BQ246" s="96"/>
      <c r="BR246" s="96"/>
      <c r="BS246" s="96"/>
      <c r="BT246" s="96"/>
      <c r="BU246" s="96"/>
      <c r="BV246" s="96"/>
      <c r="BW246" s="96"/>
      <c r="BX246" s="96"/>
      <c r="BY246" s="96"/>
      <c r="BZ246" s="96"/>
      <c r="CA246" s="96"/>
      <c r="CB246" s="96"/>
      <c r="CC246" s="96"/>
      <c r="CD246" s="96"/>
      <c r="CE246" s="96"/>
      <c r="CF246" s="96"/>
      <c r="CG246" s="96"/>
      <c r="CH246" s="96"/>
      <c r="CI246" s="96"/>
      <c r="CJ246" s="96"/>
      <c r="CK246" s="96"/>
      <c r="CL246" s="96"/>
      <c r="CM246" s="96"/>
      <c r="CN246" s="96"/>
      <c r="CO246" s="96"/>
      <c r="CP246" s="96"/>
      <c r="CQ246" s="96"/>
      <c r="CR246" s="96"/>
      <c r="CS246" s="96"/>
      <c r="CT246" s="96"/>
      <c r="CU246" s="96"/>
      <c r="CV246" s="96"/>
      <c r="CW246" s="96"/>
      <c r="CX246" s="96"/>
      <c r="CY246" s="96"/>
      <c r="CZ246" s="96"/>
      <c r="DA246" s="96"/>
      <c r="DB246" s="96"/>
      <c r="DC246" s="96"/>
      <c r="DD246" s="96"/>
      <c r="DE246" s="96"/>
      <c r="DF246" s="96"/>
      <c r="DG246" s="96"/>
      <c r="DH246" s="96"/>
      <c r="DI246" s="96"/>
      <c r="DJ246" s="96"/>
      <c r="DK246" s="96"/>
      <c r="DL246" s="96"/>
      <c r="DM246" s="96"/>
      <c r="DN246" s="96"/>
      <c r="DO246" s="96"/>
      <c r="DP246" s="96"/>
      <c r="DQ246" s="96"/>
      <c r="DR246" s="96"/>
      <c r="DS246" s="96"/>
      <c r="DT246" s="96"/>
      <c r="DU246" s="96"/>
      <c r="DV246" s="96"/>
      <c r="DW246" s="96"/>
      <c r="DX246" s="96"/>
      <c r="DY246" s="96"/>
      <c r="DZ246" s="96"/>
      <c r="EA246" s="96"/>
      <c r="EB246" s="96"/>
      <c r="EC246" s="96"/>
      <c r="ED246" s="96"/>
      <c r="EE246" s="96"/>
      <c r="EF246" s="96"/>
      <c r="EG246" s="96"/>
      <c r="EH246" s="96"/>
      <c r="EI246" s="96"/>
    </row>
    <row r="247" spans="1:139">
      <c r="A247" s="96"/>
      <c r="B247" s="96"/>
      <c r="C247" s="96"/>
      <c r="D247" s="96"/>
      <c r="E247" s="96"/>
      <c r="F247" s="96"/>
      <c r="G247" s="96"/>
      <c r="H247" s="96"/>
      <c r="I247" s="96"/>
      <c r="J247" s="96"/>
      <c r="K247" s="96"/>
      <c r="L247" s="96"/>
      <c r="M247" s="96"/>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96"/>
      <c r="BC247" s="96"/>
      <c r="BD247" s="96"/>
      <c r="BE247" s="96"/>
      <c r="BF247" s="96"/>
      <c r="BG247" s="96"/>
      <c r="BH247" s="96"/>
      <c r="BI247" s="96"/>
      <c r="BJ247" s="96"/>
      <c r="BK247" s="96"/>
      <c r="BL247" s="96"/>
      <c r="BM247" s="96"/>
      <c r="BN247" s="96"/>
      <c r="BO247" s="96"/>
      <c r="BP247" s="96"/>
      <c r="BQ247" s="96"/>
      <c r="BR247" s="96"/>
      <c r="BS247" s="96"/>
      <c r="BT247" s="96"/>
      <c r="BU247" s="96"/>
      <c r="BV247" s="96"/>
      <c r="BW247" s="96"/>
      <c r="BX247" s="96"/>
      <c r="BY247" s="96"/>
      <c r="BZ247" s="96"/>
      <c r="CA247" s="96"/>
      <c r="CB247" s="96"/>
      <c r="CC247" s="96"/>
      <c r="CD247" s="96"/>
      <c r="CE247" s="96"/>
      <c r="CF247" s="96"/>
      <c r="CG247" s="96"/>
      <c r="CH247" s="96"/>
      <c r="CI247" s="96"/>
      <c r="CJ247" s="96"/>
      <c r="CK247" s="96"/>
      <c r="CL247" s="96"/>
      <c r="CM247" s="96"/>
      <c r="CN247" s="96"/>
      <c r="CO247" s="96"/>
      <c r="CP247" s="96"/>
      <c r="CQ247" s="96"/>
      <c r="CR247" s="96"/>
      <c r="CS247" s="96"/>
      <c r="CT247" s="96"/>
      <c r="CU247" s="96"/>
      <c r="CV247" s="96"/>
      <c r="CW247" s="96"/>
      <c r="CX247" s="96"/>
      <c r="CY247" s="96"/>
      <c r="CZ247" s="96"/>
      <c r="DA247" s="96"/>
      <c r="DB247" s="96"/>
      <c r="DC247" s="96"/>
      <c r="DD247" s="96"/>
      <c r="DE247" s="96"/>
      <c r="DF247" s="96"/>
      <c r="DG247" s="96"/>
      <c r="DH247" s="96"/>
      <c r="DI247" s="96"/>
      <c r="DJ247" s="96"/>
      <c r="DK247" s="96"/>
      <c r="DL247" s="96"/>
      <c r="DM247" s="96"/>
      <c r="DN247" s="96"/>
      <c r="DO247" s="96"/>
      <c r="DP247" s="96"/>
      <c r="DQ247" s="96"/>
      <c r="DR247" s="96"/>
      <c r="DS247" s="96"/>
      <c r="DT247" s="96"/>
      <c r="DU247" s="96"/>
      <c r="DV247" s="96"/>
      <c r="DW247" s="96"/>
      <c r="DX247" s="96"/>
      <c r="DY247" s="96"/>
      <c r="DZ247" s="96"/>
      <c r="EA247" s="96"/>
      <c r="EB247" s="96"/>
      <c r="EC247" s="96"/>
      <c r="ED247" s="96"/>
      <c r="EE247" s="96"/>
      <c r="EF247" s="96"/>
      <c r="EG247" s="96"/>
      <c r="EH247" s="96"/>
      <c r="EI247" s="96"/>
    </row>
    <row r="248" spans="1:139">
      <c r="A248" s="96"/>
      <c r="B248" s="96"/>
      <c r="C248" s="96"/>
      <c r="D248" s="96"/>
      <c r="E248" s="96"/>
      <c r="F248" s="96"/>
      <c r="G248" s="96"/>
      <c r="H248" s="96"/>
      <c r="I248" s="96"/>
      <c r="J248" s="96"/>
      <c r="K248" s="96"/>
      <c r="L248" s="96"/>
      <c r="M248" s="96"/>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96"/>
      <c r="BC248" s="96"/>
      <c r="BD248" s="96"/>
      <c r="BE248" s="96"/>
      <c r="BF248" s="96"/>
      <c r="BG248" s="96"/>
      <c r="BH248" s="96"/>
      <c r="BI248" s="96"/>
      <c r="BJ248" s="96"/>
      <c r="BK248" s="96"/>
      <c r="BL248" s="96"/>
      <c r="BM248" s="96"/>
      <c r="BN248" s="96"/>
      <c r="BO248" s="96"/>
      <c r="BP248" s="96"/>
      <c r="BQ248" s="96"/>
      <c r="BR248" s="96"/>
      <c r="BS248" s="96"/>
      <c r="BT248" s="96"/>
      <c r="BU248" s="96"/>
      <c r="BV248" s="96"/>
      <c r="BW248" s="96"/>
      <c r="BX248" s="96"/>
      <c r="BY248" s="96"/>
      <c r="BZ248" s="96"/>
      <c r="CA248" s="96"/>
      <c r="CB248" s="96"/>
      <c r="CC248" s="96"/>
      <c r="CD248" s="96"/>
      <c r="CE248" s="96"/>
      <c r="CF248" s="96"/>
      <c r="CG248" s="96"/>
      <c r="CH248" s="96"/>
      <c r="CI248" s="96"/>
      <c r="CJ248" s="96"/>
      <c r="CK248" s="96"/>
      <c r="CL248" s="96"/>
      <c r="CM248" s="96"/>
      <c r="CN248" s="96"/>
      <c r="CO248" s="96"/>
      <c r="CP248" s="96"/>
      <c r="CQ248" s="96"/>
      <c r="CR248" s="96"/>
      <c r="CS248" s="96"/>
      <c r="CT248" s="96"/>
      <c r="CU248" s="96"/>
      <c r="CV248" s="96"/>
      <c r="CW248" s="96"/>
      <c r="CX248" s="96"/>
      <c r="CY248" s="96"/>
      <c r="CZ248" s="96"/>
      <c r="DA248" s="96"/>
      <c r="DB248" s="96"/>
      <c r="DC248" s="96"/>
      <c r="DD248" s="96"/>
      <c r="DE248" s="96"/>
      <c r="DF248" s="96"/>
      <c r="DG248" s="96"/>
      <c r="DH248" s="96"/>
      <c r="DI248" s="96"/>
      <c r="DJ248" s="96"/>
      <c r="DK248" s="96"/>
      <c r="DL248" s="96"/>
      <c r="DM248" s="96"/>
      <c r="DN248" s="96"/>
      <c r="DO248" s="96"/>
      <c r="DP248" s="96"/>
      <c r="DQ248" s="96"/>
      <c r="DR248" s="96"/>
      <c r="DS248" s="96"/>
      <c r="DT248" s="96"/>
      <c r="DU248" s="96"/>
      <c r="DV248" s="96"/>
      <c r="DW248" s="96"/>
      <c r="DX248" s="96"/>
      <c r="DY248" s="96"/>
      <c r="DZ248" s="96"/>
      <c r="EA248" s="96"/>
      <c r="EB248" s="96"/>
      <c r="EC248" s="96"/>
      <c r="ED248" s="96"/>
      <c r="EE248" s="96"/>
      <c r="EF248" s="96"/>
      <c r="EG248" s="96"/>
      <c r="EH248" s="96"/>
      <c r="EI248" s="96"/>
    </row>
    <row r="249" spans="1:139">
      <c r="A249" s="96"/>
      <c r="B249" s="96"/>
      <c r="C249" s="96"/>
      <c r="D249" s="96"/>
      <c r="E249" s="96"/>
      <c r="F249" s="96"/>
      <c r="G249" s="96"/>
      <c r="H249" s="96"/>
      <c r="I249" s="96"/>
      <c r="J249" s="96"/>
      <c r="K249" s="96"/>
      <c r="L249" s="96"/>
      <c r="M249" s="96"/>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96"/>
      <c r="BC249" s="96"/>
      <c r="BD249" s="96"/>
      <c r="BE249" s="96"/>
      <c r="BF249" s="96"/>
      <c r="BG249" s="96"/>
      <c r="BH249" s="96"/>
      <c r="BI249" s="96"/>
      <c r="BJ249" s="96"/>
      <c r="BK249" s="96"/>
      <c r="BL249" s="96"/>
      <c r="BM249" s="96"/>
      <c r="BN249" s="96"/>
      <c r="BO249" s="96"/>
      <c r="BP249" s="96"/>
      <c r="BQ249" s="96"/>
      <c r="BR249" s="96"/>
      <c r="BS249" s="96"/>
      <c r="BT249" s="96"/>
      <c r="BU249" s="96"/>
      <c r="BV249" s="96"/>
      <c r="BW249" s="96"/>
      <c r="BX249" s="96"/>
      <c r="BY249" s="96"/>
      <c r="BZ249" s="96"/>
      <c r="CA249" s="96"/>
      <c r="CB249" s="96"/>
      <c r="CC249" s="96"/>
      <c r="CD249" s="96"/>
      <c r="CE249" s="96"/>
      <c r="CF249" s="96"/>
      <c r="CG249" s="96"/>
      <c r="CH249" s="96"/>
      <c r="CI249" s="96"/>
      <c r="CJ249" s="96"/>
      <c r="CK249" s="96"/>
      <c r="CL249" s="96"/>
      <c r="CM249" s="96"/>
      <c r="CN249" s="96"/>
      <c r="CO249" s="96"/>
      <c r="CP249" s="96"/>
      <c r="CQ249" s="96"/>
      <c r="CR249" s="96"/>
      <c r="CS249" s="96"/>
      <c r="CT249" s="96"/>
      <c r="CU249" s="96"/>
      <c r="CV249" s="96"/>
      <c r="CW249" s="96"/>
      <c r="CX249" s="96"/>
      <c r="CY249" s="96"/>
      <c r="CZ249" s="96"/>
      <c r="DA249" s="96"/>
      <c r="DB249" s="96"/>
      <c r="DC249" s="96"/>
      <c r="DD249" s="96"/>
      <c r="DE249" s="96"/>
      <c r="DF249" s="96"/>
      <c r="DG249" s="96"/>
      <c r="DH249" s="96"/>
      <c r="DI249" s="96"/>
      <c r="DJ249" s="96"/>
      <c r="DK249" s="96"/>
      <c r="DL249" s="96"/>
      <c r="DM249" s="96"/>
      <c r="DN249" s="96"/>
      <c r="DO249" s="96"/>
      <c r="DP249" s="96"/>
      <c r="DQ249" s="96"/>
      <c r="DR249" s="96"/>
      <c r="DS249" s="96"/>
      <c r="DT249" s="96"/>
      <c r="DU249" s="96"/>
      <c r="DV249" s="96"/>
      <c r="DW249" s="96"/>
      <c r="DX249" s="96"/>
      <c r="DY249" s="96"/>
      <c r="DZ249" s="96"/>
      <c r="EA249" s="96"/>
      <c r="EB249" s="96"/>
      <c r="EC249" s="96"/>
      <c r="ED249" s="96"/>
      <c r="EE249" s="96"/>
      <c r="EF249" s="96"/>
      <c r="EG249" s="96"/>
      <c r="EH249" s="96"/>
      <c r="EI249" s="96"/>
    </row>
    <row r="250" spans="1:139">
      <c r="A250" s="96"/>
      <c r="B250" s="96"/>
      <c r="C250" s="96"/>
      <c r="D250" s="96"/>
      <c r="E250" s="96"/>
      <c r="F250" s="96"/>
      <c r="G250" s="96"/>
      <c r="H250" s="96"/>
      <c r="I250" s="96"/>
      <c r="J250" s="96"/>
      <c r="K250" s="96"/>
      <c r="L250" s="96"/>
      <c r="M250" s="96"/>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96"/>
      <c r="BC250" s="96"/>
      <c r="BD250" s="96"/>
      <c r="BE250" s="96"/>
      <c r="BF250" s="96"/>
      <c r="BG250" s="96"/>
      <c r="BH250" s="96"/>
      <c r="BI250" s="96"/>
      <c r="BJ250" s="96"/>
      <c r="BK250" s="96"/>
      <c r="BL250" s="96"/>
      <c r="BM250" s="96"/>
      <c r="BN250" s="96"/>
      <c r="BO250" s="96"/>
      <c r="BP250" s="96"/>
      <c r="BQ250" s="96"/>
      <c r="BR250" s="96"/>
      <c r="BS250" s="96"/>
      <c r="BT250" s="96"/>
      <c r="BU250" s="96"/>
      <c r="BV250" s="96"/>
      <c r="BW250" s="96"/>
      <c r="BX250" s="96"/>
      <c r="BY250" s="96"/>
      <c r="BZ250" s="96"/>
      <c r="CA250" s="96"/>
      <c r="CB250" s="96"/>
      <c r="CC250" s="96"/>
      <c r="CD250" s="96"/>
      <c r="CE250" s="96"/>
      <c r="CF250" s="96"/>
      <c r="CG250" s="96"/>
      <c r="CH250" s="96"/>
      <c r="CI250" s="96"/>
      <c r="CJ250" s="96"/>
      <c r="CK250" s="96"/>
      <c r="CL250" s="96"/>
      <c r="CM250" s="96"/>
      <c r="CN250" s="96"/>
      <c r="CO250" s="96"/>
      <c r="CP250" s="96"/>
      <c r="CQ250" s="96"/>
      <c r="CR250" s="96"/>
      <c r="CS250" s="96"/>
      <c r="CT250" s="96"/>
      <c r="CU250" s="96"/>
      <c r="CV250" s="96"/>
      <c r="CW250" s="96"/>
      <c r="CX250" s="96"/>
      <c r="CY250" s="96"/>
      <c r="CZ250" s="96"/>
      <c r="DA250" s="96"/>
      <c r="DB250" s="96"/>
      <c r="DC250" s="96"/>
      <c r="DD250" s="96"/>
      <c r="DE250" s="96"/>
      <c r="DF250" s="96"/>
      <c r="DG250" s="96"/>
      <c r="DH250" s="96"/>
      <c r="DI250" s="96"/>
      <c r="DJ250" s="96"/>
      <c r="DK250" s="96"/>
      <c r="DL250" s="96"/>
      <c r="DM250" s="96"/>
      <c r="DN250" s="96"/>
      <c r="DO250" s="96"/>
      <c r="DP250" s="96"/>
      <c r="DQ250" s="96"/>
      <c r="DR250" s="96"/>
      <c r="DS250" s="96"/>
      <c r="DT250" s="96"/>
      <c r="DU250" s="96"/>
      <c r="DV250" s="96"/>
      <c r="DW250" s="96"/>
      <c r="DX250" s="96"/>
      <c r="DY250" s="96"/>
      <c r="DZ250" s="96"/>
      <c r="EA250" s="96"/>
      <c r="EB250" s="96"/>
      <c r="EC250" s="96"/>
      <c r="ED250" s="96"/>
      <c r="EE250" s="96"/>
      <c r="EF250" s="96"/>
      <c r="EG250" s="96"/>
      <c r="EH250" s="96"/>
      <c r="EI250" s="96"/>
    </row>
    <row r="251" spans="1:139">
      <c r="A251" s="96"/>
      <c r="B251" s="96"/>
      <c r="C251" s="96"/>
      <c r="D251" s="96"/>
      <c r="E251" s="96"/>
      <c r="F251" s="96"/>
      <c r="G251" s="96"/>
      <c r="H251" s="96"/>
      <c r="I251" s="96"/>
      <c r="J251" s="96"/>
      <c r="K251" s="96"/>
      <c r="L251" s="96"/>
      <c r="M251" s="96"/>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96"/>
      <c r="BC251" s="96"/>
      <c r="BD251" s="96"/>
      <c r="BE251" s="96"/>
      <c r="BF251" s="96"/>
      <c r="BG251" s="96"/>
      <c r="BH251" s="96"/>
      <c r="BI251" s="96"/>
      <c r="BJ251" s="96"/>
      <c r="BK251" s="96"/>
      <c r="BL251" s="96"/>
      <c r="BM251" s="96"/>
      <c r="BN251" s="96"/>
      <c r="BO251" s="96"/>
      <c r="BP251" s="96"/>
      <c r="BQ251" s="96"/>
      <c r="BR251" s="96"/>
      <c r="BS251" s="96"/>
      <c r="BT251" s="96"/>
      <c r="BU251" s="96"/>
      <c r="BV251" s="96"/>
      <c r="BW251" s="96"/>
      <c r="BX251" s="96"/>
      <c r="BY251" s="96"/>
      <c r="BZ251" s="96"/>
      <c r="CA251" s="96"/>
      <c r="CB251" s="96"/>
      <c r="CC251" s="96"/>
      <c r="CD251" s="96"/>
      <c r="CE251" s="96"/>
      <c r="CF251" s="96"/>
      <c r="CG251" s="96"/>
      <c r="CH251" s="96"/>
      <c r="CI251" s="96"/>
      <c r="CJ251" s="96"/>
      <c r="CK251" s="96"/>
      <c r="CL251" s="96"/>
      <c r="CM251" s="96"/>
      <c r="CN251" s="96"/>
      <c r="CO251" s="96"/>
      <c r="CP251" s="96"/>
      <c r="CQ251" s="96"/>
      <c r="CR251" s="96"/>
      <c r="CS251" s="96"/>
      <c r="CT251" s="96"/>
      <c r="CU251" s="96"/>
      <c r="CV251" s="96"/>
      <c r="CW251" s="96"/>
      <c r="CX251" s="96"/>
      <c r="CY251" s="96"/>
      <c r="CZ251" s="96"/>
      <c r="DA251" s="96"/>
      <c r="DB251" s="96"/>
      <c r="DC251" s="96"/>
      <c r="DD251" s="96"/>
      <c r="DE251" s="96"/>
      <c r="DF251" s="96"/>
      <c r="DG251" s="96"/>
      <c r="DH251" s="96"/>
      <c r="DI251" s="96"/>
      <c r="DJ251" s="96"/>
      <c r="DK251" s="96"/>
      <c r="DL251" s="96"/>
      <c r="DM251" s="96"/>
      <c r="DN251" s="96"/>
      <c r="DO251" s="96"/>
      <c r="DP251" s="96"/>
      <c r="DQ251" s="96"/>
      <c r="DR251" s="96"/>
      <c r="DS251" s="96"/>
      <c r="DT251" s="96"/>
      <c r="DU251" s="96"/>
      <c r="DV251" s="96"/>
      <c r="DW251" s="96"/>
      <c r="DX251" s="96"/>
      <c r="DY251" s="96"/>
      <c r="DZ251" s="96"/>
      <c r="EA251" s="96"/>
      <c r="EB251" s="96"/>
      <c r="EC251" s="96"/>
      <c r="ED251" s="96"/>
      <c r="EE251" s="96"/>
      <c r="EF251" s="96"/>
      <c r="EG251" s="96"/>
      <c r="EH251" s="96"/>
      <c r="EI251" s="96"/>
    </row>
    <row r="252" spans="1:139">
      <c r="A252" s="96"/>
      <c r="B252" s="96"/>
      <c r="C252" s="96"/>
      <c r="D252" s="96"/>
      <c r="E252" s="96"/>
      <c r="F252" s="96"/>
      <c r="G252" s="96"/>
      <c r="H252" s="96"/>
      <c r="I252" s="96"/>
      <c r="J252" s="96"/>
      <c r="K252" s="96"/>
      <c r="L252" s="96"/>
      <c r="M252" s="96"/>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96"/>
      <c r="BC252" s="96"/>
      <c r="BD252" s="96"/>
      <c r="BE252" s="96"/>
      <c r="BF252" s="96"/>
      <c r="BG252" s="96"/>
      <c r="BH252" s="96"/>
      <c r="BI252" s="96"/>
      <c r="BJ252" s="96"/>
      <c r="BK252" s="96"/>
      <c r="BL252" s="96"/>
      <c r="BM252" s="96"/>
      <c r="BN252" s="96"/>
      <c r="BO252" s="96"/>
      <c r="BP252" s="96"/>
      <c r="BQ252" s="96"/>
      <c r="BR252" s="96"/>
      <c r="BS252" s="96"/>
      <c r="BT252" s="96"/>
      <c r="BU252" s="96"/>
      <c r="BV252" s="96"/>
      <c r="BW252" s="96"/>
      <c r="BX252" s="96"/>
      <c r="BY252" s="96"/>
      <c r="BZ252" s="96"/>
      <c r="CA252" s="96"/>
      <c r="CB252" s="96"/>
      <c r="CC252" s="96"/>
      <c r="CD252" s="96"/>
      <c r="CE252" s="96"/>
      <c r="CF252" s="96"/>
      <c r="CG252" s="96"/>
      <c r="CH252" s="96"/>
      <c r="CI252" s="96"/>
      <c r="CJ252" s="96"/>
      <c r="CK252" s="96"/>
      <c r="CL252" s="96"/>
      <c r="CM252" s="96"/>
      <c r="CN252" s="96"/>
      <c r="CO252" s="96"/>
      <c r="CP252" s="96"/>
      <c r="CQ252" s="96"/>
      <c r="CR252" s="96"/>
      <c r="CS252" s="96"/>
      <c r="CT252" s="96"/>
      <c r="CU252" s="96"/>
      <c r="CV252" s="96"/>
      <c r="CW252" s="96"/>
      <c r="CX252" s="96"/>
      <c r="CY252" s="96"/>
      <c r="CZ252" s="96"/>
      <c r="DA252" s="96"/>
      <c r="DB252" s="96"/>
      <c r="DC252" s="96"/>
      <c r="DD252" s="96"/>
      <c r="DE252" s="96"/>
      <c r="DF252" s="96"/>
      <c r="DG252" s="96"/>
      <c r="DH252" s="96"/>
      <c r="DI252" s="96"/>
      <c r="DJ252" s="96"/>
      <c r="DK252" s="96"/>
      <c r="DL252" s="96"/>
      <c r="DM252" s="96"/>
      <c r="DN252" s="96"/>
      <c r="DO252" s="96"/>
      <c r="DP252" s="96"/>
      <c r="DQ252" s="96"/>
      <c r="DR252" s="96"/>
      <c r="DS252" s="96"/>
      <c r="DT252" s="96"/>
      <c r="DU252" s="96"/>
      <c r="DV252" s="96"/>
      <c r="DW252" s="96"/>
      <c r="DX252" s="96"/>
      <c r="DY252" s="96"/>
      <c r="DZ252" s="96"/>
      <c r="EA252" s="96"/>
      <c r="EB252" s="96"/>
      <c r="EC252" s="96"/>
      <c r="ED252" s="96"/>
      <c r="EE252" s="96"/>
      <c r="EF252" s="96"/>
      <c r="EG252" s="96"/>
      <c r="EH252" s="96"/>
      <c r="EI252" s="96"/>
    </row>
    <row r="253" spans="1:139">
      <c r="A253" s="96"/>
      <c r="B253" s="96"/>
      <c r="C253" s="96"/>
      <c r="D253" s="96"/>
      <c r="E253" s="96"/>
      <c r="F253" s="96"/>
      <c r="G253" s="96"/>
      <c r="H253" s="96"/>
      <c r="I253" s="96"/>
      <c r="J253" s="96"/>
      <c r="K253" s="96"/>
      <c r="L253" s="96"/>
      <c r="M253" s="96"/>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96"/>
      <c r="BC253" s="96"/>
      <c r="BD253" s="96"/>
      <c r="BE253" s="96"/>
      <c r="BF253" s="96"/>
      <c r="BG253" s="96"/>
      <c r="BH253" s="96"/>
      <c r="BI253" s="96"/>
      <c r="BJ253" s="96"/>
      <c r="BK253" s="96"/>
      <c r="BL253" s="96"/>
      <c r="BM253" s="96"/>
      <c r="BN253" s="96"/>
      <c r="BO253" s="96"/>
      <c r="BP253" s="96"/>
      <c r="BQ253" s="96"/>
      <c r="BR253" s="96"/>
      <c r="BS253" s="96"/>
      <c r="BT253" s="96"/>
      <c r="BU253" s="96"/>
      <c r="BV253" s="96"/>
      <c r="BW253" s="96"/>
      <c r="BX253" s="96"/>
      <c r="BY253" s="96"/>
      <c r="BZ253" s="96"/>
      <c r="CA253" s="96"/>
      <c r="CB253" s="96"/>
      <c r="CC253" s="96"/>
      <c r="CD253" s="96"/>
      <c r="CE253" s="96"/>
      <c r="CF253" s="96"/>
      <c r="CG253" s="96"/>
      <c r="CH253" s="96"/>
      <c r="CI253" s="96"/>
      <c r="CJ253" s="96"/>
      <c r="CK253" s="96"/>
      <c r="CL253" s="96"/>
      <c r="CM253" s="96"/>
      <c r="CN253" s="96"/>
      <c r="CO253" s="96"/>
      <c r="CP253" s="96"/>
      <c r="CQ253" s="96"/>
      <c r="CR253" s="96"/>
      <c r="CS253" s="96"/>
      <c r="CT253" s="96"/>
      <c r="CU253" s="96"/>
      <c r="CV253" s="96"/>
      <c r="CW253" s="96"/>
      <c r="CX253" s="96"/>
      <c r="CY253" s="96"/>
      <c r="CZ253" s="96"/>
      <c r="DA253" s="96"/>
      <c r="DB253" s="96"/>
      <c r="DC253" s="96"/>
      <c r="DD253" s="96"/>
      <c r="DE253" s="96"/>
      <c r="DF253" s="96"/>
      <c r="DG253" s="96"/>
      <c r="DH253" s="96"/>
      <c r="DI253" s="96"/>
      <c r="DJ253" s="96"/>
      <c r="DK253" s="96"/>
      <c r="DL253" s="96"/>
      <c r="DM253" s="96"/>
      <c r="DN253" s="96"/>
      <c r="DO253" s="96"/>
      <c r="DP253" s="96"/>
      <c r="DQ253" s="96"/>
      <c r="DR253" s="96"/>
      <c r="DS253" s="96"/>
      <c r="DT253" s="96"/>
      <c r="DU253" s="96"/>
      <c r="DV253" s="96"/>
      <c r="DW253" s="96"/>
      <c r="DX253" s="96"/>
      <c r="DY253" s="96"/>
      <c r="DZ253" s="96"/>
      <c r="EA253" s="96"/>
      <c r="EB253" s="96"/>
      <c r="EC253" s="96"/>
      <c r="ED253" s="96"/>
      <c r="EE253" s="96"/>
      <c r="EF253" s="96"/>
      <c r="EG253" s="96"/>
      <c r="EH253" s="96"/>
      <c r="EI253" s="96"/>
    </row>
    <row r="254" spans="1:139">
      <c r="A254" s="96"/>
      <c r="B254" s="96"/>
      <c r="C254" s="96"/>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6"/>
      <c r="BL254" s="96"/>
      <c r="BM254" s="96"/>
      <c r="BN254" s="96"/>
      <c r="BO254" s="96"/>
      <c r="BP254" s="96"/>
      <c r="BQ254" s="96"/>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6"/>
      <c r="DZ254" s="96"/>
      <c r="EA254" s="96"/>
      <c r="EB254" s="96"/>
      <c r="EC254" s="96"/>
      <c r="ED254" s="96"/>
      <c r="EE254" s="96"/>
      <c r="EF254" s="96"/>
      <c r="EG254" s="96"/>
      <c r="EH254" s="96"/>
      <c r="EI254" s="96"/>
    </row>
    <row r="255" spans="1:139">
      <c r="A255" s="96"/>
      <c r="B255" s="96"/>
      <c r="C255" s="96"/>
      <c r="D255" s="96"/>
      <c r="E255" s="96"/>
      <c r="F255" s="96"/>
      <c r="G255" s="96"/>
      <c r="H255" s="96"/>
      <c r="I255" s="96"/>
      <c r="J255" s="96"/>
      <c r="K255" s="96"/>
      <c r="L255" s="96"/>
      <c r="M255" s="96"/>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96"/>
      <c r="BC255" s="96"/>
      <c r="BD255" s="96"/>
      <c r="BE255" s="96"/>
      <c r="BF255" s="96"/>
      <c r="BG255" s="96"/>
      <c r="BH255" s="96"/>
      <c r="BI255" s="96"/>
      <c r="BJ255" s="96"/>
      <c r="BK255" s="96"/>
      <c r="BL255" s="96"/>
      <c r="BM255" s="96"/>
      <c r="BN255" s="96"/>
      <c r="BO255" s="96"/>
      <c r="BP255" s="96"/>
      <c r="BQ255" s="96"/>
      <c r="BR255" s="96"/>
      <c r="BS255" s="96"/>
      <c r="BT255" s="96"/>
      <c r="BU255" s="96"/>
      <c r="BV255" s="96"/>
      <c r="BW255" s="96"/>
      <c r="BX255" s="96"/>
      <c r="BY255" s="96"/>
      <c r="BZ255" s="96"/>
      <c r="CA255" s="96"/>
      <c r="CB255" s="96"/>
      <c r="CC255" s="96"/>
      <c r="CD255" s="96"/>
      <c r="CE255" s="96"/>
      <c r="CF255" s="96"/>
      <c r="CG255" s="96"/>
      <c r="CH255" s="96"/>
      <c r="CI255" s="96"/>
      <c r="CJ255" s="96"/>
      <c r="CK255" s="96"/>
      <c r="CL255" s="96"/>
      <c r="CM255" s="96"/>
      <c r="CN255" s="96"/>
      <c r="CO255" s="96"/>
      <c r="CP255" s="96"/>
      <c r="CQ255" s="96"/>
      <c r="CR255" s="96"/>
      <c r="CS255" s="96"/>
      <c r="CT255" s="96"/>
      <c r="CU255" s="96"/>
      <c r="CV255" s="96"/>
      <c r="CW255" s="96"/>
      <c r="CX255" s="96"/>
      <c r="CY255" s="96"/>
      <c r="CZ255" s="96"/>
      <c r="DA255" s="96"/>
      <c r="DB255" s="96"/>
      <c r="DC255" s="96"/>
      <c r="DD255" s="96"/>
      <c r="DE255" s="96"/>
      <c r="DF255" s="96"/>
      <c r="DG255" s="96"/>
      <c r="DH255" s="96"/>
      <c r="DI255" s="96"/>
      <c r="DJ255" s="96"/>
      <c r="DK255" s="96"/>
      <c r="DL255" s="96"/>
      <c r="DM255" s="96"/>
      <c r="DN255" s="96"/>
      <c r="DO255" s="96"/>
      <c r="DP255" s="96"/>
      <c r="DQ255" s="96"/>
      <c r="DR255" s="96"/>
      <c r="DS255" s="96"/>
      <c r="DT255" s="96"/>
      <c r="DU255" s="96"/>
      <c r="DV255" s="96"/>
      <c r="DW255" s="96"/>
      <c r="DX255" s="96"/>
      <c r="DY255" s="96"/>
      <c r="DZ255" s="96"/>
      <c r="EA255" s="96"/>
      <c r="EB255" s="96"/>
      <c r="EC255" s="96"/>
      <c r="ED255" s="96"/>
      <c r="EE255" s="96"/>
      <c r="EF255" s="96"/>
      <c r="EG255" s="96"/>
      <c r="EH255" s="96"/>
      <c r="EI255" s="96"/>
    </row>
    <row r="256" spans="1:139">
      <c r="A256" s="96"/>
      <c r="B256" s="96"/>
      <c r="C256" s="96"/>
      <c r="D256" s="96"/>
      <c r="E256" s="96"/>
      <c r="F256" s="96"/>
      <c r="G256" s="96"/>
      <c r="H256" s="96"/>
      <c r="I256" s="96"/>
      <c r="J256" s="96"/>
      <c r="K256" s="96"/>
      <c r="L256" s="96"/>
      <c r="M256" s="96"/>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96"/>
      <c r="BC256" s="96"/>
      <c r="BD256" s="96"/>
      <c r="BE256" s="96"/>
      <c r="BF256" s="96"/>
      <c r="BG256" s="96"/>
      <c r="BH256" s="96"/>
      <c r="BI256" s="96"/>
      <c r="BJ256" s="96"/>
      <c r="BK256" s="96"/>
      <c r="BL256" s="96"/>
      <c r="BM256" s="96"/>
      <c r="BN256" s="96"/>
      <c r="BO256" s="96"/>
      <c r="BP256" s="96"/>
      <c r="BQ256" s="96"/>
      <c r="BR256" s="96"/>
      <c r="BS256" s="96"/>
      <c r="BT256" s="96"/>
      <c r="BU256" s="96"/>
      <c r="BV256" s="96"/>
      <c r="BW256" s="96"/>
      <c r="BX256" s="96"/>
      <c r="BY256" s="96"/>
      <c r="BZ256" s="96"/>
      <c r="CA256" s="96"/>
      <c r="CB256" s="96"/>
      <c r="CC256" s="96"/>
      <c r="CD256" s="96"/>
      <c r="CE256" s="96"/>
      <c r="CF256" s="96"/>
      <c r="CG256" s="96"/>
      <c r="CH256" s="96"/>
      <c r="CI256" s="96"/>
      <c r="CJ256" s="96"/>
      <c r="CK256" s="96"/>
      <c r="CL256" s="96"/>
      <c r="CM256" s="96"/>
      <c r="CN256" s="96"/>
      <c r="CO256" s="96"/>
      <c r="CP256" s="96"/>
      <c r="CQ256" s="96"/>
      <c r="CR256" s="96"/>
      <c r="CS256" s="96"/>
      <c r="CT256" s="96"/>
      <c r="CU256" s="96"/>
      <c r="CV256" s="96"/>
      <c r="CW256" s="96"/>
      <c r="CX256" s="96"/>
      <c r="CY256" s="96"/>
      <c r="CZ256" s="96"/>
      <c r="DA256" s="96"/>
      <c r="DB256" s="96"/>
      <c r="DC256" s="96"/>
      <c r="DD256" s="96"/>
      <c r="DE256" s="96"/>
      <c r="DF256" s="96"/>
      <c r="DG256" s="96"/>
      <c r="DH256" s="96"/>
      <c r="DI256" s="96"/>
      <c r="DJ256" s="96"/>
      <c r="DK256" s="96"/>
      <c r="DL256" s="96"/>
      <c r="DM256" s="96"/>
      <c r="DN256" s="96"/>
      <c r="DO256" s="96"/>
      <c r="DP256" s="96"/>
      <c r="DQ256" s="96"/>
      <c r="DR256" s="96"/>
      <c r="DS256" s="96"/>
      <c r="DT256" s="96"/>
      <c r="DU256" s="96"/>
      <c r="DV256" s="96"/>
      <c r="DW256" s="96"/>
      <c r="DX256" s="96"/>
      <c r="DY256" s="96"/>
      <c r="DZ256" s="96"/>
      <c r="EA256" s="96"/>
      <c r="EB256" s="96"/>
      <c r="EC256" s="96"/>
      <c r="ED256" s="96"/>
      <c r="EE256" s="96"/>
      <c r="EF256" s="96"/>
      <c r="EG256" s="96"/>
      <c r="EH256" s="96"/>
      <c r="EI256" s="96"/>
    </row>
    <row r="257" spans="1:139">
      <c r="A257" s="96"/>
      <c r="B257" s="96"/>
      <c r="C257" s="96"/>
      <c r="D257" s="96"/>
      <c r="E257" s="96"/>
      <c r="F257" s="96"/>
      <c r="G257" s="96"/>
      <c r="H257" s="96"/>
      <c r="I257" s="96"/>
      <c r="J257" s="96"/>
      <c r="K257" s="96"/>
      <c r="L257" s="96"/>
      <c r="M257" s="96"/>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96"/>
      <c r="BC257" s="96"/>
      <c r="BD257" s="96"/>
      <c r="BE257" s="96"/>
      <c r="BF257" s="96"/>
      <c r="BG257" s="96"/>
      <c r="BH257" s="96"/>
      <c r="BI257" s="96"/>
      <c r="BJ257" s="96"/>
      <c r="BK257" s="96"/>
      <c r="BL257" s="96"/>
      <c r="BM257" s="96"/>
      <c r="BN257" s="96"/>
      <c r="BO257" s="96"/>
      <c r="BP257" s="96"/>
      <c r="BQ257" s="96"/>
      <c r="BR257" s="96"/>
      <c r="BS257" s="96"/>
      <c r="BT257" s="96"/>
      <c r="BU257" s="96"/>
      <c r="BV257" s="96"/>
      <c r="BW257" s="96"/>
      <c r="BX257" s="96"/>
      <c r="BY257" s="96"/>
      <c r="BZ257" s="96"/>
      <c r="CA257" s="96"/>
      <c r="CB257" s="96"/>
      <c r="CC257" s="96"/>
      <c r="CD257" s="96"/>
      <c r="CE257" s="96"/>
      <c r="CF257" s="96"/>
      <c r="CG257" s="96"/>
      <c r="CH257" s="96"/>
      <c r="CI257" s="96"/>
      <c r="CJ257" s="96"/>
      <c r="CK257" s="96"/>
      <c r="CL257" s="96"/>
      <c r="CM257" s="96"/>
      <c r="CN257" s="96"/>
      <c r="CO257" s="96"/>
      <c r="CP257" s="96"/>
      <c r="CQ257" s="96"/>
      <c r="CR257" s="96"/>
      <c r="CS257" s="96"/>
      <c r="CT257" s="96"/>
      <c r="CU257" s="96"/>
      <c r="CV257" s="96"/>
      <c r="CW257" s="96"/>
      <c r="CX257" s="96"/>
      <c r="CY257" s="96"/>
      <c r="CZ257" s="96"/>
      <c r="DA257" s="96"/>
      <c r="DB257" s="96"/>
      <c r="DC257" s="96"/>
      <c r="DD257" s="96"/>
      <c r="DE257" s="96"/>
      <c r="DF257" s="96"/>
      <c r="DG257" s="96"/>
      <c r="DH257" s="96"/>
      <c r="DI257" s="96"/>
      <c r="DJ257" s="96"/>
      <c r="DK257" s="96"/>
      <c r="DL257" s="96"/>
      <c r="DM257" s="96"/>
      <c r="DN257" s="96"/>
      <c r="DO257" s="96"/>
      <c r="DP257" s="96"/>
      <c r="DQ257" s="96"/>
      <c r="DR257" s="96"/>
      <c r="DS257" s="96"/>
      <c r="DT257" s="96"/>
      <c r="DU257" s="96"/>
      <c r="DV257" s="96"/>
      <c r="DW257" s="96"/>
      <c r="DX257" s="96"/>
      <c r="DY257" s="96"/>
      <c r="DZ257" s="96"/>
      <c r="EA257" s="96"/>
      <c r="EB257" s="96"/>
      <c r="EC257" s="96"/>
      <c r="ED257" s="96"/>
      <c r="EE257" s="96"/>
      <c r="EF257" s="96"/>
      <c r="EG257" s="96"/>
      <c r="EH257" s="96"/>
      <c r="EI257" s="96"/>
    </row>
    <row r="258" spans="1:139">
      <c r="A258" s="96"/>
      <c r="B258" s="96"/>
      <c r="C258" s="96"/>
      <c r="D258" s="96"/>
      <c r="E258" s="96"/>
      <c r="F258" s="96"/>
      <c r="G258" s="96"/>
      <c r="H258" s="96"/>
      <c r="I258" s="96"/>
      <c r="J258" s="96"/>
      <c r="K258" s="96"/>
      <c r="L258" s="96"/>
      <c r="M258" s="96"/>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96"/>
      <c r="BC258" s="96"/>
      <c r="BD258" s="96"/>
      <c r="BE258" s="96"/>
      <c r="BF258" s="96"/>
      <c r="BG258" s="96"/>
      <c r="BH258" s="96"/>
      <c r="BI258" s="96"/>
      <c r="BJ258" s="96"/>
      <c r="BK258" s="96"/>
      <c r="BL258" s="96"/>
      <c r="BM258" s="96"/>
      <c r="BN258" s="96"/>
      <c r="BO258" s="96"/>
      <c r="BP258" s="96"/>
      <c r="BQ258" s="96"/>
      <c r="BR258" s="96"/>
      <c r="BS258" s="96"/>
      <c r="BT258" s="96"/>
      <c r="BU258" s="96"/>
      <c r="BV258" s="96"/>
      <c r="BW258" s="96"/>
      <c r="BX258" s="96"/>
      <c r="BY258" s="96"/>
      <c r="BZ258" s="96"/>
      <c r="CA258" s="96"/>
      <c r="CB258" s="96"/>
      <c r="CC258" s="96"/>
      <c r="CD258" s="96"/>
      <c r="CE258" s="96"/>
      <c r="CF258" s="96"/>
      <c r="CG258" s="96"/>
      <c r="CH258" s="96"/>
      <c r="CI258" s="96"/>
      <c r="CJ258" s="96"/>
      <c r="CK258" s="96"/>
      <c r="CL258" s="96"/>
      <c r="CM258" s="96"/>
      <c r="CN258" s="96"/>
      <c r="CO258" s="96"/>
      <c r="CP258" s="96"/>
      <c r="CQ258" s="96"/>
      <c r="CR258" s="96"/>
      <c r="CS258" s="96"/>
      <c r="CT258" s="96"/>
      <c r="CU258" s="96"/>
      <c r="CV258" s="96"/>
      <c r="CW258" s="96"/>
      <c r="CX258" s="96"/>
      <c r="CY258" s="96"/>
      <c r="CZ258" s="96"/>
      <c r="DA258" s="96"/>
      <c r="DB258" s="96"/>
      <c r="DC258" s="96"/>
      <c r="DD258" s="96"/>
      <c r="DE258" s="96"/>
      <c r="DF258" s="96"/>
      <c r="DG258" s="96"/>
      <c r="DH258" s="96"/>
      <c r="DI258" s="96"/>
      <c r="DJ258" s="96"/>
      <c r="DK258" s="96"/>
      <c r="DL258" s="96"/>
      <c r="DM258" s="96"/>
      <c r="DN258" s="96"/>
      <c r="DO258" s="96"/>
      <c r="DP258" s="96"/>
      <c r="DQ258" s="96"/>
      <c r="DR258" s="96"/>
      <c r="DS258" s="96"/>
      <c r="DT258" s="96"/>
      <c r="DU258" s="96"/>
      <c r="DV258" s="96"/>
      <c r="DW258" s="96"/>
      <c r="DX258" s="96"/>
      <c r="DY258" s="96"/>
      <c r="DZ258" s="96"/>
      <c r="EA258" s="96"/>
      <c r="EB258" s="96"/>
      <c r="EC258" s="96"/>
      <c r="ED258" s="96"/>
      <c r="EE258" s="96"/>
      <c r="EF258" s="96"/>
      <c r="EG258" s="96"/>
      <c r="EH258" s="96"/>
      <c r="EI258" s="96"/>
    </row>
    <row r="259" spans="1:139">
      <c r="A259" s="96"/>
      <c r="B259" s="96"/>
      <c r="C259" s="96"/>
      <c r="D259" s="96"/>
      <c r="E259" s="96"/>
      <c r="F259" s="96"/>
      <c r="G259" s="96"/>
      <c r="H259" s="96"/>
      <c r="I259" s="96"/>
      <c r="J259" s="96"/>
      <c r="K259" s="96"/>
      <c r="L259" s="96"/>
      <c r="M259" s="96"/>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96"/>
      <c r="BC259" s="96"/>
      <c r="BD259" s="96"/>
      <c r="BE259" s="96"/>
      <c r="BF259" s="96"/>
      <c r="BG259" s="96"/>
      <c r="BH259" s="96"/>
      <c r="BI259" s="96"/>
      <c r="BJ259" s="96"/>
      <c r="BK259" s="96"/>
      <c r="BL259" s="96"/>
      <c r="BM259" s="96"/>
      <c r="BN259" s="96"/>
      <c r="BO259" s="96"/>
      <c r="BP259" s="96"/>
      <c r="BQ259" s="96"/>
      <c r="BR259" s="96"/>
      <c r="BS259" s="96"/>
      <c r="BT259" s="96"/>
      <c r="BU259" s="96"/>
      <c r="BV259" s="96"/>
      <c r="BW259" s="96"/>
      <c r="BX259" s="96"/>
      <c r="BY259" s="96"/>
      <c r="BZ259" s="96"/>
      <c r="CA259" s="96"/>
      <c r="CB259" s="96"/>
      <c r="CC259" s="96"/>
      <c r="CD259" s="96"/>
      <c r="CE259" s="96"/>
      <c r="CF259" s="96"/>
      <c r="CG259" s="96"/>
      <c r="CH259" s="96"/>
      <c r="CI259" s="96"/>
      <c r="CJ259" s="96"/>
      <c r="CK259" s="96"/>
      <c r="CL259" s="96"/>
      <c r="CM259" s="96"/>
      <c r="CN259" s="96"/>
      <c r="CO259" s="96"/>
      <c r="CP259" s="96"/>
      <c r="CQ259" s="96"/>
      <c r="CR259" s="96"/>
      <c r="CS259" s="96"/>
      <c r="CT259" s="96"/>
      <c r="CU259" s="96"/>
      <c r="CV259" s="96"/>
      <c r="CW259" s="96"/>
      <c r="CX259" s="96"/>
      <c r="CY259" s="96"/>
      <c r="CZ259" s="96"/>
      <c r="DA259" s="96"/>
      <c r="DB259" s="96"/>
      <c r="DC259" s="96"/>
      <c r="DD259" s="96"/>
      <c r="DE259" s="96"/>
      <c r="DF259" s="96"/>
      <c r="DG259" s="96"/>
      <c r="DH259" s="96"/>
      <c r="DI259" s="96"/>
      <c r="DJ259" s="96"/>
      <c r="DK259" s="96"/>
      <c r="DL259" s="96"/>
      <c r="DM259" s="96"/>
      <c r="DN259" s="96"/>
      <c r="DO259" s="96"/>
      <c r="DP259" s="96"/>
      <c r="DQ259" s="96"/>
      <c r="DR259" s="96"/>
      <c r="DS259" s="96"/>
      <c r="DT259" s="96"/>
      <c r="DU259" s="96"/>
      <c r="DV259" s="96"/>
      <c r="DW259" s="96"/>
      <c r="DX259" s="96"/>
      <c r="DY259" s="96"/>
      <c r="DZ259" s="96"/>
      <c r="EA259" s="96"/>
      <c r="EB259" s="96"/>
      <c r="EC259" s="96"/>
      <c r="ED259" s="96"/>
      <c r="EE259" s="96"/>
      <c r="EF259" s="96"/>
      <c r="EG259" s="96"/>
      <c r="EH259" s="96"/>
      <c r="EI259" s="96"/>
    </row>
    <row r="260" spans="1:139">
      <c r="A260" s="96"/>
      <c r="B260" s="96"/>
      <c r="C260" s="96"/>
      <c r="D260" s="96"/>
      <c r="E260" s="96"/>
      <c r="F260" s="96"/>
      <c r="G260" s="96"/>
      <c r="H260" s="96"/>
      <c r="I260" s="96"/>
      <c r="J260" s="96"/>
      <c r="K260" s="96"/>
      <c r="L260" s="96"/>
      <c r="M260" s="96"/>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96"/>
      <c r="BC260" s="96"/>
      <c r="BD260" s="96"/>
      <c r="BE260" s="96"/>
      <c r="BF260" s="96"/>
      <c r="BG260" s="96"/>
      <c r="BH260" s="96"/>
      <c r="BI260" s="96"/>
      <c r="BJ260" s="96"/>
      <c r="BK260" s="96"/>
      <c r="BL260" s="96"/>
      <c r="BM260" s="96"/>
      <c r="BN260" s="96"/>
      <c r="BO260" s="96"/>
      <c r="BP260" s="96"/>
      <c r="BQ260" s="96"/>
      <c r="BR260" s="96"/>
      <c r="BS260" s="96"/>
      <c r="BT260" s="96"/>
      <c r="BU260" s="96"/>
      <c r="BV260" s="96"/>
      <c r="BW260" s="96"/>
      <c r="BX260" s="96"/>
      <c r="BY260" s="96"/>
      <c r="BZ260" s="96"/>
      <c r="CA260" s="96"/>
      <c r="CB260" s="96"/>
      <c r="CC260" s="96"/>
      <c r="CD260" s="96"/>
      <c r="CE260" s="96"/>
      <c r="CF260" s="96"/>
      <c r="CG260" s="96"/>
      <c r="CH260" s="96"/>
      <c r="CI260" s="96"/>
      <c r="CJ260" s="96"/>
      <c r="CK260" s="96"/>
      <c r="CL260" s="96"/>
      <c r="CM260" s="96"/>
      <c r="CN260" s="96"/>
      <c r="CO260" s="96"/>
      <c r="CP260" s="96"/>
      <c r="CQ260" s="96"/>
      <c r="CR260" s="96"/>
      <c r="CS260" s="96"/>
      <c r="CT260" s="96"/>
      <c r="CU260" s="96"/>
      <c r="CV260" s="96"/>
      <c r="CW260" s="96"/>
      <c r="CX260" s="96"/>
      <c r="CY260" s="96"/>
      <c r="CZ260" s="96"/>
      <c r="DA260" s="96"/>
      <c r="DB260" s="96"/>
      <c r="DC260" s="96"/>
      <c r="DD260" s="96"/>
      <c r="DE260" s="96"/>
      <c r="DF260" s="96"/>
      <c r="DG260" s="96"/>
      <c r="DH260" s="96"/>
      <c r="DI260" s="96"/>
      <c r="DJ260" s="96"/>
      <c r="DK260" s="96"/>
      <c r="DL260" s="96"/>
      <c r="DM260" s="96"/>
      <c r="DN260" s="96"/>
      <c r="DO260" s="96"/>
      <c r="DP260" s="96"/>
      <c r="DQ260" s="96"/>
      <c r="DR260" s="96"/>
      <c r="DS260" s="96"/>
      <c r="DT260" s="96"/>
      <c r="DU260" s="96"/>
      <c r="DV260" s="96"/>
      <c r="DW260" s="96"/>
      <c r="DX260" s="96"/>
      <c r="DY260" s="96"/>
      <c r="DZ260" s="96"/>
      <c r="EA260" s="96"/>
      <c r="EB260" s="96"/>
      <c r="EC260" s="96"/>
      <c r="ED260" s="96"/>
      <c r="EE260" s="96"/>
      <c r="EF260" s="96"/>
      <c r="EG260" s="96"/>
      <c r="EH260" s="96"/>
      <c r="EI260" s="96"/>
    </row>
    <row r="261" spans="1:139">
      <c r="A261" s="96"/>
      <c r="B261" s="96"/>
      <c r="C261" s="96"/>
      <c r="D261" s="96"/>
      <c r="E261" s="96"/>
      <c r="F261" s="96"/>
      <c r="G261" s="96"/>
      <c r="H261" s="96"/>
      <c r="I261" s="96"/>
      <c r="J261" s="96"/>
      <c r="K261" s="96"/>
      <c r="L261" s="96"/>
      <c r="M261" s="96"/>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96"/>
      <c r="BC261" s="96"/>
      <c r="BD261" s="96"/>
      <c r="BE261" s="96"/>
      <c r="BF261" s="96"/>
      <c r="BG261" s="96"/>
      <c r="BH261" s="96"/>
      <c r="BI261" s="96"/>
      <c r="BJ261" s="96"/>
      <c r="BK261" s="96"/>
      <c r="BL261" s="96"/>
      <c r="BM261" s="96"/>
      <c r="BN261" s="96"/>
      <c r="BO261" s="96"/>
      <c r="BP261" s="96"/>
      <c r="BQ261" s="96"/>
      <c r="BR261" s="96"/>
      <c r="BS261" s="96"/>
      <c r="BT261" s="96"/>
      <c r="BU261" s="96"/>
      <c r="BV261" s="96"/>
      <c r="BW261" s="96"/>
      <c r="BX261" s="96"/>
      <c r="BY261" s="96"/>
      <c r="BZ261" s="96"/>
      <c r="CA261" s="96"/>
      <c r="CB261" s="96"/>
      <c r="CC261" s="96"/>
      <c r="CD261" s="96"/>
      <c r="CE261" s="96"/>
      <c r="CF261" s="96"/>
      <c r="CG261" s="96"/>
      <c r="CH261" s="96"/>
      <c r="CI261" s="96"/>
      <c r="CJ261" s="96"/>
      <c r="CK261" s="96"/>
      <c r="CL261" s="96"/>
      <c r="CM261" s="96"/>
      <c r="CN261" s="96"/>
      <c r="CO261" s="96"/>
      <c r="CP261" s="96"/>
      <c r="CQ261" s="96"/>
      <c r="CR261" s="96"/>
      <c r="CS261" s="96"/>
      <c r="CT261" s="96"/>
      <c r="CU261" s="96"/>
      <c r="CV261" s="96"/>
      <c r="CW261" s="96"/>
      <c r="CX261" s="96"/>
      <c r="CY261" s="96"/>
      <c r="CZ261" s="96"/>
      <c r="DA261" s="96"/>
      <c r="DB261" s="96"/>
      <c r="DC261" s="96"/>
      <c r="DD261" s="96"/>
      <c r="DE261" s="96"/>
      <c r="DF261" s="96"/>
      <c r="DG261" s="96"/>
      <c r="DH261" s="96"/>
      <c r="DI261" s="96"/>
      <c r="DJ261" s="96"/>
      <c r="DK261" s="96"/>
      <c r="DL261" s="96"/>
      <c r="DM261" s="96"/>
      <c r="DN261" s="96"/>
      <c r="DO261" s="96"/>
      <c r="DP261" s="96"/>
      <c r="DQ261" s="96"/>
      <c r="DR261" s="96"/>
      <c r="DS261" s="96"/>
      <c r="DT261" s="96"/>
      <c r="DU261" s="96"/>
      <c r="DV261" s="96"/>
      <c r="DW261" s="96"/>
      <c r="DX261" s="96"/>
      <c r="DY261" s="96"/>
      <c r="DZ261" s="96"/>
      <c r="EA261" s="96"/>
      <c r="EB261" s="96"/>
      <c r="EC261" s="96"/>
      <c r="ED261" s="96"/>
      <c r="EE261" s="96"/>
      <c r="EF261" s="96"/>
      <c r="EG261" s="96"/>
      <c r="EH261" s="96"/>
      <c r="EI261" s="96"/>
    </row>
    <row r="262" spans="1:139">
      <c r="A262" s="96"/>
      <c r="B262" s="96"/>
      <c r="C262" s="96"/>
      <c r="D262" s="96"/>
      <c r="E262" s="96"/>
      <c r="F262" s="96"/>
      <c r="G262" s="96"/>
      <c r="H262" s="96"/>
      <c r="I262" s="96"/>
      <c r="J262" s="96"/>
      <c r="K262" s="96"/>
      <c r="L262" s="96"/>
      <c r="M262" s="96"/>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96"/>
      <c r="BC262" s="96"/>
      <c r="BD262" s="96"/>
      <c r="BE262" s="96"/>
      <c r="BF262" s="96"/>
      <c r="BG262" s="96"/>
      <c r="BH262" s="96"/>
      <c r="BI262" s="96"/>
      <c r="BJ262" s="96"/>
      <c r="BK262" s="96"/>
      <c r="BL262" s="96"/>
      <c r="BM262" s="96"/>
      <c r="BN262" s="96"/>
      <c r="BO262" s="96"/>
      <c r="BP262" s="96"/>
      <c r="BQ262" s="96"/>
      <c r="BR262" s="96"/>
      <c r="BS262" s="96"/>
      <c r="BT262" s="96"/>
      <c r="BU262" s="96"/>
      <c r="BV262" s="96"/>
      <c r="BW262" s="96"/>
      <c r="BX262" s="96"/>
      <c r="BY262" s="96"/>
      <c r="BZ262" s="96"/>
      <c r="CA262" s="96"/>
      <c r="CB262" s="96"/>
      <c r="CC262" s="96"/>
      <c r="CD262" s="96"/>
      <c r="CE262" s="96"/>
      <c r="CF262" s="96"/>
      <c r="CG262" s="96"/>
      <c r="CH262" s="96"/>
      <c r="CI262" s="96"/>
      <c r="CJ262" s="96"/>
      <c r="CK262" s="96"/>
      <c r="CL262" s="96"/>
      <c r="CM262" s="96"/>
      <c r="CN262" s="96"/>
      <c r="CO262" s="96"/>
      <c r="CP262" s="96"/>
      <c r="CQ262" s="96"/>
      <c r="CR262" s="96"/>
      <c r="CS262" s="96"/>
      <c r="CT262" s="96"/>
      <c r="CU262" s="96"/>
      <c r="CV262" s="96"/>
      <c r="CW262" s="96"/>
      <c r="CX262" s="96"/>
      <c r="CY262" s="96"/>
      <c r="CZ262" s="96"/>
      <c r="DA262" s="96"/>
      <c r="DB262" s="96"/>
      <c r="DC262" s="96"/>
      <c r="DD262" s="96"/>
      <c r="DE262" s="96"/>
      <c r="DF262" s="96"/>
      <c r="DG262" s="96"/>
      <c r="DH262" s="96"/>
      <c r="DI262" s="96"/>
      <c r="DJ262" s="96"/>
      <c r="DK262" s="96"/>
      <c r="DL262" s="96"/>
      <c r="DM262" s="96"/>
      <c r="DN262" s="96"/>
      <c r="DO262" s="96"/>
      <c r="DP262" s="96"/>
      <c r="DQ262" s="96"/>
      <c r="DR262" s="96"/>
      <c r="DS262" s="96"/>
      <c r="DT262" s="96"/>
      <c r="DU262" s="96"/>
      <c r="DV262" s="96"/>
      <c r="DW262" s="96"/>
      <c r="DX262" s="96"/>
      <c r="DY262" s="96"/>
      <c r="DZ262" s="96"/>
      <c r="EA262" s="96"/>
      <c r="EB262" s="96"/>
      <c r="EC262" s="96"/>
      <c r="ED262" s="96"/>
      <c r="EE262" s="96"/>
      <c r="EF262" s="96"/>
      <c r="EG262" s="96"/>
      <c r="EH262" s="96"/>
      <c r="EI262" s="96"/>
    </row>
    <row r="263" spans="1:139">
      <c r="A263" s="96"/>
      <c r="B263" s="96"/>
      <c r="C263" s="96"/>
      <c r="D263" s="96"/>
      <c r="E263" s="96"/>
      <c r="F263" s="96"/>
      <c r="G263" s="96"/>
      <c r="H263" s="96"/>
      <c r="I263" s="96"/>
      <c r="J263" s="96"/>
      <c r="K263" s="96"/>
      <c r="L263" s="96"/>
      <c r="M263" s="96"/>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96"/>
      <c r="BC263" s="96"/>
      <c r="BD263" s="96"/>
      <c r="BE263" s="96"/>
      <c r="BF263" s="96"/>
      <c r="BG263" s="96"/>
      <c r="BH263" s="96"/>
      <c r="BI263" s="96"/>
      <c r="BJ263" s="96"/>
      <c r="BK263" s="96"/>
      <c r="BL263" s="96"/>
      <c r="BM263" s="96"/>
      <c r="BN263" s="96"/>
      <c r="BO263" s="96"/>
      <c r="BP263" s="96"/>
      <c r="BQ263" s="96"/>
      <c r="BR263" s="96"/>
      <c r="BS263" s="96"/>
      <c r="BT263" s="96"/>
      <c r="BU263" s="96"/>
      <c r="BV263" s="96"/>
      <c r="BW263" s="96"/>
      <c r="BX263" s="96"/>
      <c r="BY263" s="96"/>
      <c r="BZ263" s="96"/>
      <c r="CA263" s="96"/>
      <c r="CB263" s="96"/>
      <c r="CC263" s="96"/>
      <c r="CD263" s="96"/>
      <c r="CE263" s="96"/>
      <c r="CF263" s="96"/>
      <c r="CG263" s="96"/>
      <c r="CH263" s="96"/>
      <c r="CI263" s="96"/>
      <c r="CJ263" s="96"/>
      <c r="CK263" s="96"/>
      <c r="CL263" s="96"/>
      <c r="CM263" s="96"/>
      <c r="CN263" s="96"/>
      <c r="CO263" s="96"/>
      <c r="CP263" s="96"/>
      <c r="CQ263" s="96"/>
      <c r="CR263" s="96"/>
      <c r="CS263" s="96"/>
      <c r="CT263" s="96"/>
      <c r="CU263" s="96"/>
      <c r="CV263" s="96"/>
      <c r="CW263" s="96"/>
      <c r="CX263" s="96"/>
      <c r="CY263" s="96"/>
      <c r="CZ263" s="96"/>
      <c r="DA263" s="96"/>
      <c r="DB263" s="96"/>
      <c r="DC263" s="96"/>
      <c r="DD263" s="96"/>
      <c r="DE263" s="96"/>
      <c r="DF263" s="96"/>
      <c r="DG263" s="96"/>
      <c r="DH263" s="96"/>
      <c r="DI263" s="96"/>
      <c r="DJ263" s="96"/>
      <c r="DK263" s="96"/>
      <c r="DL263" s="96"/>
      <c r="DM263" s="96"/>
      <c r="DN263" s="96"/>
      <c r="DO263" s="96"/>
      <c r="DP263" s="96"/>
      <c r="DQ263" s="96"/>
      <c r="DR263" s="96"/>
      <c r="DS263" s="96"/>
      <c r="DT263" s="96"/>
      <c r="DU263" s="96"/>
      <c r="DV263" s="96"/>
      <c r="DW263" s="96"/>
      <c r="DX263" s="96"/>
      <c r="DY263" s="96"/>
      <c r="DZ263" s="96"/>
      <c r="EA263" s="96"/>
      <c r="EB263" s="96"/>
      <c r="EC263" s="96"/>
      <c r="ED263" s="96"/>
      <c r="EE263" s="96"/>
      <c r="EF263" s="96"/>
      <c r="EG263" s="96"/>
      <c r="EH263" s="96"/>
      <c r="EI263" s="96"/>
    </row>
    <row r="264" spans="1:139">
      <c r="A264" s="96"/>
      <c r="B264" s="96"/>
      <c r="C264" s="96"/>
      <c r="D264" s="96"/>
      <c r="E264" s="96"/>
      <c r="F264" s="96"/>
      <c r="G264" s="96"/>
      <c r="H264" s="96"/>
      <c r="I264" s="96"/>
      <c r="J264" s="96"/>
      <c r="K264" s="96"/>
      <c r="L264" s="96"/>
      <c r="M264" s="96"/>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96"/>
      <c r="BC264" s="96"/>
      <c r="BD264" s="96"/>
      <c r="BE264" s="96"/>
      <c r="BF264" s="96"/>
      <c r="BG264" s="96"/>
      <c r="BH264" s="96"/>
      <c r="BI264" s="96"/>
      <c r="BJ264" s="96"/>
      <c r="BK264" s="96"/>
      <c r="BL264" s="96"/>
      <c r="BM264" s="96"/>
      <c r="BN264" s="96"/>
      <c r="BO264" s="96"/>
      <c r="BP264" s="96"/>
      <c r="BQ264" s="96"/>
      <c r="BR264" s="96"/>
      <c r="BS264" s="96"/>
      <c r="BT264" s="96"/>
      <c r="BU264" s="96"/>
      <c r="BV264" s="96"/>
      <c r="BW264" s="96"/>
      <c r="BX264" s="96"/>
      <c r="BY264" s="96"/>
      <c r="BZ264" s="96"/>
      <c r="CA264" s="96"/>
      <c r="CB264" s="96"/>
      <c r="CC264" s="96"/>
      <c r="CD264" s="96"/>
      <c r="CE264" s="96"/>
      <c r="CF264" s="96"/>
      <c r="CG264" s="96"/>
      <c r="CH264" s="96"/>
      <c r="CI264" s="96"/>
      <c r="CJ264" s="96"/>
      <c r="CK264" s="96"/>
      <c r="CL264" s="96"/>
      <c r="CM264" s="96"/>
      <c r="CN264" s="96"/>
      <c r="CO264" s="96"/>
      <c r="CP264" s="96"/>
      <c r="CQ264" s="96"/>
      <c r="CR264" s="96"/>
      <c r="CS264" s="96"/>
      <c r="CT264" s="96"/>
      <c r="CU264" s="96"/>
      <c r="CV264" s="96"/>
      <c r="CW264" s="96"/>
      <c r="CX264" s="96"/>
      <c r="CY264" s="96"/>
      <c r="CZ264" s="96"/>
      <c r="DA264" s="96"/>
      <c r="DB264" s="96"/>
      <c r="DC264" s="96"/>
      <c r="DD264" s="96"/>
      <c r="DE264" s="96"/>
      <c r="DF264" s="96"/>
      <c r="DG264" s="96"/>
      <c r="DH264" s="96"/>
      <c r="DI264" s="96"/>
      <c r="DJ264" s="96"/>
      <c r="DK264" s="96"/>
      <c r="DL264" s="96"/>
      <c r="DM264" s="96"/>
      <c r="DN264" s="96"/>
      <c r="DO264" s="96"/>
      <c r="DP264" s="96"/>
      <c r="DQ264" s="96"/>
      <c r="DR264" s="96"/>
      <c r="DS264" s="96"/>
      <c r="DT264" s="96"/>
      <c r="DU264" s="96"/>
      <c r="DV264" s="96"/>
      <c r="DW264" s="96"/>
      <c r="DX264" s="96"/>
      <c r="DY264" s="96"/>
      <c r="DZ264" s="96"/>
      <c r="EA264" s="96"/>
      <c r="EB264" s="96"/>
      <c r="EC264" s="96"/>
      <c r="ED264" s="96"/>
      <c r="EE264" s="96"/>
      <c r="EF264" s="96"/>
      <c r="EG264" s="96"/>
      <c r="EH264" s="96"/>
      <c r="EI264" s="96"/>
    </row>
    <row r="265" spans="1:139">
      <c r="A265" s="96"/>
      <c r="B265" s="96"/>
      <c r="C265" s="96"/>
      <c r="D265" s="96"/>
      <c r="E265" s="96"/>
      <c r="F265" s="96"/>
      <c r="G265" s="96"/>
      <c r="H265" s="96"/>
      <c r="I265" s="96"/>
      <c r="J265" s="96"/>
      <c r="K265" s="96"/>
      <c r="L265" s="96"/>
      <c r="M265" s="96"/>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96"/>
      <c r="BC265" s="96"/>
      <c r="BD265" s="96"/>
      <c r="BE265" s="96"/>
      <c r="BF265" s="96"/>
      <c r="BG265" s="96"/>
      <c r="BH265" s="96"/>
      <c r="BI265" s="96"/>
      <c r="BJ265" s="96"/>
      <c r="BK265" s="96"/>
      <c r="BL265" s="96"/>
      <c r="BM265" s="96"/>
      <c r="BN265" s="96"/>
      <c r="BO265" s="96"/>
      <c r="BP265" s="96"/>
      <c r="BQ265" s="96"/>
      <c r="BR265" s="96"/>
      <c r="BS265" s="96"/>
      <c r="BT265" s="96"/>
      <c r="BU265" s="96"/>
      <c r="BV265" s="96"/>
      <c r="BW265" s="96"/>
      <c r="BX265" s="96"/>
      <c r="BY265" s="96"/>
      <c r="BZ265" s="96"/>
      <c r="CA265" s="96"/>
      <c r="CB265" s="96"/>
      <c r="CC265" s="96"/>
      <c r="CD265" s="96"/>
      <c r="CE265" s="96"/>
      <c r="CF265" s="96"/>
      <c r="CG265" s="96"/>
      <c r="CH265" s="96"/>
      <c r="CI265" s="96"/>
      <c r="CJ265" s="96"/>
      <c r="CK265" s="96"/>
      <c r="CL265" s="96"/>
      <c r="CM265" s="96"/>
      <c r="CN265" s="96"/>
      <c r="CO265" s="96"/>
      <c r="CP265" s="96"/>
      <c r="CQ265" s="96"/>
      <c r="CR265" s="96"/>
      <c r="CS265" s="96"/>
      <c r="CT265" s="96"/>
      <c r="CU265" s="96"/>
      <c r="CV265" s="96"/>
      <c r="CW265" s="96"/>
      <c r="CX265" s="96"/>
      <c r="CY265" s="96"/>
      <c r="CZ265" s="96"/>
      <c r="DA265" s="96"/>
      <c r="DB265" s="96"/>
      <c r="DC265" s="96"/>
      <c r="DD265" s="96"/>
      <c r="DE265" s="96"/>
      <c r="DF265" s="96"/>
      <c r="DG265" s="96"/>
      <c r="DH265" s="96"/>
      <c r="DI265" s="96"/>
      <c r="DJ265" s="96"/>
      <c r="DK265" s="96"/>
      <c r="DL265" s="96"/>
      <c r="DM265" s="96"/>
      <c r="DN265" s="96"/>
      <c r="DO265" s="96"/>
      <c r="DP265" s="96"/>
      <c r="DQ265" s="96"/>
      <c r="DR265" s="96"/>
      <c r="DS265" s="96"/>
      <c r="DT265" s="96"/>
      <c r="DU265" s="96"/>
      <c r="DV265" s="96"/>
      <c r="DW265" s="96"/>
      <c r="DX265" s="96"/>
      <c r="DY265" s="96"/>
      <c r="DZ265" s="96"/>
      <c r="EA265" s="96"/>
      <c r="EB265" s="96"/>
      <c r="EC265" s="96"/>
      <c r="ED265" s="96"/>
      <c r="EE265" s="96"/>
      <c r="EF265" s="96"/>
      <c r="EG265" s="96"/>
      <c r="EH265" s="96"/>
      <c r="EI265" s="96"/>
    </row>
    <row r="266" spans="1:139">
      <c r="A266" s="96"/>
      <c r="B266" s="96"/>
      <c r="C266" s="96"/>
      <c r="D266" s="96"/>
      <c r="E266" s="96"/>
      <c r="F266" s="96"/>
      <c r="G266" s="96"/>
      <c r="H266" s="96"/>
      <c r="I266" s="96"/>
      <c r="J266" s="96"/>
      <c r="K266" s="96"/>
      <c r="L266" s="96"/>
      <c r="M266" s="96"/>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96"/>
      <c r="BC266" s="96"/>
      <c r="BD266" s="96"/>
      <c r="BE266" s="96"/>
      <c r="BF266" s="96"/>
      <c r="BG266" s="96"/>
      <c r="BH266" s="96"/>
      <c r="BI266" s="96"/>
      <c r="BJ266" s="96"/>
      <c r="BK266" s="96"/>
      <c r="BL266" s="96"/>
      <c r="BM266" s="96"/>
      <c r="BN266" s="96"/>
      <c r="BO266" s="96"/>
      <c r="BP266" s="96"/>
      <c r="BQ266" s="96"/>
      <c r="BR266" s="96"/>
      <c r="BS266" s="96"/>
      <c r="BT266" s="96"/>
      <c r="BU266" s="96"/>
      <c r="BV266" s="96"/>
      <c r="BW266" s="96"/>
      <c r="BX266" s="96"/>
      <c r="BY266" s="96"/>
      <c r="BZ266" s="96"/>
      <c r="CA266" s="96"/>
      <c r="CB266" s="96"/>
      <c r="CC266" s="96"/>
      <c r="CD266" s="96"/>
      <c r="CE266" s="96"/>
      <c r="CF266" s="96"/>
      <c r="CG266" s="96"/>
      <c r="CH266" s="96"/>
      <c r="CI266" s="96"/>
      <c r="CJ266" s="96"/>
      <c r="CK266" s="96"/>
      <c r="CL266" s="96"/>
      <c r="CM266" s="96"/>
      <c r="CN266" s="96"/>
      <c r="CO266" s="96"/>
      <c r="CP266" s="96"/>
      <c r="CQ266" s="96"/>
      <c r="CR266" s="96"/>
      <c r="CS266" s="96"/>
      <c r="CT266" s="96"/>
      <c r="CU266" s="96"/>
      <c r="CV266" s="96"/>
      <c r="CW266" s="96"/>
      <c r="CX266" s="96"/>
      <c r="CY266" s="96"/>
      <c r="CZ266" s="96"/>
      <c r="DA266" s="96"/>
      <c r="DB266" s="96"/>
      <c r="DC266" s="96"/>
      <c r="DD266" s="96"/>
      <c r="DE266" s="96"/>
      <c r="DF266" s="96"/>
      <c r="DG266" s="96"/>
      <c r="DH266" s="96"/>
      <c r="DI266" s="96"/>
      <c r="DJ266" s="96"/>
      <c r="DK266" s="96"/>
      <c r="DL266" s="96"/>
      <c r="DM266" s="96"/>
      <c r="DN266" s="96"/>
      <c r="DO266" s="96"/>
      <c r="DP266" s="96"/>
      <c r="DQ266" s="96"/>
      <c r="DR266" s="96"/>
      <c r="DS266" s="96"/>
      <c r="DT266" s="96"/>
      <c r="DU266" s="96"/>
      <c r="DV266" s="96"/>
      <c r="DW266" s="96"/>
      <c r="DX266" s="96"/>
      <c r="DY266" s="96"/>
      <c r="DZ266" s="96"/>
      <c r="EA266" s="96"/>
      <c r="EB266" s="96"/>
      <c r="EC266" s="96"/>
      <c r="ED266" s="96"/>
      <c r="EE266" s="96"/>
      <c r="EF266" s="96"/>
      <c r="EG266" s="96"/>
      <c r="EH266" s="96"/>
      <c r="EI266" s="96"/>
    </row>
    <row r="267" spans="1:139">
      <c r="A267" s="96"/>
      <c r="B267" s="96"/>
      <c r="C267" s="96"/>
      <c r="D267" s="96"/>
      <c r="E267" s="96"/>
      <c r="F267" s="96"/>
      <c r="G267" s="96"/>
      <c r="H267" s="96"/>
      <c r="I267" s="96"/>
      <c r="J267" s="96"/>
      <c r="K267" s="96"/>
      <c r="L267" s="96"/>
      <c r="M267" s="96"/>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96"/>
      <c r="BC267" s="96"/>
      <c r="BD267" s="96"/>
      <c r="BE267" s="96"/>
      <c r="BF267" s="96"/>
      <c r="BG267" s="96"/>
      <c r="BH267" s="96"/>
      <c r="BI267" s="96"/>
      <c r="BJ267" s="96"/>
      <c r="BK267" s="96"/>
      <c r="BL267" s="96"/>
      <c r="BM267" s="96"/>
      <c r="BN267" s="96"/>
      <c r="BO267" s="96"/>
      <c r="BP267" s="96"/>
      <c r="BQ267" s="96"/>
      <c r="BR267" s="96"/>
      <c r="BS267" s="96"/>
      <c r="BT267" s="96"/>
      <c r="BU267" s="96"/>
      <c r="BV267" s="96"/>
      <c r="BW267" s="96"/>
      <c r="BX267" s="96"/>
      <c r="BY267" s="96"/>
      <c r="BZ267" s="96"/>
      <c r="CA267" s="96"/>
      <c r="CB267" s="96"/>
      <c r="CC267" s="96"/>
      <c r="CD267" s="96"/>
      <c r="CE267" s="96"/>
      <c r="CF267" s="96"/>
      <c r="CG267" s="96"/>
      <c r="CH267" s="96"/>
      <c r="CI267" s="96"/>
      <c r="CJ267" s="96"/>
      <c r="CK267" s="96"/>
      <c r="CL267" s="96"/>
      <c r="CM267" s="96"/>
      <c r="CN267" s="96"/>
      <c r="CO267" s="96"/>
      <c r="CP267" s="96"/>
      <c r="CQ267" s="96"/>
      <c r="CR267" s="96"/>
      <c r="CS267" s="96"/>
      <c r="CT267" s="96"/>
      <c r="CU267" s="96"/>
      <c r="CV267" s="96"/>
      <c r="CW267" s="96"/>
      <c r="CX267" s="96"/>
      <c r="CY267" s="96"/>
      <c r="CZ267" s="96"/>
      <c r="DA267" s="96"/>
      <c r="DB267" s="96"/>
      <c r="DC267" s="96"/>
      <c r="DD267" s="96"/>
      <c r="DE267" s="96"/>
      <c r="DF267" s="96"/>
      <c r="DG267" s="96"/>
      <c r="DH267" s="96"/>
      <c r="DI267" s="96"/>
      <c r="DJ267" s="96"/>
      <c r="DK267" s="96"/>
      <c r="DL267" s="96"/>
      <c r="DM267" s="96"/>
      <c r="DN267" s="96"/>
      <c r="DO267" s="96"/>
      <c r="DP267" s="96"/>
      <c r="DQ267" s="96"/>
      <c r="DR267" s="96"/>
      <c r="DS267" s="96"/>
      <c r="DT267" s="96"/>
      <c r="DU267" s="96"/>
      <c r="DV267" s="96"/>
      <c r="DW267" s="96"/>
      <c r="DX267" s="96"/>
      <c r="DY267" s="96"/>
      <c r="DZ267" s="96"/>
      <c r="EA267" s="96"/>
      <c r="EB267" s="96"/>
      <c r="EC267" s="96"/>
      <c r="ED267" s="96"/>
      <c r="EE267" s="96"/>
      <c r="EF267" s="96"/>
      <c r="EG267" s="96"/>
      <c r="EH267" s="96"/>
      <c r="EI267" s="96"/>
    </row>
  </sheetData>
  <sheetProtection algorithmName="SHA-512" hashValue="AsJT2itlwwnBEmq8aio2Ii0J/4rStRhB5PUpvvFUuq22TjIY8mOyAspORVju45b4ilKxQrkXvug9hbusU3zbUw==" saltValue="2V/0CqdLSBUf4/fKolPJAQ=="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Dataset'!$A$2:$A$9</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0"/>
  <sheetViews>
    <sheetView zoomScale="70" zoomScaleNormal="70" workbookViewId="0">
      <pane ySplit="1" topLeftCell="A2" activePane="bottomLeft" state="frozen"/>
      <selection pane="bottomLeft" activeCell="C20" sqref="C20"/>
    </sheetView>
  </sheetViews>
  <sheetFormatPr defaultColWidth="26.28515625" defaultRowHeight="14.45"/>
  <cols>
    <col min="1" max="3" width="26.28515625" style="2"/>
    <col min="4" max="7" width="0" style="2" hidden="1" customWidth="1"/>
    <col min="8" max="28" width="26.28515625" style="2"/>
    <col min="29" max="29" width="0" style="2" hidden="1" customWidth="1"/>
    <col min="30" max="70" width="26.28515625" style="2"/>
    <col min="72" max="72" width="26.28515625" style="2"/>
    <col min="74" max="74" width="26.28515625" style="2"/>
    <col min="75" max="91" width="26.28515625" style="104"/>
    <col min="92" max="16384" width="26.28515625" style="2"/>
  </cols>
  <sheetData>
    <row r="1" spans="1:91" s="3" customFormat="1" ht="129" customHeight="1">
      <c r="A1" s="116" t="s">
        <v>87</v>
      </c>
      <c r="B1" s="116" t="s">
        <v>88</v>
      </c>
      <c r="C1" s="116" t="s">
        <v>89</v>
      </c>
      <c r="D1" s="116"/>
      <c r="E1" s="116"/>
      <c r="F1" s="117"/>
      <c r="G1" s="117"/>
      <c r="H1" s="116" t="s">
        <v>90</v>
      </c>
      <c r="I1" s="116" t="s">
        <v>91</v>
      </c>
      <c r="J1" s="116" t="s">
        <v>92</v>
      </c>
      <c r="K1" s="116" t="s">
        <v>93</v>
      </c>
      <c r="L1" s="116" t="s">
        <v>94</v>
      </c>
      <c r="M1" s="116" t="s">
        <v>95</v>
      </c>
      <c r="N1" s="116" t="s">
        <v>96</v>
      </c>
      <c r="O1" s="116" t="s">
        <v>97</v>
      </c>
      <c r="P1" s="116" t="s">
        <v>98</v>
      </c>
      <c r="Q1" s="116" t="s">
        <v>99</v>
      </c>
      <c r="R1" s="116" t="s">
        <v>100</v>
      </c>
      <c r="S1" s="116" t="s">
        <v>101</v>
      </c>
      <c r="T1" s="116" t="s">
        <v>102</v>
      </c>
      <c r="U1" s="116" t="s">
        <v>103</v>
      </c>
      <c r="V1" s="116" t="s">
        <v>104</v>
      </c>
      <c r="W1" s="116" t="s">
        <v>105</v>
      </c>
      <c r="X1" s="116" t="s">
        <v>106</v>
      </c>
      <c r="Y1" s="116" t="s">
        <v>107</v>
      </c>
      <c r="Z1" s="116" t="s">
        <v>108</v>
      </c>
      <c r="AA1" s="116" t="s">
        <v>109</v>
      </c>
      <c r="AB1" s="116" t="s">
        <v>110</v>
      </c>
      <c r="AC1" s="118"/>
      <c r="AD1" s="116" t="s">
        <v>32</v>
      </c>
      <c r="AE1" s="116" t="s">
        <v>34</v>
      </c>
      <c r="AF1" s="116" t="s">
        <v>111</v>
      </c>
      <c r="AG1" s="116" t="s">
        <v>112</v>
      </c>
      <c r="AH1" s="116" t="s">
        <v>113</v>
      </c>
      <c r="AI1" s="116" t="s">
        <v>114</v>
      </c>
      <c r="AJ1" s="116" t="s">
        <v>115</v>
      </c>
      <c r="AK1" s="116" t="s">
        <v>116</v>
      </c>
      <c r="AL1" s="116" t="s">
        <v>117</v>
      </c>
      <c r="AM1" s="116" t="s">
        <v>118</v>
      </c>
      <c r="AN1" s="116" t="s">
        <v>119</v>
      </c>
      <c r="AO1" s="116" t="s">
        <v>120</v>
      </c>
      <c r="AP1" s="116" t="s">
        <v>121</v>
      </c>
      <c r="AQ1" s="116" t="s">
        <v>120</v>
      </c>
      <c r="AR1" s="116" t="s">
        <v>122</v>
      </c>
      <c r="AS1" s="116" t="s">
        <v>123</v>
      </c>
      <c r="AT1" s="116" t="s">
        <v>124</v>
      </c>
      <c r="AU1" s="116" t="s">
        <v>51</v>
      </c>
      <c r="AV1" s="116" t="s">
        <v>125</v>
      </c>
      <c r="AW1" s="116" t="s">
        <v>126</v>
      </c>
      <c r="AX1" s="116" t="s">
        <v>127</v>
      </c>
      <c r="AY1" s="116" t="s">
        <v>128</v>
      </c>
      <c r="AZ1" s="116" t="s">
        <v>129</v>
      </c>
      <c r="BA1" s="116" t="s">
        <v>130</v>
      </c>
      <c r="BB1" s="116" t="s">
        <v>131</v>
      </c>
      <c r="BC1" s="116" t="s">
        <v>132</v>
      </c>
      <c r="BD1" s="116" t="s">
        <v>133</v>
      </c>
      <c r="BE1" s="116" t="s">
        <v>134</v>
      </c>
      <c r="BF1" s="116" t="s">
        <v>135</v>
      </c>
      <c r="BG1" s="116" t="s">
        <v>136</v>
      </c>
      <c r="BH1" s="116" t="s">
        <v>137</v>
      </c>
      <c r="BI1" s="116" t="s">
        <v>138</v>
      </c>
      <c r="BJ1" s="116" t="s">
        <v>139</v>
      </c>
      <c r="BK1" s="116" t="s">
        <v>140</v>
      </c>
      <c r="BL1" s="116" t="s">
        <v>141</v>
      </c>
      <c r="BM1" s="116" t="s">
        <v>142</v>
      </c>
      <c r="BN1" s="116" t="s">
        <v>143</v>
      </c>
      <c r="BO1" s="116" t="s">
        <v>144</v>
      </c>
      <c r="BP1" s="116" t="s">
        <v>145</v>
      </c>
      <c r="BQ1" s="116" t="s">
        <v>146</v>
      </c>
      <c r="BR1" s="130" t="s">
        <v>147</v>
      </c>
      <c r="BS1" s="130" t="s">
        <v>148</v>
      </c>
      <c r="BT1" s="130" t="s">
        <v>149</v>
      </c>
      <c r="BU1" s="116" t="s">
        <v>150</v>
      </c>
      <c r="BV1" s="90" t="s">
        <v>151</v>
      </c>
      <c r="BW1" s="104"/>
      <c r="BX1" s="104"/>
      <c r="BY1" s="104"/>
      <c r="BZ1" s="104"/>
      <c r="CA1" s="104"/>
      <c r="CB1" s="104"/>
      <c r="CC1" s="104"/>
      <c r="CD1" s="104"/>
      <c r="CE1" s="104"/>
      <c r="CF1" s="104"/>
      <c r="CG1" s="104"/>
      <c r="CH1" s="104"/>
      <c r="CI1" s="104"/>
      <c r="CJ1" s="104"/>
      <c r="CK1" s="104"/>
      <c r="CL1" s="104"/>
      <c r="CM1" s="104"/>
    </row>
    <row r="2" spans="1:91" s="17" customFormat="1">
      <c r="A2" s="186" t="s">
        <v>152</v>
      </c>
      <c r="B2" s="127">
        <v>44192</v>
      </c>
      <c r="C2" s="187" t="s">
        <v>153</v>
      </c>
      <c r="E2" s="120"/>
      <c r="F2" s="188"/>
      <c r="G2" s="188"/>
      <c r="H2" s="120" t="s">
        <v>154</v>
      </c>
      <c r="I2" s="121">
        <v>198</v>
      </c>
      <c r="J2" s="120" t="s">
        <v>154</v>
      </c>
      <c r="K2" s="120" t="s">
        <v>154</v>
      </c>
      <c r="L2" s="121">
        <v>18</v>
      </c>
      <c r="M2" s="121">
        <v>180</v>
      </c>
      <c r="N2" s="121">
        <v>0</v>
      </c>
      <c r="O2" s="121">
        <v>0</v>
      </c>
      <c r="P2" s="121">
        <v>0</v>
      </c>
      <c r="Q2" s="121">
        <v>0</v>
      </c>
      <c r="R2" s="120" t="s">
        <v>155</v>
      </c>
      <c r="S2" s="121">
        <v>58</v>
      </c>
      <c r="T2" s="120" t="s">
        <v>156</v>
      </c>
      <c r="U2" s="121">
        <v>27</v>
      </c>
      <c r="V2" s="128" t="s">
        <v>157</v>
      </c>
      <c r="W2" s="121">
        <v>22</v>
      </c>
      <c r="X2" s="128" t="s">
        <v>158</v>
      </c>
      <c r="Y2" s="121">
        <v>19</v>
      </c>
      <c r="Z2" s="120" t="s">
        <v>159</v>
      </c>
      <c r="AA2" s="121">
        <v>18</v>
      </c>
      <c r="AB2" s="121">
        <v>54</v>
      </c>
      <c r="AC2" s="121"/>
      <c r="AD2" s="124">
        <v>0</v>
      </c>
      <c r="AE2" s="124">
        <v>0</v>
      </c>
      <c r="AF2" s="120" t="s">
        <v>154</v>
      </c>
      <c r="AG2" s="120" t="s">
        <v>160</v>
      </c>
      <c r="AH2" s="120" t="s">
        <v>154</v>
      </c>
      <c r="AI2" s="120" t="s">
        <v>154</v>
      </c>
      <c r="AJ2" s="120" t="s">
        <v>161</v>
      </c>
      <c r="AK2" s="120" t="s">
        <v>162</v>
      </c>
      <c r="AL2" s="120" t="s">
        <v>163</v>
      </c>
      <c r="AM2" s="120" t="s">
        <v>163</v>
      </c>
      <c r="AN2" s="120" t="s">
        <v>164</v>
      </c>
      <c r="AO2" s="120"/>
      <c r="AP2" s="120" t="s">
        <v>165</v>
      </c>
      <c r="AQ2" s="120"/>
      <c r="AR2" s="124" t="s">
        <v>166</v>
      </c>
      <c r="AS2" s="120"/>
      <c r="AT2" s="120" t="s">
        <v>154</v>
      </c>
      <c r="AU2" s="120" t="s">
        <v>167</v>
      </c>
      <c r="AV2" s="120" t="s">
        <v>154</v>
      </c>
      <c r="AW2" s="120" t="s">
        <v>154</v>
      </c>
      <c r="AX2" s="120" t="s">
        <v>154</v>
      </c>
      <c r="AY2" s="120" t="s">
        <v>154</v>
      </c>
      <c r="AZ2" s="120" t="s">
        <v>154</v>
      </c>
      <c r="BA2" s="120" t="s">
        <v>154</v>
      </c>
      <c r="BB2" s="120" t="s">
        <v>168</v>
      </c>
      <c r="BC2" s="120" t="s">
        <v>169</v>
      </c>
      <c r="BD2" s="120" t="s">
        <v>154</v>
      </c>
      <c r="BE2" s="120" t="s">
        <v>154</v>
      </c>
      <c r="BF2" s="120" t="s">
        <v>170</v>
      </c>
      <c r="BG2" s="120" t="s">
        <v>154</v>
      </c>
      <c r="BH2" s="120" t="s">
        <v>154</v>
      </c>
      <c r="BI2" s="120" t="s">
        <v>171</v>
      </c>
      <c r="BJ2" s="120" t="s">
        <v>172</v>
      </c>
      <c r="BK2" s="120" t="s">
        <v>173</v>
      </c>
      <c r="BL2" s="120" t="s">
        <v>174</v>
      </c>
      <c r="BM2" s="120" t="s">
        <v>170</v>
      </c>
      <c r="BN2" s="120" t="s">
        <v>170</v>
      </c>
      <c r="BO2" s="120" t="s">
        <v>170</v>
      </c>
      <c r="BP2" s="120" t="s">
        <v>154</v>
      </c>
      <c r="BQ2" s="122" t="s">
        <v>170</v>
      </c>
      <c r="BR2" s="120" t="s">
        <v>175</v>
      </c>
      <c r="BS2" s="129" t="s">
        <v>176</v>
      </c>
      <c r="BT2" s="129"/>
      <c r="BU2" s="122"/>
    </row>
    <row r="3" spans="1:91" s="17" customFormat="1">
      <c r="A3" s="186" t="s">
        <v>177</v>
      </c>
      <c r="B3" s="127">
        <v>44192</v>
      </c>
      <c r="C3" s="187" t="s">
        <v>178</v>
      </c>
      <c r="E3" s="120"/>
      <c r="F3" s="188"/>
      <c r="G3" s="188"/>
      <c r="H3" s="120" t="s">
        <v>154</v>
      </c>
      <c r="I3" s="121">
        <v>0</v>
      </c>
      <c r="J3" s="120" t="s">
        <v>154</v>
      </c>
      <c r="K3" s="120" t="s">
        <v>170</v>
      </c>
      <c r="L3" s="121">
        <v>0</v>
      </c>
      <c r="M3" s="121">
        <v>0</v>
      </c>
      <c r="N3" s="121">
        <v>0</v>
      </c>
      <c r="O3" s="121">
        <v>0</v>
      </c>
      <c r="P3" s="121">
        <v>0</v>
      </c>
      <c r="Q3" s="121">
        <v>0</v>
      </c>
      <c r="R3" s="120"/>
      <c r="S3" s="121"/>
      <c r="T3" s="120"/>
      <c r="U3" s="121"/>
      <c r="V3" s="128"/>
      <c r="W3" s="121"/>
      <c r="X3" s="128"/>
      <c r="Y3" s="121"/>
      <c r="Z3" s="120"/>
      <c r="AA3" s="121"/>
      <c r="AB3" s="121"/>
      <c r="AC3" s="121"/>
      <c r="AD3" s="124">
        <v>0</v>
      </c>
      <c r="AE3" s="124">
        <v>0</v>
      </c>
      <c r="AF3" s="120" t="s">
        <v>170</v>
      </c>
      <c r="AG3" s="120"/>
      <c r="AH3" s="120"/>
      <c r="AI3" s="120"/>
      <c r="AJ3" s="120"/>
      <c r="AK3" s="120"/>
      <c r="AL3" s="120"/>
      <c r="AM3" s="120"/>
      <c r="AN3" s="120"/>
      <c r="AO3" s="120"/>
      <c r="AP3" s="120"/>
      <c r="AQ3" s="120"/>
      <c r="AR3" s="124"/>
      <c r="AS3" s="120"/>
      <c r="AT3" s="120" t="s">
        <v>170</v>
      </c>
      <c r="AU3" s="120" t="s">
        <v>165</v>
      </c>
      <c r="AV3" s="120" t="s">
        <v>154</v>
      </c>
      <c r="AW3" s="120" t="s">
        <v>154</v>
      </c>
      <c r="AX3" s="120" t="s">
        <v>170</v>
      </c>
      <c r="AY3" s="120" t="s">
        <v>170</v>
      </c>
      <c r="AZ3" s="120" t="s">
        <v>170</v>
      </c>
      <c r="BA3" s="120" t="s">
        <v>154</v>
      </c>
      <c r="BB3" s="120" t="s">
        <v>179</v>
      </c>
      <c r="BC3" s="120" t="s">
        <v>180</v>
      </c>
      <c r="BD3" s="120" t="s">
        <v>154</v>
      </c>
      <c r="BE3" s="120" t="s">
        <v>170</v>
      </c>
      <c r="BF3" s="120" t="s">
        <v>154</v>
      </c>
      <c r="BG3" s="120" t="s">
        <v>170</v>
      </c>
      <c r="BH3" s="120" t="s">
        <v>170</v>
      </c>
      <c r="BI3" s="120" t="s">
        <v>181</v>
      </c>
      <c r="BJ3" s="120" t="s">
        <v>182</v>
      </c>
      <c r="BK3" s="120" t="s">
        <v>183</v>
      </c>
      <c r="BL3" s="120" t="s">
        <v>184</v>
      </c>
      <c r="BM3" s="120" t="s">
        <v>154</v>
      </c>
      <c r="BN3" s="120" t="s">
        <v>185</v>
      </c>
      <c r="BO3" s="120" t="s">
        <v>170</v>
      </c>
      <c r="BP3" s="120" t="s">
        <v>170</v>
      </c>
      <c r="BQ3" s="122" t="s">
        <v>170</v>
      </c>
      <c r="BR3" s="120" t="s">
        <v>175</v>
      </c>
      <c r="BS3" s="129"/>
      <c r="BT3" s="129"/>
      <c r="BU3" s="122"/>
    </row>
    <row r="4" spans="1:91" s="17" customFormat="1">
      <c r="A4" s="186" t="s">
        <v>1</v>
      </c>
      <c r="B4" s="127">
        <v>44196</v>
      </c>
      <c r="C4" s="187" t="s">
        <v>186</v>
      </c>
      <c r="E4" s="120"/>
      <c r="F4" s="188"/>
      <c r="G4" s="188"/>
      <c r="H4" s="120" t="s">
        <v>154</v>
      </c>
      <c r="I4" s="121">
        <v>150</v>
      </c>
      <c r="J4" s="120" t="s">
        <v>154</v>
      </c>
      <c r="K4" s="120" t="s">
        <v>170</v>
      </c>
      <c r="L4" s="121">
        <v>9</v>
      </c>
      <c r="M4" s="121">
        <v>141</v>
      </c>
      <c r="N4" s="121">
        <v>0</v>
      </c>
      <c r="O4" s="121">
        <v>0</v>
      </c>
      <c r="P4" s="121">
        <v>0</v>
      </c>
      <c r="Q4" s="121">
        <v>0</v>
      </c>
      <c r="R4" s="120" t="s">
        <v>187</v>
      </c>
      <c r="S4" s="121">
        <v>108</v>
      </c>
      <c r="T4" s="120" t="s">
        <v>188</v>
      </c>
      <c r="U4" s="121">
        <v>35</v>
      </c>
      <c r="V4" s="128" t="s">
        <v>189</v>
      </c>
      <c r="W4" s="121">
        <v>3</v>
      </c>
      <c r="X4" s="128" t="s">
        <v>190</v>
      </c>
      <c r="Y4" s="121">
        <v>2</v>
      </c>
      <c r="Z4" s="120" t="s">
        <v>191</v>
      </c>
      <c r="AA4" s="121">
        <v>2</v>
      </c>
      <c r="AB4" s="121">
        <v>0</v>
      </c>
      <c r="AC4" s="121"/>
      <c r="AD4" s="124">
        <v>0</v>
      </c>
      <c r="AE4" s="124">
        <v>0</v>
      </c>
      <c r="AF4" s="120" t="s">
        <v>154</v>
      </c>
      <c r="AG4" s="120" t="s">
        <v>160</v>
      </c>
      <c r="AH4" s="120" t="s">
        <v>170</v>
      </c>
      <c r="AI4" s="120" t="s">
        <v>170</v>
      </c>
      <c r="AJ4" s="120" t="s">
        <v>192</v>
      </c>
      <c r="AK4" s="120" t="s">
        <v>193</v>
      </c>
      <c r="AL4" s="120" t="s">
        <v>163</v>
      </c>
      <c r="AM4" s="120" t="s">
        <v>163</v>
      </c>
      <c r="AN4" s="120" t="s">
        <v>164</v>
      </c>
      <c r="AO4" s="120"/>
      <c r="AP4" s="120" t="s">
        <v>164</v>
      </c>
      <c r="AQ4" s="120"/>
      <c r="AR4" s="124" t="s">
        <v>166</v>
      </c>
      <c r="AS4" s="120" t="s">
        <v>194</v>
      </c>
      <c r="AT4" s="120" t="s">
        <v>170</v>
      </c>
      <c r="AU4" s="120" t="s">
        <v>165</v>
      </c>
      <c r="AV4" s="120" t="s">
        <v>154</v>
      </c>
      <c r="AW4" s="120" t="s">
        <v>154</v>
      </c>
      <c r="AX4" s="120" t="s">
        <v>170</v>
      </c>
      <c r="AY4" s="120" t="s">
        <v>170</v>
      </c>
      <c r="AZ4" s="120" t="s">
        <v>170</v>
      </c>
      <c r="BA4" s="120" t="s">
        <v>154</v>
      </c>
      <c r="BB4" s="120" t="s">
        <v>195</v>
      </c>
      <c r="BC4" s="120" t="s">
        <v>169</v>
      </c>
      <c r="BD4" s="120" t="s">
        <v>170</v>
      </c>
      <c r="BE4" s="120" t="s">
        <v>170</v>
      </c>
      <c r="BF4" s="120" t="s">
        <v>154</v>
      </c>
      <c r="BG4" s="120" t="s">
        <v>170</v>
      </c>
      <c r="BH4" s="120" t="s">
        <v>170</v>
      </c>
      <c r="BI4" s="120" t="s">
        <v>196</v>
      </c>
      <c r="BJ4" s="120" t="s">
        <v>167</v>
      </c>
      <c r="BK4" s="120" t="s">
        <v>183</v>
      </c>
      <c r="BL4" s="120" t="s">
        <v>174</v>
      </c>
      <c r="BM4" s="120" t="s">
        <v>154</v>
      </c>
      <c r="BN4" s="120" t="s">
        <v>154</v>
      </c>
      <c r="BO4" s="120" t="s">
        <v>170</v>
      </c>
      <c r="BP4" s="120" t="s">
        <v>154</v>
      </c>
      <c r="BQ4" s="122" t="s">
        <v>154</v>
      </c>
      <c r="BR4" s="120" t="s">
        <v>175</v>
      </c>
      <c r="BS4" s="129"/>
      <c r="BT4" s="129"/>
      <c r="BU4" s="122"/>
    </row>
    <row r="5" spans="1:91" s="17" customFormat="1">
      <c r="A5" s="186" t="s">
        <v>197</v>
      </c>
      <c r="B5" s="127">
        <v>44193</v>
      </c>
      <c r="C5" s="187" t="s">
        <v>198</v>
      </c>
      <c r="E5" s="120"/>
      <c r="F5" s="188"/>
      <c r="G5" s="188"/>
      <c r="H5" s="120" t="s">
        <v>154</v>
      </c>
      <c r="I5" s="121">
        <v>325</v>
      </c>
      <c r="J5" s="120" t="s">
        <v>154</v>
      </c>
      <c r="K5" s="120" t="s">
        <v>170</v>
      </c>
      <c r="L5" s="121">
        <v>131</v>
      </c>
      <c r="M5" s="121">
        <v>194</v>
      </c>
      <c r="N5" s="121">
        <v>0</v>
      </c>
      <c r="O5" s="121">
        <v>0</v>
      </c>
      <c r="P5" s="121">
        <v>0</v>
      </c>
      <c r="Q5" s="121">
        <v>0</v>
      </c>
      <c r="R5" s="120" t="s">
        <v>156</v>
      </c>
      <c r="S5" s="121">
        <v>297</v>
      </c>
      <c r="T5" s="120" t="s">
        <v>199</v>
      </c>
      <c r="U5" s="121">
        <v>15</v>
      </c>
      <c r="V5" s="128" t="s">
        <v>187</v>
      </c>
      <c r="W5" s="121">
        <v>11</v>
      </c>
      <c r="X5" s="128" t="s">
        <v>200</v>
      </c>
      <c r="Y5" s="121">
        <v>1</v>
      </c>
      <c r="Z5" s="120" t="s">
        <v>191</v>
      </c>
      <c r="AA5" s="121">
        <v>1</v>
      </c>
      <c r="AB5" s="121">
        <v>0</v>
      </c>
      <c r="AC5" s="121"/>
      <c r="AD5" s="124">
        <v>0</v>
      </c>
      <c r="AE5" s="124">
        <v>0</v>
      </c>
      <c r="AF5" s="120" t="s">
        <v>154</v>
      </c>
      <c r="AG5" s="120" t="s">
        <v>160</v>
      </c>
      <c r="AH5" s="120" t="s">
        <v>154</v>
      </c>
      <c r="AI5" s="120" t="s">
        <v>154</v>
      </c>
      <c r="AJ5" s="120" t="s">
        <v>161</v>
      </c>
      <c r="AK5" s="120" t="s">
        <v>193</v>
      </c>
      <c r="AL5" s="120" t="s">
        <v>163</v>
      </c>
      <c r="AM5" s="120" t="s">
        <v>163</v>
      </c>
      <c r="AN5" s="120" t="s">
        <v>201</v>
      </c>
      <c r="AO5" s="120"/>
      <c r="AP5" s="120" t="s">
        <v>201</v>
      </c>
      <c r="AQ5" s="120"/>
      <c r="AR5" s="124" t="s">
        <v>166</v>
      </c>
      <c r="AS5" s="120" t="s">
        <v>194</v>
      </c>
      <c r="AT5" s="120" t="s">
        <v>154</v>
      </c>
      <c r="AU5" s="120" t="s">
        <v>164</v>
      </c>
      <c r="AV5" s="120" t="s">
        <v>170</v>
      </c>
      <c r="AW5" s="120" t="s">
        <v>170</v>
      </c>
      <c r="AX5" s="120" t="s">
        <v>170</v>
      </c>
      <c r="AY5" s="120" t="s">
        <v>154</v>
      </c>
      <c r="AZ5" s="120" t="s">
        <v>170</v>
      </c>
      <c r="BA5" s="120" t="s">
        <v>154</v>
      </c>
      <c r="BB5" s="120" t="s">
        <v>168</v>
      </c>
      <c r="BC5" s="120" t="s">
        <v>169</v>
      </c>
      <c r="BD5" s="120" t="s">
        <v>170</v>
      </c>
      <c r="BE5" s="120" t="s">
        <v>170</v>
      </c>
      <c r="BF5" s="120" t="s">
        <v>170</v>
      </c>
      <c r="BG5" s="120" t="s">
        <v>154</v>
      </c>
      <c r="BH5" s="120" t="s">
        <v>170</v>
      </c>
      <c r="BI5" s="120" t="s">
        <v>181</v>
      </c>
      <c r="BJ5" s="120" t="s">
        <v>167</v>
      </c>
      <c r="BK5" s="120" t="s">
        <v>202</v>
      </c>
      <c r="BL5" s="120" t="s">
        <v>174</v>
      </c>
      <c r="BM5" s="120" t="s">
        <v>154</v>
      </c>
      <c r="BN5" s="120" t="s">
        <v>154</v>
      </c>
      <c r="BO5" s="120" t="s">
        <v>170</v>
      </c>
      <c r="BP5" s="120" t="s">
        <v>185</v>
      </c>
      <c r="BQ5" s="122" t="s">
        <v>154</v>
      </c>
      <c r="BR5" s="120" t="s">
        <v>203</v>
      </c>
      <c r="BS5" s="129"/>
      <c r="BT5" s="129"/>
      <c r="BU5" s="122"/>
    </row>
    <row r="6" spans="1:91" s="17" customFormat="1">
      <c r="A6" s="186" t="s">
        <v>204</v>
      </c>
      <c r="B6" s="127">
        <v>44192</v>
      </c>
      <c r="C6" s="187" t="s">
        <v>205</v>
      </c>
      <c r="E6" s="120"/>
      <c r="F6" s="188"/>
      <c r="G6" s="188"/>
      <c r="H6" s="120" t="s">
        <v>154</v>
      </c>
      <c r="I6" s="121">
        <v>134</v>
      </c>
      <c r="J6" s="120" t="s">
        <v>154</v>
      </c>
      <c r="K6" s="120" t="s">
        <v>154</v>
      </c>
      <c r="L6" s="121">
        <v>26</v>
      </c>
      <c r="M6" s="121">
        <v>76</v>
      </c>
      <c r="N6" s="121">
        <v>0</v>
      </c>
      <c r="O6" s="121">
        <v>6</v>
      </c>
      <c r="P6" s="121">
        <v>26</v>
      </c>
      <c r="Q6" s="121">
        <v>0</v>
      </c>
      <c r="R6" s="120" t="s">
        <v>158</v>
      </c>
      <c r="S6" s="121">
        <v>25</v>
      </c>
      <c r="T6" s="120" t="s">
        <v>188</v>
      </c>
      <c r="U6" s="121">
        <v>18</v>
      </c>
      <c r="V6" s="128" t="s">
        <v>206</v>
      </c>
      <c r="W6" s="121">
        <v>14</v>
      </c>
      <c r="X6" s="128" t="s">
        <v>156</v>
      </c>
      <c r="Y6" s="121">
        <v>13</v>
      </c>
      <c r="Z6" s="120" t="s">
        <v>190</v>
      </c>
      <c r="AA6" s="121">
        <v>19</v>
      </c>
      <c r="AB6" s="121">
        <v>45</v>
      </c>
      <c r="AC6" s="121"/>
      <c r="AD6" s="124">
        <v>2</v>
      </c>
      <c r="AE6" s="124">
        <v>0</v>
      </c>
      <c r="AF6" s="120" t="s">
        <v>154</v>
      </c>
      <c r="AG6" s="120" t="s">
        <v>160</v>
      </c>
      <c r="AH6" s="120" t="s">
        <v>154</v>
      </c>
      <c r="AI6" s="120" t="s">
        <v>154</v>
      </c>
      <c r="AJ6" s="120" t="s">
        <v>207</v>
      </c>
      <c r="AK6" s="120" t="s">
        <v>162</v>
      </c>
      <c r="AL6" s="120" t="s">
        <v>162</v>
      </c>
      <c r="AM6" s="120" t="s">
        <v>162</v>
      </c>
      <c r="AN6" s="120" t="s">
        <v>164</v>
      </c>
      <c r="AO6" s="120"/>
      <c r="AP6" s="120" t="s">
        <v>164</v>
      </c>
      <c r="AQ6" s="120"/>
      <c r="AR6" s="124" t="s">
        <v>166</v>
      </c>
      <c r="AS6" s="120" t="s">
        <v>194</v>
      </c>
      <c r="AT6" s="120" t="s">
        <v>154</v>
      </c>
      <c r="AU6" s="120" t="s">
        <v>208</v>
      </c>
      <c r="AV6" s="120" t="s">
        <v>154</v>
      </c>
      <c r="AW6" s="120" t="s">
        <v>154</v>
      </c>
      <c r="AX6" s="120" t="s">
        <v>154</v>
      </c>
      <c r="AY6" s="120" t="s">
        <v>154</v>
      </c>
      <c r="AZ6" s="120" t="s">
        <v>154</v>
      </c>
      <c r="BA6" s="120" t="s">
        <v>154</v>
      </c>
      <c r="BB6" s="120" t="s">
        <v>168</v>
      </c>
      <c r="BC6" s="120" t="s">
        <v>169</v>
      </c>
      <c r="BD6" s="120" t="s">
        <v>154</v>
      </c>
      <c r="BE6" s="120" t="s">
        <v>170</v>
      </c>
      <c r="BF6" s="120" t="s">
        <v>170</v>
      </c>
      <c r="BG6" s="120" t="s">
        <v>170</v>
      </c>
      <c r="BH6" s="120" t="s">
        <v>170</v>
      </c>
      <c r="BI6" s="120" t="s">
        <v>171</v>
      </c>
      <c r="BJ6" s="120" t="s">
        <v>167</v>
      </c>
      <c r="BK6" s="120" t="s">
        <v>173</v>
      </c>
      <c r="BL6" s="120" t="s">
        <v>184</v>
      </c>
      <c r="BM6" s="120" t="s">
        <v>154</v>
      </c>
      <c r="BN6" s="120" t="s">
        <v>154</v>
      </c>
      <c r="BO6" s="120" t="s">
        <v>170</v>
      </c>
      <c r="BP6" s="120" t="s">
        <v>170</v>
      </c>
      <c r="BQ6" s="122" t="s">
        <v>170</v>
      </c>
      <c r="BR6" s="120" t="s">
        <v>176</v>
      </c>
      <c r="BS6" s="129" t="s">
        <v>209</v>
      </c>
      <c r="BT6" s="129"/>
      <c r="BU6" s="122"/>
    </row>
    <row r="7" spans="1:91" s="17" customFormat="1">
      <c r="A7" s="186" t="s">
        <v>210</v>
      </c>
      <c r="B7" s="127">
        <v>44192</v>
      </c>
      <c r="C7" s="187" t="s">
        <v>211</v>
      </c>
      <c r="E7" s="120"/>
      <c r="F7" s="188"/>
      <c r="G7" s="188"/>
      <c r="H7" s="120" t="s">
        <v>154</v>
      </c>
      <c r="I7" s="121">
        <v>197</v>
      </c>
      <c r="J7" s="120" t="s">
        <v>154</v>
      </c>
      <c r="K7" s="120" t="s">
        <v>154</v>
      </c>
      <c r="L7" s="121">
        <v>0</v>
      </c>
      <c r="M7" s="121">
        <v>188</v>
      </c>
      <c r="N7" s="121">
        <v>0</v>
      </c>
      <c r="O7" s="121">
        <v>0</v>
      </c>
      <c r="P7" s="121">
        <v>9</v>
      </c>
      <c r="Q7" s="121">
        <v>0</v>
      </c>
      <c r="R7" s="120" t="s">
        <v>188</v>
      </c>
      <c r="S7" s="121">
        <v>68</v>
      </c>
      <c r="T7" s="120" t="s">
        <v>157</v>
      </c>
      <c r="U7" s="121">
        <v>50</v>
      </c>
      <c r="V7" s="128" t="s">
        <v>187</v>
      </c>
      <c r="W7" s="121">
        <v>39</v>
      </c>
      <c r="X7" s="128" t="s">
        <v>189</v>
      </c>
      <c r="Y7" s="121">
        <v>18</v>
      </c>
      <c r="Z7" s="120" t="s">
        <v>155</v>
      </c>
      <c r="AA7" s="121">
        <v>12</v>
      </c>
      <c r="AB7" s="121">
        <v>10</v>
      </c>
      <c r="AC7" s="121"/>
      <c r="AD7" s="124">
        <v>0</v>
      </c>
      <c r="AE7" s="124">
        <v>0</v>
      </c>
      <c r="AF7" s="120" t="s">
        <v>170</v>
      </c>
      <c r="AG7" s="120"/>
      <c r="AH7" s="120"/>
      <c r="AI7" s="120"/>
      <c r="AJ7" s="120"/>
      <c r="AK7" s="120"/>
      <c r="AL7" s="120"/>
      <c r="AM7" s="120"/>
      <c r="AN7" s="120"/>
      <c r="AO7" s="120"/>
      <c r="AP7" s="120"/>
      <c r="AQ7" s="120"/>
      <c r="AR7" s="124"/>
      <c r="AS7" s="120"/>
      <c r="AT7" s="120" t="s">
        <v>154</v>
      </c>
      <c r="AU7" s="120" t="s">
        <v>167</v>
      </c>
      <c r="AV7" s="120" t="s">
        <v>154</v>
      </c>
      <c r="AW7" s="120" t="s">
        <v>154</v>
      </c>
      <c r="AX7" s="120" t="s">
        <v>154</v>
      </c>
      <c r="AY7" s="120" t="s">
        <v>170</v>
      </c>
      <c r="AZ7" s="120" t="s">
        <v>170</v>
      </c>
      <c r="BA7" s="120" t="s">
        <v>154</v>
      </c>
      <c r="BB7" s="120" t="s">
        <v>168</v>
      </c>
      <c r="BC7" s="120" t="s">
        <v>169</v>
      </c>
      <c r="BD7" s="120" t="s">
        <v>154</v>
      </c>
      <c r="BE7" s="120" t="s">
        <v>154</v>
      </c>
      <c r="BF7" s="120" t="s">
        <v>170</v>
      </c>
      <c r="BG7" s="120" t="s">
        <v>170</v>
      </c>
      <c r="BH7" s="120" t="s">
        <v>154</v>
      </c>
      <c r="BI7" s="120" t="s">
        <v>196</v>
      </c>
      <c r="BJ7" s="120" t="s">
        <v>172</v>
      </c>
      <c r="BK7" s="120" t="s">
        <v>183</v>
      </c>
      <c r="BL7" s="120" t="s">
        <v>174</v>
      </c>
      <c r="BM7" s="120" t="s">
        <v>170</v>
      </c>
      <c r="BN7" s="120" t="s">
        <v>154</v>
      </c>
      <c r="BO7" s="120" t="s">
        <v>170</v>
      </c>
      <c r="BP7" s="120" t="s">
        <v>170</v>
      </c>
      <c r="BQ7" s="122" t="s">
        <v>170</v>
      </c>
      <c r="BR7" s="120" t="s">
        <v>176</v>
      </c>
      <c r="BS7" s="129"/>
      <c r="BT7" s="129"/>
      <c r="BU7" s="122"/>
    </row>
    <row r="8" spans="1:91" s="17" customFormat="1">
      <c r="A8" s="186" t="s">
        <v>212</v>
      </c>
      <c r="B8" s="127">
        <v>44192</v>
      </c>
      <c r="C8" s="187" t="s">
        <v>213</v>
      </c>
      <c r="E8" s="120"/>
      <c r="F8" s="188"/>
      <c r="G8" s="188"/>
      <c r="H8" s="120" t="s">
        <v>154</v>
      </c>
      <c r="I8" s="121">
        <v>771</v>
      </c>
      <c r="J8" s="120" t="s">
        <v>154</v>
      </c>
      <c r="K8" s="120" t="s">
        <v>154</v>
      </c>
      <c r="L8" s="121">
        <v>6</v>
      </c>
      <c r="M8" s="121">
        <v>724</v>
      </c>
      <c r="N8" s="121">
        <v>0</v>
      </c>
      <c r="O8" s="121">
        <v>7</v>
      </c>
      <c r="P8" s="121">
        <v>34</v>
      </c>
      <c r="Q8" s="121">
        <v>0</v>
      </c>
      <c r="R8" s="120" t="s">
        <v>156</v>
      </c>
      <c r="S8" s="121">
        <v>321</v>
      </c>
      <c r="T8" s="120" t="s">
        <v>155</v>
      </c>
      <c r="U8" s="121">
        <v>139</v>
      </c>
      <c r="V8" s="128" t="s">
        <v>158</v>
      </c>
      <c r="W8" s="121">
        <v>75</v>
      </c>
      <c r="X8" s="128" t="s">
        <v>187</v>
      </c>
      <c r="Y8" s="121">
        <v>71</v>
      </c>
      <c r="Z8" s="120" t="s">
        <v>157</v>
      </c>
      <c r="AA8" s="121">
        <v>66</v>
      </c>
      <c r="AB8" s="121">
        <v>99</v>
      </c>
      <c r="AC8" s="121"/>
      <c r="AD8" s="124">
        <v>5</v>
      </c>
      <c r="AE8" s="124">
        <v>1</v>
      </c>
      <c r="AF8" s="120" t="s">
        <v>154</v>
      </c>
      <c r="AG8" s="120" t="s">
        <v>160</v>
      </c>
      <c r="AH8" s="120" t="s">
        <v>154</v>
      </c>
      <c r="AI8" s="120" t="s">
        <v>154</v>
      </c>
      <c r="AJ8" s="120" t="s">
        <v>161</v>
      </c>
      <c r="AK8" s="120" t="s">
        <v>162</v>
      </c>
      <c r="AL8" s="120" t="s">
        <v>162</v>
      </c>
      <c r="AM8" s="120" t="s">
        <v>162</v>
      </c>
      <c r="AN8" s="120" t="s">
        <v>165</v>
      </c>
      <c r="AO8" s="120"/>
      <c r="AP8" s="120" t="s">
        <v>165</v>
      </c>
      <c r="AQ8" s="120"/>
      <c r="AR8" s="124" t="s">
        <v>214</v>
      </c>
      <c r="AS8" s="120" t="s">
        <v>215</v>
      </c>
      <c r="AT8" s="120" t="s">
        <v>170</v>
      </c>
      <c r="AU8" s="120" t="s">
        <v>165</v>
      </c>
      <c r="AV8" s="120" t="s">
        <v>154</v>
      </c>
      <c r="AW8" s="120" t="s">
        <v>154</v>
      </c>
      <c r="AX8" s="120" t="s">
        <v>170</v>
      </c>
      <c r="AY8" s="120" t="s">
        <v>154</v>
      </c>
      <c r="AZ8" s="120" t="s">
        <v>170</v>
      </c>
      <c r="BA8" s="120" t="s">
        <v>154</v>
      </c>
      <c r="BB8" s="120" t="s">
        <v>168</v>
      </c>
      <c r="BC8" s="120" t="s">
        <v>169</v>
      </c>
      <c r="BD8" s="120" t="s">
        <v>154</v>
      </c>
      <c r="BE8" s="120" t="s">
        <v>154</v>
      </c>
      <c r="BF8" s="120" t="s">
        <v>170</v>
      </c>
      <c r="BG8" s="120" t="s">
        <v>154</v>
      </c>
      <c r="BH8" s="120" t="s">
        <v>154</v>
      </c>
      <c r="BI8" s="120" t="s">
        <v>171</v>
      </c>
      <c r="BJ8" s="120" t="s">
        <v>172</v>
      </c>
      <c r="BK8" s="120" t="s">
        <v>173</v>
      </c>
      <c r="BL8" s="120" t="s">
        <v>174</v>
      </c>
      <c r="BM8" s="120" t="s">
        <v>170</v>
      </c>
      <c r="BN8" s="120" t="s">
        <v>170</v>
      </c>
      <c r="BO8" s="120" t="s">
        <v>170</v>
      </c>
      <c r="BP8" s="120" t="s">
        <v>170</v>
      </c>
      <c r="BQ8" s="122" t="s">
        <v>170</v>
      </c>
      <c r="BR8" s="120" t="s">
        <v>175</v>
      </c>
      <c r="BS8" s="129" t="s">
        <v>176</v>
      </c>
      <c r="BT8" s="129"/>
      <c r="BU8" s="122"/>
    </row>
    <row r="9" spans="1:91" s="17" customFormat="1">
      <c r="A9" s="186" t="s">
        <v>216</v>
      </c>
      <c r="B9" s="127">
        <v>44194</v>
      </c>
      <c r="C9" s="187" t="s">
        <v>217</v>
      </c>
      <c r="E9" s="120"/>
      <c r="F9" s="188"/>
      <c r="G9" s="188"/>
      <c r="H9" s="120" t="s">
        <v>154</v>
      </c>
      <c r="I9" s="121">
        <v>80</v>
      </c>
      <c r="J9" s="120" t="s">
        <v>154</v>
      </c>
      <c r="K9" s="120" t="s">
        <v>154</v>
      </c>
      <c r="L9" s="121">
        <v>0</v>
      </c>
      <c r="M9" s="121">
        <v>80</v>
      </c>
      <c r="N9" s="121">
        <v>0</v>
      </c>
      <c r="O9" s="121">
        <v>0</v>
      </c>
      <c r="P9" s="121">
        <v>0</v>
      </c>
      <c r="Q9" s="121">
        <v>0</v>
      </c>
      <c r="R9" s="120" t="s">
        <v>158</v>
      </c>
      <c r="S9" s="121">
        <v>31</v>
      </c>
      <c r="T9" s="120" t="s">
        <v>199</v>
      </c>
      <c r="U9" s="121">
        <v>20</v>
      </c>
      <c r="V9" s="128" t="s">
        <v>191</v>
      </c>
      <c r="W9" s="121">
        <v>15</v>
      </c>
      <c r="X9" s="128" t="s">
        <v>188</v>
      </c>
      <c r="Y9" s="121">
        <v>14</v>
      </c>
      <c r="Z9" s="120"/>
      <c r="AA9" s="121"/>
      <c r="AB9" s="121"/>
      <c r="AC9" s="121"/>
      <c r="AD9" s="124">
        <v>0</v>
      </c>
      <c r="AE9" s="124">
        <v>0</v>
      </c>
      <c r="AF9" s="120" t="s">
        <v>154</v>
      </c>
      <c r="AG9" s="120" t="s">
        <v>218</v>
      </c>
      <c r="AH9" s="120" t="s">
        <v>170</v>
      </c>
      <c r="AI9" s="120" t="s">
        <v>170</v>
      </c>
      <c r="AJ9" s="120" t="s">
        <v>161</v>
      </c>
      <c r="AK9" s="120" t="s">
        <v>193</v>
      </c>
      <c r="AL9" s="120" t="s">
        <v>163</v>
      </c>
      <c r="AM9" s="120" t="s">
        <v>163</v>
      </c>
      <c r="AN9" s="120" t="s">
        <v>164</v>
      </c>
      <c r="AO9" s="120"/>
      <c r="AP9" s="120" t="s">
        <v>165</v>
      </c>
      <c r="AQ9" s="120"/>
      <c r="AR9" s="124" t="s">
        <v>166</v>
      </c>
      <c r="AS9" s="120" t="s">
        <v>194</v>
      </c>
      <c r="AT9" s="120" t="s">
        <v>154</v>
      </c>
      <c r="AU9" s="120" t="s">
        <v>167</v>
      </c>
      <c r="AV9" s="120" t="s">
        <v>154</v>
      </c>
      <c r="AW9" s="120" t="s">
        <v>154</v>
      </c>
      <c r="AX9" s="120" t="s">
        <v>154</v>
      </c>
      <c r="AY9" s="120" t="s">
        <v>154</v>
      </c>
      <c r="AZ9" s="120" t="s">
        <v>154</v>
      </c>
      <c r="BA9" s="120" t="s">
        <v>154</v>
      </c>
      <c r="BB9" s="120" t="s">
        <v>168</v>
      </c>
      <c r="BC9" s="120" t="s">
        <v>169</v>
      </c>
      <c r="BD9" s="120" t="s">
        <v>170</v>
      </c>
      <c r="BE9" s="120" t="s">
        <v>154</v>
      </c>
      <c r="BF9" s="120" t="s">
        <v>170</v>
      </c>
      <c r="BG9" s="120" t="s">
        <v>170</v>
      </c>
      <c r="BH9" s="120" t="s">
        <v>170</v>
      </c>
      <c r="BI9" s="120" t="s">
        <v>196</v>
      </c>
      <c r="BJ9" s="120" t="s">
        <v>167</v>
      </c>
      <c r="BK9" s="120" t="s">
        <v>183</v>
      </c>
      <c r="BL9" s="120" t="s">
        <v>174</v>
      </c>
      <c r="BM9" s="120" t="s">
        <v>170</v>
      </c>
      <c r="BN9" s="120" t="s">
        <v>170</v>
      </c>
      <c r="BO9" s="120" t="s">
        <v>170</v>
      </c>
      <c r="BP9" s="120" t="s">
        <v>154</v>
      </c>
      <c r="BQ9" s="122" t="s">
        <v>170</v>
      </c>
      <c r="BR9" s="120" t="s">
        <v>176</v>
      </c>
      <c r="BS9" s="129"/>
      <c r="BT9" s="129"/>
      <c r="BU9" s="122"/>
    </row>
    <row r="10" spans="1:91">
      <c r="BR10" s="104"/>
      <c r="BS10" s="104"/>
      <c r="BT10" s="104"/>
      <c r="BU10" s="104"/>
      <c r="BV10" s="104"/>
      <c r="CC10" s="2"/>
      <c r="CD10" s="2"/>
      <c r="CE10" s="2"/>
      <c r="CF10" s="2"/>
      <c r="CG10" s="2"/>
      <c r="CH10" s="2"/>
      <c r="CI10" s="2"/>
      <c r="CJ10" s="2"/>
      <c r="CK10" s="2"/>
      <c r="CL10" s="2"/>
      <c r="CM10" s="2"/>
    </row>
  </sheetData>
  <sheetProtection pivotTables="0"/>
  <sortState xmlns:xlrd2="http://schemas.microsoft.com/office/spreadsheetml/2017/richdata2" ref="A2:BU9">
    <sortCondition ref="A2:A9"/>
  </sortState>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heetViews>
  <sheetFormatPr defaultColWidth="8.5703125" defaultRowHeight="13.15"/>
  <cols>
    <col min="1" max="1" width="113.5703125" style="20" customWidth="1"/>
    <col min="2" max="16384" width="8.5703125" style="20"/>
  </cols>
  <sheetData>
    <row r="1" spans="1:2" ht="22.15" thickBot="1">
      <c r="A1" s="28" t="s">
        <v>219</v>
      </c>
      <c r="B1" s="21"/>
    </row>
    <row r="2" spans="1:2" ht="15" thickTop="1">
      <c r="A2" s="22" t="s">
        <v>220</v>
      </c>
      <c r="B2" s="23"/>
    </row>
    <row r="3" spans="1:2" ht="14.45">
      <c r="A3" s="22" t="s">
        <v>221</v>
      </c>
      <c r="B3" s="23"/>
    </row>
    <row r="4" spans="1:2" ht="28.9">
      <c r="A4" s="22" t="s">
        <v>222</v>
      </c>
      <c r="B4" s="23"/>
    </row>
    <row r="5" spans="1:2" ht="14.45">
      <c r="A5" s="22" t="s">
        <v>223</v>
      </c>
      <c r="B5" s="23"/>
    </row>
    <row r="6" spans="1:2" ht="28.9">
      <c r="A6" s="24" t="s">
        <v>224</v>
      </c>
      <c r="B6" s="23"/>
    </row>
    <row r="7" spans="1:2" ht="14.45">
      <c r="A7" s="24" t="s">
        <v>225</v>
      </c>
      <c r="B7" s="23"/>
    </row>
    <row r="8" spans="1:2" ht="14.45">
      <c r="A8" s="24" t="s">
        <v>226</v>
      </c>
      <c r="B8" s="23"/>
    </row>
    <row r="9" spans="1:2" ht="28.9">
      <c r="A9" s="24" t="s">
        <v>227</v>
      </c>
      <c r="B9" s="23"/>
    </row>
    <row r="10" spans="1:2" ht="14.45">
      <c r="A10" s="24"/>
      <c r="B10" s="23"/>
    </row>
    <row r="11" spans="1:2" ht="14.45">
      <c r="A11" s="29" t="s">
        <v>228</v>
      </c>
      <c r="B11" s="23"/>
    </row>
    <row r="12" spans="1:2" ht="14.45">
      <c r="A12" s="25" t="s">
        <v>229</v>
      </c>
      <c r="B12" s="23"/>
    </row>
    <row r="13" spans="1:2" ht="14.45">
      <c r="A13" s="25" t="s">
        <v>230</v>
      </c>
      <c r="B13" s="23"/>
    </row>
    <row r="14" spans="1:2" ht="14.45">
      <c r="A14" s="25" t="s">
        <v>231</v>
      </c>
      <c r="B14" s="23"/>
    </row>
    <row r="15" spans="1:2" ht="13.9">
      <c r="A15" s="25"/>
      <c r="B15" s="23"/>
    </row>
    <row r="16" spans="1:2" ht="14.45">
      <c r="A16" s="29" t="s">
        <v>232</v>
      </c>
      <c r="B16" s="23"/>
    </row>
    <row r="17" spans="1:2" ht="14.45">
      <c r="A17" s="25" t="s">
        <v>233</v>
      </c>
      <c r="B17" s="23"/>
    </row>
    <row r="18" spans="1:2" ht="14.45">
      <c r="A18" s="25" t="s">
        <v>234</v>
      </c>
      <c r="B18" s="23"/>
    </row>
    <row r="19" spans="1:2" ht="14.45">
      <c r="A19" s="25" t="s">
        <v>235</v>
      </c>
      <c r="B19" s="23"/>
    </row>
    <row r="20" spans="1:2" ht="14.45">
      <c r="A20" s="25" t="s">
        <v>231</v>
      </c>
      <c r="B20" s="23"/>
    </row>
    <row r="21" spans="1:2" ht="13.9">
      <c r="A21" s="25"/>
      <c r="B21" s="23"/>
    </row>
    <row r="22" spans="1:2" ht="14.45">
      <c r="A22" s="24" t="s">
        <v>236</v>
      </c>
      <c r="B22" s="23"/>
    </row>
    <row r="23" spans="1:2" ht="14.45">
      <c r="A23" s="24"/>
      <c r="B23" s="23"/>
    </row>
    <row r="24" spans="1:2" ht="14.45">
      <c r="A24" s="29" t="s">
        <v>237</v>
      </c>
      <c r="B24" s="23"/>
    </row>
    <row r="25" spans="1:2" ht="14.45">
      <c r="A25" s="25" t="s">
        <v>238</v>
      </c>
      <c r="B25" s="23"/>
    </row>
    <row r="26" spans="1:2" ht="14.45">
      <c r="A26" s="25" t="s">
        <v>239</v>
      </c>
      <c r="B26" s="23"/>
    </row>
    <row r="27" spans="1:2" ht="14.45">
      <c r="A27" s="25" t="s">
        <v>240</v>
      </c>
      <c r="B27" s="23"/>
    </row>
    <row r="28" spans="1:2" ht="13.9">
      <c r="A28" s="25"/>
      <c r="B28" s="23"/>
    </row>
    <row r="29" spans="1:2" ht="28.9">
      <c r="A29" s="25" t="s">
        <v>241</v>
      </c>
      <c r="B29" s="23"/>
    </row>
    <row r="30" spans="1:2" ht="14.45">
      <c r="A30" s="25" t="s">
        <v>242</v>
      </c>
      <c r="B30" s="23"/>
    </row>
    <row r="31" spans="1:2" ht="14.45">
      <c r="A31" s="25" t="s">
        <v>243</v>
      </c>
      <c r="B31" s="23"/>
    </row>
    <row r="32" spans="1:2" ht="28.9">
      <c r="A32" s="25" t="s">
        <v>244</v>
      </c>
      <c r="B32" s="23"/>
    </row>
    <row r="33" spans="1:5" ht="28.9">
      <c r="A33" s="25" t="s">
        <v>245</v>
      </c>
      <c r="B33" s="23"/>
    </row>
    <row r="34" spans="1:5" ht="14.45">
      <c r="A34" s="25" t="s">
        <v>246</v>
      </c>
      <c r="B34" s="23"/>
    </row>
    <row r="35" spans="1:5" ht="14.45">
      <c r="A35" s="24" t="s">
        <v>247</v>
      </c>
      <c r="B35" s="23"/>
    </row>
    <row r="36" spans="1:5" ht="14.45">
      <c r="A36" s="24" t="s">
        <v>248</v>
      </c>
      <c r="B36" s="23"/>
    </row>
    <row r="37" spans="1:5" ht="14.45">
      <c r="A37" s="24" t="s">
        <v>249</v>
      </c>
      <c r="B37" s="23"/>
    </row>
    <row r="38" spans="1:5" ht="28.9">
      <c r="A38" s="24" t="s">
        <v>250</v>
      </c>
      <c r="B38" s="23"/>
    </row>
    <row r="39" spans="1:5" ht="14.45">
      <c r="A39" s="24" t="s">
        <v>251</v>
      </c>
      <c r="B39" s="23"/>
    </row>
    <row r="40" spans="1:5" ht="14.45">
      <c r="A40" s="95"/>
      <c r="B40" s="23"/>
    </row>
    <row r="41" spans="1:5">
      <c r="A41" s="92" t="s">
        <v>252</v>
      </c>
      <c r="B41" s="23"/>
    </row>
    <row r="42" spans="1:5" ht="14.45">
      <c r="A42" s="93" t="s">
        <v>253</v>
      </c>
      <c r="B42" s="169"/>
    </row>
    <row r="43" spans="1:5" ht="14.45">
      <c r="A43" s="93" t="s">
        <v>254</v>
      </c>
      <c r="B43" s="169"/>
    </row>
    <row r="44" spans="1:5" ht="14.45">
      <c r="A44" s="94" t="s">
        <v>255</v>
      </c>
      <c r="B44" s="169"/>
    </row>
    <row r="45" spans="1:5" ht="14.45">
      <c r="A45" s="93" t="s">
        <v>256</v>
      </c>
      <c r="B45" s="169"/>
    </row>
    <row r="46" spans="1:5" ht="14.45">
      <c r="A46" s="24"/>
      <c r="B46" s="23"/>
      <c r="C46" s="91"/>
      <c r="D46" s="91"/>
      <c r="E46" s="91"/>
    </row>
    <row r="47" spans="1:5" ht="14.45">
      <c r="A47" s="29" t="s">
        <v>257</v>
      </c>
      <c r="B47" s="23"/>
    </row>
    <row r="48" spans="1:5" ht="14.45">
      <c r="A48" s="25" t="s">
        <v>258</v>
      </c>
      <c r="B48" s="23"/>
    </row>
    <row r="49" spans="1:2" ht="14.45">
      <c r="A49" s="25" t="s">
        <v>259</v>
      </c>
      <c r="B49" s="23"/>
    </row>
    <row r="50" spans="1:2" ht="14.45">
      <c r="A50" s="25" t="s">
        <v>260</v>
      </c>
      <c r="B50" s="23"/>
    </row>
    <row r="51" spans="1:2" ht="14.45">
      <c r="A51" s="25" t="s">
        <v>261</v>
      </c>
      <c r="B51" s="23"/>
    </row>
    <row r="52" spans="1:2" ht="13.9">
      <c r="A52" s="25"/>
      <c r="B52" s="23"/>
    </row>
    <row r="53" spans="1:2" ht="14.45">
      <c r="A53" s="29" t="s">
        <v>73</v>
      </c>
      <c r="B53" s="23"/>
    </row>
    <row r="54" spans="1:2" ht="14.45">
      <c r="A54" s="25" t="s">
        <v>262</v>
      </c>
      <c r="B54" s="23"/>
    </row>
    <row r="55" spans="1:2" ht="14.45">
      <c r="A55" s="25" t="s">
        <v>263</v>
      </c>
      <c r="B55" s="23"/>
    </row>
    <row r="56" spans="1:2" ht="14.45">
      <c r="A56" s="25" t="s">
        <v>264</v>
      </c>
      <c r="B56" s="23"/>
    </row>
    <row r="57" spans="1:2" ht="14.45">
      <c r="A57" s="25" t="s">
        <v>265</v>
      </c>
      <c r="B57" s="23"/>
    </row>
    <row r="58" spans="1:2" ht="13.9">
      <c r="A58" s="25"/>
      <c r="B58" s="23"/>
    </row>
    <row r="59" spans="1:2" ht="14.45">
      <c r="A59" s="24" t="s">
        <v>266</v>
      </c>
      <c r="B59" s="23"/>
    </row>
    <row r="60" spans="1:2" ht="14.45">
      <c r="A60" s="24" t="s">
        <v>267</v>
      </c>
      <c r="B60" s="23"/>
    </row>
    <row r="61" spans="1:2" ht="14.45">
      <c r="A61" s="24" t="s">
        <v>268</v>
      </c>
      <c r="B61" s="23"/>
    </row>
    <row r="62" spans="1:2" ht="14.45">
      <c r="A62" s="24" t="s">
        <v>269</v>
      </c>
      <c r="B62" s="23"/>
    </row>
    <row r="63" spans="1:2" ht="14.45">
      <c r="A63" s="24" t="s">
        <v>270</v>
      </c>
      <c r="B63" s="23"/>
    </row>
    <row r="64" spans="1:2">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heetViews>
  <sheetFormatPr defaultColWidth="8.5703125" defaultRowHeight="13.15"/>
  <cols>
    <col min="1" max="1" width="205.42578125" customWidth="1"/>
  </cols>
  <sheetData>
    <row r="1" spans="1:1" ht="23.45">
      <c r="A1" s="54" t="s">
        <v>271</v>
      </c>
    </row>
    <row r="2" spans="1:1" ht="23.45">
      <c r="A2" s="54" t="s">
        <v>272</v>
      </c>
    </row>
    <row r="3" spans="1:1" ht="13.9">
      <c r="A3" s="55" t="s">
        <v>273</v>
      </c>
    </row>
    <row r="4" spans="1:1" ht="14.45">
      <c r="A4" s="18"/>
    </row>
    <row r="5" spans="1:1" ht="14.45">
      <c r="A5" s="56" t="s">
        <v>274</v>
      </c>
    </row>
    <row r="6" spans="1:1" ht="28.9">
      <c r="A6" s="18" t="s">
        <v>275</v>
      </c>
    </row>
    <row r="7" spans="1:1" ht="14.45">
      <c r="A7" s="18"/>
    </row>
    <row r="8" spans="1:1" ht="28.9">
      <c r="A8" s="18" t="s">
        <v>276</v>
      </c>
    </row>
    <row r="9" spans="1:1" ht="43.15">
      <c r="A9" s="18" t="s">
        <v>277</v>
      </c>
    </row>
    <row r="10" spans="1:1" ht="15.6">
      <c r="A10" s="57" t="s">
        <v>278</v>
      </c>
    </row>
    <row r="11" spans="1:1" ht="13.9" thickBot="1">
      <c r="A11" s="58"/>
    </row>
    <row r="12" spans="1:1" ht="55.9" thickBot="1">
      <c r="A12" s="59" t="s">
        <v>279</v>
      </c>
    </row>
    <row r="13" spans="1:1" ht="14.45">
      <c r="A13" s="60"/>
    </row>
    <row r="14" spans="1:1" ht="14.45">
      <c r="A14" s="56" t="s">
        <v>280</v>
      </c>
    </row>
    <row r="15" spans="1:1" ht="14.45">
      <c r="A15" s="18" t="s">
        <v>281</v>
      </c>
    </row>
    <row r="16" spans="1:1" ht="28.9">
      <c r="A16" s="106" t="s">
        <v>282</v>
      </c>
    </row>
    <row r="17" spans="1:1" ht="14.45">
      <c r="A17" s="18"/>
    </row>
    <row r="18" spans="1:1" ht="14.45">
      <c r="A18" s="18"/>
    </row>
    <row r="19" spans="1:1" ht="14.45">
      <c r="A19" s="18" t="s">
        <v>283</v>
      </c>
    </row>
    <row r="20" spans="1:1" ht="28.9">
      <c r="A20" s="18" t="s">
        <v>284</v>
      </c>
    </row>
    <row r="21" spans="1:1" ht="14.45">
      <c r="A21" s="18"/>
    </row>
    <row r="22" spans="1:1" ht="14.45">
      <c r="A22" s="60" t="s">
        <v>285</v>
      </c>
    </row>
    <row r="23" spans="1:1" ht="14.45">
      <c r="A23" s="61" t="s">
        <v>286</v>
      </c>
    </row>
    <row r="24" spans="1:1" ht="14.45">
      <c r="A24" s="60" t="s">
        <v>287</v>
      </c>
    </row>
    <row r="25" spans="1:1" ht="14.45">
      <c r="A25" s="62" t="s">
        <v>288</v>
      </c>
    </row>
    <row r="26" spans="1:1" ht="14.45">
      <c r="A26" s="62" t="s">
        <v>289</v>
      </c>
    </row>
    <row r="27" spans="1:1" ht="14.45">
      <c r="A27" s="62" t="s">
        <v>290</v>
      </c>
    </row>
    <row r="28" spans="1:1" ht="14.45">
      <c r="A28" s="18" t="s">
        <v>291</v>
      </c>
    </row>
    <row r="29" spans="1:1" ht="28.9">
      <c r="A29" s="18" t="s">
        <v>292</v>
      </c>
    </row>
    <row r="30" spans="1:1" ht="28.9">
      <c r="A30" s="18" t="s">
        <v>293</v>
      </c>
    </row>
    <row r="31" spans="1:1" ht="14.45">
      <c r="A31" s="18" t="s">
        <v>294</v>
      </c>
    </row>
    <row r="32" spans="1:1" ht="14.45">
      <c r="A32" s="19" t="s">
        <v>295</v>
      </c>
    </row>
    <row r="33" spans="1:1" ht="14.45">
      <c r="A33" s="19" t="s">
        <v>296</v>
      </c>
    </row>
    <row r="34" spans="1:1" ht="14.45">
      <c r="A34" s="19" t="s">
        <v>297</v>
      </c>
    </row>
    <row r="35" spans="1:1" ht="14.45">
      <c r="A35" s="19" t="s">
        <v>298</v>
      </c>
    </row>
    <row r="36" spans="1:1" ht="14.45">
      <c r="A36" s="56" t="s">
        <v>299</v>
      </c>
    </row>
    <row r="37" spans="1:1" ht="43.15">
      <c r="A37" s="63" t="s">
        <v>300</v>
      </c>
    </row>
    <row r="38" spans="1:1" ht="14.45">
      <c r="A38" s="63" t="s">
        <v>301</v>
      </c>
    </row>
    <row r="39" spans="1:1" ht="14.45">
      <c r="A39" s="19" t="s">
        <v>302</v>
      </c>
    </row>
    <row r="40" spans="1:1" ht="57.6">
      <c r="A40" s="18" t="s">
        <v>303</v>
      </c>
    </row>
    <row r="41" spans="1:1" ht="14.45">
      <c r="A41" s="19" t="s">
        <v>304</v>
      </c>
    </row>
    <row r="42" spans="1:1" ht="43.15">
      <c r="A42" s="18" t="s">
        <v>305</v>
      </c>
    </row>
    <row r="43" spans="1:1" ht="14.45">
      <c r="A43" s="19" t="s">
        <v>306</v>
      </c>
    </row>
    <row r="44" spans="1:1" ht="14.45">
      <c r="A44" s="18" t="s">
        <v>307</v>
      </c>
    </row>
    <row r="45" spans="1:1" ht="14.45">
      <c r="A45" s="19" t="s">
        <v>308</v>
      </c>
    </row>
    <row r="46" spans="1:1" ht="14.45">
      <c r="A46" s="18" t="s">
        <v>309</v>
      </c>
    </row>
    <row r="47" spans="1:1" ht="14.45">
      <c r="A47" s="61"/>
    </row>
    <row r="48" spans="1:1" ht="14.45">
      <c r="A48" s="56" t="s">
        <v>310</v>
      </c>
    </row>
    <row r="49" spans="1:1" ht="43.15">
      <c r="A49" s="18" t="s">
        <v>311</v>
      </c>
    </row>
    <row r="50" spans="1:1" ht="86.45">
      <c r="A50" s="18" t="s">
        <v>312</v>
      </c>
    </row>
    <row r="51" spans="1:1" ht="14.45">
      <c r="A51" s="18"/>
    </row>
    <row r="52" spans="1:1" ht="57.6">
      <c r="A52" s="18" t="s">
        <v>313</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34" activePane="bottomLeft" state="frozen"/>
      <selection pane="bottomLeft"/>
    </sheetView>
  </sheetViews>
  <sheetFormatPr defaultColWidth="8.5703125" defaultRowHeight="14.45"/>
  <cols>
    <col min="1" max="1" width="86.42578125" style="65" bestFit="1" customWidth="1"/>
    <col min="2" max="2" width="26.5703125" style="65" customWidth="1"/>
    <col min="3" max="3" width="15.5703125" style="65" bestFit="1" customWidth="1"/>
    <col min="4" max="4" width="16" style="65" customWidth="1"/>
    <col min="5" max="5" width="15.42578125" style="65" customWidth="1"/>
    <col min="6" max="7" width="11.5703125" style="65" bestFit="1" customWidth="1"/>
    <col min="8" max="8" width="11.42578125" style="65" customWidth="1"/>
    <col min="9" max="9" width="19.5703125" style="65" customWidth="1"/>
    <col min="10" max="10" width="14.42578125" style="65" customWidth="1"/>
    <col min="11" max="16384" width="8.5703125" style="65"/>
  </cols>
  <sheetData>
    <row r="1" spans="1:9" ht="33.6">
      <c r="A1" s="64" t="s">
        <v>314</v>
      </c>
      <c r="B1" s="170"/>
      <c r="C1" s="170"/>
      <c r="D1" s="170"/>
      <c r="E1" s="170"/>
      <c r="F1" s="170"/>
      <c r="G1" s="170"/>
      <c r="H1" s="170"/>
      <c r="I1" s="170"/>
    </row>
    <row r="2" spans="1:9">
      <c r="A2" s="66" t="s">
        <v>315</v>
      </c>
      <c r="B2" s="66" t="s">
        <v>316</v>
      </c>
      <c r="C2" s="66" t="s">
        <v>317</v>
      </c>
      <c r="D2" s="170"/>
      <c r="E2" s="170"/>
      <c r="F2" s="170"/>
      <c r="G2" s="170"/>
      <c r="H2" s="170"/>
      <c r="I2" s="170"/>
    </row>
    <row r="3" spans="1:9">
      <c r="A3" s="67" t="s">
        <v>318</v>
      </c>
      <c r="B3" s="68"/>
      <c r="C3" s="171"/>
      <c r="D3" s="171"/>
      <c r="E3" s="171"/>
      <c r="F3" s="171"/>
      <c r="G3" s="171"/>
      <c r="H3" s="171"/>
      <c r="I3" s="171"/>
    </row>
    <row r="4" spans="1:9">
      <c r="A4" s="69" t="s">
        <v>319</v>
      </c>
      <c r="B4" s="70" t="s">
        <v>320</v>
      </c>
      <c r="C4" s="170"/>
      <c r="D4" s="170"/>
      <c r="E4" s="170"/>
      <c r="F4" s="170"/>
      <c r="G4" s="170"/>
      <c r="H4" s="170"/>
      <c r="I4" s="170"/>
    </row>
    <row r="5" spans="1:9">
      <c r="A5" s="69" t="s">
        <v>321</v>
      </c>
      <c r="B5" s="70" t="s">
        <v>322</v>
      </c>
      <c r="C5" s="170"/>
      <c r="D5" s="170"/>
      <c r="E5" s="170"/>
      <c r="F5" s="170"/>
      <c r="G5" s="170"/>
      <c r="H5" s="170"/>
      <c r="I5" s="170"/>
    </row>
    <row r="6" spans="1:9">
      <c r="A6" s="172" t="s">
        <v>323</v>
      </c>
      <c r="B6" s="71" t="s">
        <v>324</v>
      </c>
      <c r="C6" s="170"/>
      <c r="D6" s="170"/>
      <c r="E6" s="170"/>
      <c r="F6" s="170"/>
      <c r="G6" s="170"/>
      <c r="H6" s="170"/>
      <c r="I6" s="170"/>
    </row>
    <row r="7" spans="1:9">
      <c r="A7" s="170"/>
      <c r="B7" s="72"/>
      <c r="C7" s="170"/>
      <c r="D7" s="170"/>
      <c r="E7" s="170"/>
      <c r="F7" s="170"/>
      <c r="G7" s="170"/>
      <c r="H7" s="170"/>
      <c r="I7" s="170"/>
    </row>
    <row r="8" spans="1:9">
      <c r="A8" s="67" t="s">
        <v>325</v>
      </c>
      <c r="B8" s="68"/>
      <c r="C8" s="171"/>
      <c r="D8" s="171"/>
      <c r="E8" s="171"/>
      <c r="F8" s="171"/>
      <c r="G8" s="171"/>
      <c r="H8" s="171"/>
      <c r="I8" s="171"/>
    </row>
    <row r="9" spans="1:9">
      <c r="A9" s="73" t="s">
        <v>326</v>
      </c>
      <c r="B9" s="74" t="s">
        <v>327</v>
      </c>
      <c r="C9" s="69" t="s">
        <v>328</v>
      </c>
      <c r="D9" s="69" t="s">
        <v>185</v>
      </c>
      <c r="E9" s="170"/>
      <c r="F9" s="170"/>
      <c r="G9" s="170"/>
      <c r="H9" s="170"/>
      <c r="I9" s="170"/>
    </row>
    <row r="10" spans="1:9">
      <c r="A10" s="73" t="s">
        <v>329</v>
      </c>
      <c r="B10" s="74" t="s">
        <v>327</v>
      </c>
      <c r="C10" s="69" t="s">
        <v>328</v>
      </c>
      <c r="D10" s="69" t="s">
        <v>185</v>
      </c>
      <c r="E10" s="170"/>
      <c r="F10" s="170"/>
      <c r="G10" s="170"/>
      <c r="H10" s="170"/>
      <c r="I10" s="170"/>
    </row>
    <row r="11" spans="1:9">
      <c r="A11" s="73" t="s">
        <v>330</v>
      </c>
      <c r="B11" s="74" t="s">
        <v>331</v>
      </c>
      <c r="C11" s="69" t="s">
        <v>332</v>
      </c>
      <c r="D11" s="170"/>
      <c r="E11" s="170"/>
      <c r="F11" s="170"/>
      <c r="G11" s="170"/>
      <c r="H11" s="170"/>
      <c r="I11" s="170"/>
    </row>
    <row r="12" spans="1:9" ht="28.9">
      <c r="A12" s="75" t="s">
        <v>333</v>
      </c>
      <c r="B12" s="74" t="s">
        <v>324</v>
      </c>
      <c r="C12" s="69" t="s">
        <v>328</v>
      </c>
      <c r="D12" s="170"/>
      <c r="E12" s="170"/>
      <c r="F12" s="170"/>
      <c r="G12" s="170"/>
      <c r="H12" s="170"/>
      <c r="I12" s="170"/>
    </row>
    <row r="13" spans="1:9">
      <c r="A13" s="73" t="s">
        <v>334</v>
      </c>
      <c r="B13" s="74" t="s">
        <v>331</v>
      </c>
      <c r="C13" s="69" t="s">
        <v>332</v>
      </c>
      <c r="D13" s="170"/>
      <c r="E13" s="170"/>
      <c r="F13" s="170"/>
      <c r="G13" s="170"/>
      <c r="H13" s="170"/>
      <c r="I13" s="170"/>
    </row>
    <row r="14" spans="1:9">
      <c r="A14" s="76" t="s">
        <v>335</v>
      </c>
      <c r="B14" s="77" t="s">
        <v>331</v>
      </c>
      <c r="C14" s="76" t="s">
        <v>332</v>
      </c>
      <c r="D14" s="170"/>
      <c r="E14" s="170"/>
      <c r="F14" s="170"/>
      <c r="G14" s="170"/>
      <c r="H14" s="170"/>
      <c r="I14" s="170"/>
    </row>
    <row r="15" spans="1:9">
      <c r="A15" s="313" t="s">
        <v>336</v>
      </c>
      <c r="B15" s="314" t="s">
        <v>324</v>
      </c>
      <c r="C15" s="172"/>
      <c r="D15" s="78" t="s">
        <v>337</v>
      </c>
      <c r="E15" s="78" t="s">
        <v>338</v>
      </c>
      <c r="F15" s="78" t="s">
        <v>339</v>
      </c>
      <c r="G15" s="170"/>
      <c r="H15" s="170"/>
      <c r="I15" s="170"/>
    </row>
    <row r="16" spans="1:9">
      <c r="A16" s="313"/>
      <c r="B16" s="314"/>
      <c r="C16" s="79" t="s">
        <v>18</v>
      </c>
      <c r="D16" s="69" t="s">
        <v>328</v>
      </c>
      <c r="E16" s="69" t="s">
        <v>328</v>
      </c>
      <c r="F16" s="69" t="s">
        <v>328</v>
      </c>
      <c r="G16" s="170"/>
      <c r="H16" s="170"/>
      <c r="I16" s="170"/>
    </row>
    <row r="17" spans="1:9">
      <c r="A17" s="313"/>
      <c r="B17" s="314"/>
      <c r="C17" s="79" t="s">
        <v>20</v>
      </c>
      <c r="D17" s="69" t="s">
        <v>328</v>
      </c>
      <c r="E17" s="69" t="s">
        <v>328</v>
      </c>
      <c r="F17" s="69" t="s">
        <v>328</v>
      </c>
      <c r="G17" s="170"/>
      <c r="H17" s="170"/>
      <c r="I17" s="170"/>
    </row>
    <row r="18" spans="1:9" ht="45" customHeight="1">
      <c r="A18" s="313" t="s">
        <v>340</v>
      </c>
      <c r="B18" s="315" t="s">
        <v>341</v>
      </c>
      <c r="C18" s="69" t="s">
        <v>33</v>
      </c>
      <c r="D18" s="70" t="s">
        <v>26</v>
      </c>
      <c r="E18" s="70" t="s">
        <v>27</v>
      </c>
      <c r="F18" s="70" t="s">
        <v>28</v>
      </c>
      <c r="G18" s="70" t="s">
        <v>29</v>
      </c>
      <c r="H18" s="70" t="s">
        <v>30</v>
      </c>
      <c r="I18" s="69" t="s">
        <v>342</v>
      </c>
    </row>
    <row r="19" spans="1:9" ht="43.15">
      <c r="A19" s="313"/>
      <c r="B19" s="315"/>
      <c r="C19" s="76" t="s">
        <v>343</v>
      </c>
      <c r="D19" s="69" t="s">
        <v>328</v>
      </c>
      <c r="E19" s="69" t="s">
        <v>328</v>
      </c>
      <c r="F19" s="69" t="s">
        <v>328</v>
      </c>
      <c r="G19" s="69" t="s">
        <v>328</v>
      </c>
      <c r="H19" s="69" t="s">
        <v>328</v>
      </c>
      <c r="I19" s="69" t="s">
        <v>328</v>
      </c>
    </row>
    <row r="20" spans="1:9">
      <c r="A20" s="80" t="s">
        <v>344</v>
      </c>
      <c r="B20" s="81" t="s">
        <v>324</v>
      </c>
      <c r="C20" s="69" t="s">
        <v>328</v>
      </c>
      <c r="D20" s="170"/>
      <c r="E20" s="170"/>
      <c r="F20" s="170"/>
      <c r="G20" s="170"/>
      <c r="H20" s="170"/>
      <c r="I20" s="170"/>
    </row>
    <row r="21" spans="1:9">
      <c r="A21" s="80" t="s">
        <v>345</v>
      </c>
      <c r="B21" s="81" t="s">
        <v>324</v>
      </c>
      <c r="C21" s="69" t="s">
        <v>328</v>
      </c>
      <c r="D21" s="170"/>
      <c r="E21" s="170"/>
      <c r="F21" s="170"/>
      <c r="G21" s="170"/>
      <c r="H21" s="170"/>
      <c r="I21" s="170"/>
    </row>
    <row r="22" spans="1:9">
      <c r="A22" s="80" t="s">
        <v>346</v>
      </c>
      <c r="B22" s="81" t="s">
        <v>324</v>
      </c>
      <c r="C22" s="69" t="s">
        <v>328</v>
      </c>
      <c r="D22" s="170"/>
      <c r="E22" s="170"/>
      <c r="F22" s="170"/>
      <c r="G22" s="170"/>
      <c r="H22" s="170"/>
      <c r="I22" s="170"/>
    </row>
    <row r="24" spans="1:9">
      <c r="A24" s="67" t="s">
        <v>347</v>
      </c>
      <c r="B24" s="171"/>
      <c r="C24" s="171"/>
      <c r="D24" s="171"/>
      <c r="E24" s="171"/>
      <c r="F24" s="171"/>
      <c r="G24" s="171"/>
      <c r="H24" s="171"/>
      <c r="I24" s="171"/>
    </row>
    <row r="25" spans="1:9" ht="77.099999999999994" customHeight="1">
      <c r="A25" s="73" t="s">
        <v>348</v>
      </c>
      <c r="B25" s="82" t="s">
        <v>349</v>
      </c>
      <c r="C25" s="76" t="s">
        <v>332</v>
      </c>
      <c r="D25" s="170"/>
      <c r="E25" s="170"/>
      <c r="F25" s="170"/>
      <c r="G25" s="170"/>
      <c r="H25" s="170"/>
      <c r="I25" s="170"/>
    </row>
    <row r="26" spans="1:9" ht="28.9">
      <c r="A26" s="73" t="s">
        <v>350</v>
      </c>
      <c r="B26" s="77" t="s">
        <v>331</v>
      </c>
      <c r="C26" s="173" t="s">
        <v>160</v>
      </c>
      <c r="D26" s="173" t="s">
        <v>351</v>
      </c>
      <c r="E26" s="173" t="s">
        <v>201</v>
      </c>
      <c r="F26" s="170"/>
      <c r="G26" s="170"/>
      <c r="H26" s="170"/>
      <c r="I26" s="170"/>
    </row>
    <row r="27" spans="1:9">
      <c r="A27" s="73" t="s">
        <v>42</v>
      </c>
      <c r="B27" s="77" t="s">
        <v>331</v>
      </c>
      <c r="C27" s="173" t="s">
        <v>352</v>
      </c>
      <c r="D27" s="170"/>
      <c r="E27" s="170"/>
      <c r="F27" s="170"/>
      <c r="G27" s="170"/>
      <c r="H27" s="170"/>
      <c r="I27" s="170"/>
    </row>
    <row r="28" spans="1:9">
      <c r="A28" s="73" t="s">
        <v>114</v>
      </c>
      <c r="B28" s="77" t="s">
        <v>331</v>
      </c>
      <c r="C28" s="173" t="s">
        <v>352</v>
      </c>
      <c r="D28" s="170"/>
      <c r="E28" s="170"/>
      <c r="F28" s="170"/>
      <c r="G28" s="170"/>
      <c r="H28" s="170"/>
      <c r="I28" s="170"/>
    </row>
    <row r="29" spans="1:9" ht="43.15">
      <c r="A29" s="73" t="s">
        <v>115</v>
      </c>
      <c r="B29" s="77" t="s">
        <v>331</v>
      </c>
      <c r="C29" s="173" t="s">
        <v>161</v>
      </c>
      <c r="D29" s="173" t="s">
        <v>192</v>
      </c>
      <c r="E29" s="173" t="s">
        <v>353</v>
      </c>
      <c r="F29" s="173" t="s">
        <v>201</v>
      </c>
      <c r="G29" s="170"/>
      <c r="H29" s="170"/>
      <c r="I29" s="170"/>
    </row>
    <row r="30" spans="1:9" ht="43.15">
      <c r="A30" s="73" t="s">
        <v>354</v>
      </c>
      <c r="B30" s="77" t="s">
        <v>331</v>
      </c>
      <c r="C30" s="173" t="s">
        <v>162</v>
      </c>
      <c r="D30" s="173" t="s">
        <v>193</v>
      </c>
      <c r="E30" s="173" t="s">
        <v>163</v>
      </c>
      <c r="F30" s="173" t="s">
        <v>201</v>
      </c>
      <c r="G30" s="170"/>
      <c r="H30" s="170"/>
      <c r="I30" s="170"/>
    </row>
    <row r="31" spans="1:9" ht="43.15">
      <c r="A31" s="73" t="s">
        <v>117</v>
      </c>
      <c r="B31" s="77" t="s">
        <v>331</v>
      </c>
      <c r="C31" s="173" t="s">
        <v>162</v>
      </c>
      <c r="D31" s="173" t="s">
        <v>193</v>
      </c>
      <c r="E31" s="173" t="s">
        <v>163</v>
      </c>
      <c r="F31" s="173" t="s">
        <v>201</v>
      </c>
      <c r="G31" s="170"/>
      <c r="H31" s="170"/>
      <c r="I31" s="170"/>
    </row>
    <row r="32" spans="1:9" ht="43.15">
      <c r="A32" s="73" t="s">
        <v>355</v>
      </c>
      <c r="B32" s="77" t="s">
        <v>331</v>
      </c>
      <c r="C32" s="173" t="s">
        <v>162</v>
      </c>
      <c r="D32" s="173" t="s">
        <v>193</v>
      </c>
      <c r="E32" s="173" t="s">
        <v>163</v>
      </c>
      <c r="F32" s="173" t="s">
        <v>201</v>
      </c>
      <c r="G32" s="170"/>
      <c r="H32" s="170"/>
      <c r="I32" s="170"/>
    </row>
    <row r="33" spans="1:10">
      <c r="A33" s="73" t="s">
        <v>119</v>
      </c>
      <c r="B33" s="77" t="s">
        <v>331</v>
      </c>
      <c r="C33" s="173" t="s">
        <v>164</v>
      </c>
      <c r="D33" s="173" t="s">
        <v>165</v>
      </c>
      <c r="E33" s="173" t="s">
        <v>167</v>
      </c>
      <c r="F33" s="173" t="s">
        <v>356</v>
      </c>
      <c r="G33" s="173" t="s">
        <v>201</v>
      </c>
      <c r="H33" s="170"/>
      <c r="I33" s="170"/>
      <c r="J33" s="170"/>
    </row>
    <row r="34" spans="1:10" ht="43.15">
      <c r="A34" s="73" t="s">
        <v>120</v>
      </c>
      <c r="B34" s="74" t="s">
        <v>357</v>
      </c>
      <c r="C34" s="73" t="s">
        <v>358</v>
      </c>
      <c r="D34" s="173" t="s">
        <v>359</v>
      </c>
      <c r="E34" s="173" t="s">
        <v>360</v>
      </c>
      <c r="F34" s="173" t="s">
        <v>361</v>
      </c>
      <c r="G34" s="173" t="s">
        <v>362</v>
      </c>
      <c r="H34" s="173" t="s">
        <v>363</v>
      </c>
      <c r="I34" s="173" t="s">
        <v>364</v>
      </c>
      <c r="J34" s="170"/>
    </row>
    <row r="35" spans="1:10">
      <c r="A35" s="73" t="s">
        <v>121</v>
      </c>
      <c r="B35" s="77" t="s">
        <v>331</v>
      </c>
      <c r="C35" s="173" t="s">
        <v>164</v>
      </c>
      <c r="D35" s="173" t="s">
        <v>165</v>
      </c>
      <c r="E35" s="173" t="s">
        <v>167</v>
      </c>
      <c r="F35" s="173" t="s">
        <v>356</v>
      </c>
      <c r="G35" s="173" t="s">
        <v>201</v>
      </c>
      <c r="H35" s="170"/>
      <c r="I35" s="170"/>
      <c r="J35" s="170"/>
    </row>
    <row r="36" spans="1:10" ht="43.15">
      <c r="A36" s="73" t="s">
        <v>120</v>
      </c>
      <c r="B36" s="74" t="s">
        <v>357</v>
      </c>
      <c r="C36" s="73" t="s">
        <v>358</v>
      </c>
      <c r="D36" s="73" t="s">
        <v>359</v>
      </c>
      <c r="E36" s="73" t="s">
        <v>360</v>
      </c>
      <c r="F36" s="173" t="s">
        <v>361</v>
      </c>
      <c r="G36" s="173" t="s">
        <v>362</v>
      </c>
      <c r="H36" s="173" t="s">
        <v>363</v>
      </c>
      <c r="I36" s="173" t="s">
        <v>364</v>
      </c>
      <c r="J36" s="170"/>
    </row>
    <row r="37" spans="1:10">
      <c r="A37" s="73" t="s">
        <v>122</v>
      </c>
      <c r="B37" s="74" t="s">
        <v>324</v>
      </c>
      <c r="C37" s="173" t="s">
        <v>328</v>
      </c>
      <c r="D37" s="170"/>
      <c r="E37" s="170"/>
      <c r="F37" s="170"/>
      <c r="G37" s="170"/>
      <c r="H37" s="170"/>
      <c r="I37" s="170"/>
      <c r="J37" s="170"/>
    </row>
    <row r="38" spans="1:10" ht="28.9">
      <c r="A38" s="73" t="s">
        <v>365</v>
      </c>
      <c r="B38" s="74" t="s">
        <v>357</v>
      </c>
      <c r="C38" s="173" t="s">
        <v>366</v>
      </c>
      <c r="D38" s="173" t="s">
        <v>367</v>
      </c>
      <c r="E38" s="173" t="s">
        <v>215</v>
      </c>
      <c r="F38" s="173" t="s">
        <v>368</v>
      </c>
      <c r="G38" s="174"/>
      <c r="H38" s="174"/>
      <c r="I38" s="174"/>
      <c r="J38" s="174"/>
    </row>
    <row r="39" spans="1:10">
      <c r="A39" s="174"/>
      <c r="B39" s="174"/>
      <c r="C39" s="175"/>
      <c r="D39" s="175"/>
      <c r="E39" s="175"/>
      <c r="F39" s="175"/>
      <c r="G39" s="175"/>
      <c r="H39" s="175"/>
      <c r="I39" s="174"/>
      <c r="J39" s="174"/>
    </row>
    <row r="40" spans="1:10">
      <c r="A40" s="67" t="s">
        <v>49</v>
      </c>
      <c r="B40" s="171"/>
      <c r="C40" s="171"/>
      <c r="D40" s="171"/>
      <c r="E40" s="171"/>
      <c r="F40" s="171"/>
      <c r="G40" s="171"/>
      <c r="H40" s="171"/>
      <c r="I40" s="171"/>
      <c r="J40" s="174"/>
    </row>
    <row r="41" spans="1:10">
      <c r="A41" s="80" t="s">
        <v>369</v>
      </c>
      <c r="B41" s="77" t="s">
        <v>331</v>
      </c>
      <c r="C41" s="176" t="s">
        <v>352</v>
      </c>
      <c r="D41" s="175"/>
      <c r="E41" s="175"/>
      <c r="F41" s="175"/>
      <c r="G41" s="175"/>
      <c r="H41" s="175"/>
      <c r="I41" s="174"/>
      <c r="J41" s="174"/>
    </row>
    <row r="42" spans="1:10">
      <c r="A42" s="83" t="s">
        <v>51</v>
      </c>
      <c r="B42" s="77" t="s">
        <v>331</v>
      </c>
      <c r="C42" s="73" t="s">
        <v>208</v>
      </c>
      <c r="D42" s="73" t="s">
        <v>167</v>
      </c>
      <c r="E42" s="73" t="s">
        <v>165</v>
      </c>
      <c r="F42" s="73" t="s">
        <v>164</v>
      </c>
      <c r="G42" s="73" t="s">
        <v>370</v>
      </c>
      <c r="H42" s="175"/>
      <c r="I42" s="174"/>
      <c r="J42" s="174"/>
    </row>
    <row r="43" spans="1:10">
      <c r="A43" s="84" t="s">
        <v>125</v>
      </c>
      <c r="B43" s="77" t="s">
        <v>331</v>
      </c>
      <c r="C43" s="177" t="s">
        <v>332</v>
      </c>
      <c r="D43" s="170"/>
      <c r="E43" s="170"/>
      <c r="F43" s="170"/>
      <c r="G43" s="170"/>
      <c r="H43" s="170"/>
      <c r="I43" s="170"/>
      <c r="J43" s="170"/>
    </row>
    <row r="44" spans="1:10">
      <c r="A44" s="73" t="s">
        <v>126</v>
      </c>
      <c r="B44" s="77" t="s">
        <v>331</v>
      </c>
      <c r="C44" s="177" t="s">
        <v>332</v>
      </c>
      <c r="D44" s="170"/>
      <c r="E44" s="170"/>
      <c r="F44" s="170"/>
      <c r="G44" s="170"/>
      <c r="H44" s="170"/>
      <c r="I44" s="170"/>
      <c r="J44" s="170"/>
    </row>
    <row r="45" spans="1:10">
      <c r="A45" s="80" t="s">
        <v>127</v>
      </c>
      <c r="B45" s="77" t="s">
        <v>331</v>
      </c>
      <c r="C45" s="177" t="s">
        <v>332</v>
      </c>
      <c r="D45" s="170"/>
      <c r="E45" s="170"/>
      <c r="F45" s="170"/>
      <c r="G45" s="170"/>
      <c r="H45" s="170"/>
      <c r="I45" s="170"/>
      <c r="J45" s="170"/>
    </row>
    <row r="46" spans="1:10">
      <c r="A46" s="170" t="s">
        <v>128</v>
      </c>
      <c r="B46" s="77" t="s">
        <v>331</v>
      </c>
      <c r="C46" s="177" t="s">
        <v>332</v>
      </c>
      <c r="D46" s="170"/>
      <c r="E46" s="170"/>
      <c r="F46" s="170"/>
      <c r="G46" s="170"/>
      <c r="H46" s="170"/>
      <c r="I46" s="170"/>
      <c r="J46" s="170"/>
    </row>
    <row r="47" spans="1:10">
      <c r="A47" s="83" t="s">
        <v>129</v>
      </c>
      <c r="B47" s="77" t="s">
        <v>331</v>
      </c>
      <c r="C47" s="177" t="s">
        <v>332</v>
      </c>
      <c r="D47" s="170"/>
      <c r="E47" s="170"/>
      <c r="F47" s="170"/>
      <c r="G47" s="170"/>
      <c r="H47" s="170"/>
      <c r="I47" s="170"/>
      <c r="J47" s="170"/>
    </row>
    <row r="49" spans="1:13">
      <c r="A49" s="67" t="s">
        <v>371</v>
      </c>
      <c r="B49" s="171"/>
      <c r="C49" s="171"/>
      <c r="D49" s="171"/>
      <c r="E49" s="171"/>
      <c r="F49" s="171"/>
      <c r="G49" s="171"/>
      <c r="H49" s="171"/>
      <c r="I49" s="171"/>
      <c r="J49" s="170"/>
      <c r="K49" s="170"/>
      <c r="L49" s="170"/>
      <c r="M49" s="170"/>
    </row>
    <row r="50" spans="1:13">
      <c r="A50" s="73" t="s">
        <v>130</v>
      </c>
      <c r="B50" s="77" t="s">
        <v>331</v>
      </c>
      <c r="C50" s="173" t="s">
        <v>332</v>
      </c>
      <c r="D50" s="170"/>
      <c r="E50" s="170"/>
      <c r="F50" s="170"/>
      <c r="G50" s="170"/>
      <c r="H50" s="170"/>
      <c r="I50" s="170"/>
      <c r="J50" s="170"/>
      <c r="K50" s="170"/>
      <c r="L50" s="170"/>
      <c r="M50" s="170"/>
    </row>
    <row r="51" spans="1:13">
      <c r="A51" s="73" t="s">
        <v>372</v>
      </c>
      <c r="B51" s="77" t="s">
        <v>331</v>
      </c>
      <c r="C51" s="85" t="s">
        <v>168</v>
      </c>
      <c r="D51" s="178" t="s">
        <v>195</v>
      </c>
      <c r="E51" s="85" t="s">
        <v>179</v>
      </c>
      <c r="F51" s="85" t="s">
        <v>201</v>
      </c>
      <c r="G51" s="170"/>
      <c r="H51" s="170"/>
      <c r="I51" s="170"/>
      <c r="J51" s="170"/>
      <c r="K51" s="170"/>
      <c r="L51" s="170"/>
      <c r="M51" s="170"/>
    </row>
    <row r="52" spans="1:13" ht="28.9">
      <c r="A52" s="73" t="s">
        <v>373</v>
      </c>
      <c r="B52" s="77" t="s">
        <v>331</v>
      </c>
      <c r="C52" s="86" t="s">
        <v>169</v>
      </c>
      <c r="D52" s="86" t="s">
        <v>180</v>
      </c>
      <c r="E52" s="86" t="s">
        <v>374</v>
      </c>
      <c r="F52" s="174"/>
      <c r="G52" s="170"/>
      <c r="H52" s="170"/>
      <c r="I52" s="170"/>
      <c r="J52" s="170"/>
      <c r="K52" s="170"/>
      <c r="L52" s="170"/>
      <c r="M52" s="170"/>
    </row>
    <row r="54" spans="1:13">
      <c r="A54" s="67" t="s">
        <v>375</v>
      </c>
      <c r="B54" s="171"/>
      <c r="C54" s="171"/>
      <c r="D54" s="171"/>
      <c r="E54" s="171"/>
      <c r="F54" s="171"/>
      <c r="G54" s="171"/>
      <c r="H54" s="171"/>
      <c r="I54" s="171"/>
      <c r="J54" s="170"/>
      <c r="K54" s="170"/>
      <c r="L54" s="170"/>
      <c r="M54" s="170"/>
    </row>
    <row r="55" spans="1:13" ht="28.9">
      <c r="A55" s="76" t="s">
        <v>133</v>
      </c>
      <c r="B55" s="77" t="s">
        <v>331</v>
      </c>
      <c r="C55" s="179" t="s">
        <v>332</v>
      </c>
      <c r="D55" s="170"/>
      <c r="E55" s="170"/>
      <c r="F55" s="170"/>
      <c r="G55" s="170"/>
      <c r="H55" s="170"/>
      <c r="I55" s="170"/>
      <c r="J55" s="170"/>
      <c r="K55" s="170"/>
      <c r="L55" s="170"/>
      <c r="M55" s="170"/>
    </row>
    <row r="56" spans="1:13">
      <c r="A56" s="180" t="s">
        <v>134</v>
      </c>
      <c r="B56" s="77" t="s">
        <v>331</v>
      </c>
      <c r="C56" s="173" t="s">
        <v>332</v>
      </c>
      <c r="D56" s="170"/>
      <c r="E56" s="170"/>
      <c r="F56" s="170"/>
      <c r="G56" s="170"/>
      <c r="H56" s="170"/>
      <c r="I56" s="170"/>
      <c r="J56" s="170"/>
      <c r="K56" s="170"/>
      <c r="L56" s="170"/>
      <c r="M56" s="170"/>
    </row>
    <row r="57" spans="1:13">
      <c r="A57" s="76" t="s">
        <v>135</v>
      </c>
      <c r="B57" s="77" t="s">
        <v>331</v>
      </c>
      <c r="C57" s="173" t="s">
        <v>332</v>
      </c>
      <c r="D57" s="170"/>
      <c r="E57" s="170"/>
      <c r="F57" s="170"/>
      <c r="G57" s="170"/>
      <c r="H57" s="170"/>
      <c r="I57" s="170"/>
      <c r="J57" s="170"/>
      <c r="K57" s="170"/>
      <c r="L57" s="170"/>
      <c r="M57" s="170"/>
    </row>
    <row r="58" spans="1:13">
      <c r="A58" s="80" t="s">
        <v>136</v>
      </c>
      <c r="B58" s="77" t="s">
        <v>331</v>
      </c>
      <c r="C58" s="173" t="s">
        <v>332</v>
      </c>
      <c r="D58" s="170"/>
      <c r="E58" s="170"/>
      <c r="F58" s="170"/>
      <c r="G58" s="170"/>
      <c r="H58" s="170"/>
      <c r="I58" s="170"/>
      <c r="J58" s="170"/>
      <c r="K58" s="170"/>
      <c r="L58" s="170"/>
      <c r="M58" s="170"/>
    </row>
    <row r="59" spans="1:13">
      <c r="A59" s="80" t="s">
        <v>137</v>
      </c>
      <c r="B59" s="77" t="s">
        <v>331</v>
      </c>
      <c r="C59" s="176" t="s">
        <v>332</v>
      </c>
      <c r="D59" s="170"/>
      <c r="E59" s="170"/>
      <c r="F59" s="170"/>
      <c r="G59" s="170"/>
      <c r="H59" s="170"/>
      <c r="I59" s="170"/>
      <c r="J59" s="170"/>
      <c r="K59" s="170"/>
      <c r="L59" s="170"/>
      <c r="M59" s="170"/>
    </row>
    <row r="60" spans="1:13" ht="57.6">
      <c r="A60" s="87" t="s">
        <v>138</v>
      </c>
      <c r="B60" s="77" t="s">
        <v>331</v>
      </c>
      <c r="C60" s="73" t="s">
        <v>181</v>
      </c>
      <c r="D60" s="181" t="s">
        <v>196</v>
      </c>
      <c r="E60" s="181" t="s">
        <v>376</v>
      </c>
      <c r="F60" s="181" t="s">
        <v>171</v>
      </c>
      <c r="G60" s="181" t="s">
        <v>370</v>
      </c>
      <c r="H60" s="88"/>
      <c r="I60" s="89"/>
      <c r="J60" s="88"/>
      <c r="K60" s="88"/>
      <c r="L60" s="170"/>
      <c r="M60" s="170"/>
    </row>
    <row r="61" spans="1:13">
      <c r="A61" s="83" t="s">
        <v>377</v>
      </c>
      <c r="B61" s="77" t="s">
        <v>331</v>
      </c>
      <c r="C61" s="173" t="s">
        <v>172</v>
      </c>
      <c r="D61" s="172" t="s">
        <v>167</v>
      </c>
      <c r="E61" s="172" t="s">
        <v>378</v>
      </c>
      <c r="F61" s="172" t="s">
        <v>164</v>
      </c>
      <c r="G61" s="170"/>
      <c r="H61" s="170"/>
      <c r="I61" s="170"/>
      <c r="J61" s="170"/>
      <c r="K61" s="170"/>
      <c r="L61" s="170"/>
      <c r="M61" s="170"/>
    </row>
    <row r="62" spans="1:13">
      <c r="A62" s="80" t="s">
        <v>379</v>
      </c>
      <c r="B62" s="77" t="s">
        <v>331</v>
      </c>
      <c r="C62" s="177" t="s">
        <v>380</v>
      </c>
      <c r="D62" s="177" t="s">
        <v>183</v>
      </c>
      <c r="E62" s="182" t="s">
        <v>202</v>
      </c>
      <c r="F62" s="181" t="s">
        <v>370</v>
      </c>
      <c r="G62" s="170"/>
      <c r="H62" s="170"/>
      <c r="I62" s="170"/>
      <c r="J62" s="170"/>
      <c r="K62" s="170"/>
      <c r="L62" s="170"/>
      <c r="M62" s="170"/>
    </row>
    <row r="63" spans="1:13">
      <c r="A63" s="80" t="s">
        <v>141</v>
      </c>
      <c r="B63" s="77" t="s">
        <v>331</v>
      </c>
      <c r="C63" s="173" t="s">
        <v>184</v>
      </c>
      <c r="D63" s="173" t="s">
        <v>174</v>
      </c>
      <c r="E63" s="172" t="s">
        <v>381</v>
      </c>
      <c r="F63" s="181" t="s">
        <v>370</v>
      </c>
      <c r="G63" s="170"/>
      <c r="H63" s="170"/>
      <c r="I63" s="170"/>
      <c r="J63" s="170"/>
      <c r="K63" s="170"/>
      <c r="L63" s="170"/>
      <c r="M63" s="170"/>
    </row>
    <row r="64" spans="1:13">
      <c r="A64" s="69" t="s">
        <v>142</v>
      </c>
      <c r="B64" s="77" t="s">
        <v>331</v>
      </c>
      <c r="C64" s="172" t="s">
        <v>382</v>
      </c>
      <c r="D64" s="170"/>
      <c r="E64" s="170"/>
      <c r="F64" s="170"/>
      <c r="G64" s="170"/>
      <c r="H64" s="170"/>
      <c r="I64" s="170"/>
      <c r="J64" s="170"/>
      <c r="K64" s="170"/>
      <c r="L64" s="170"/>
      <c r="M64" s="170"/>
    </row>
    <row r="65" spans="1:9">
      <c r="A65" s="69" t="s">
        <v>143</v>
      </c>
      <c r="B65" s="77" t="s">
        <v>331</v>
      </c>
      <c r="C65" s="172" t="s">
        <v>382</v>
      </c>
      <c r="D65" s="170"/>
      <c r="E65" s="170"/>
      <c r="F65" s="170"/>
      <c r="G65" s="170"/>
      <c r="H65" s="170"/>
      <c r="I65" s="170"/>
    </row>
    <row r="66" spans="1:9">
      <c r="A66" s="69" t="s">
        <v>144</v>
      </c>
      <c r="B66" s="77" t="s">
        <v>331</v>
      </c>
      <c r="C66" s="172" t="s">
        <v>382</v>
      </c>
      <c r="D66" s="170"/>
      <c r="E66" s="170"/>
      <c r="F66" s="170"/>
      <c r="G66" s="170"/>
      <c r="H66" s="170"/>
      <c r="I66" s="170"/>
    </row>
    <row r="67" spans="1:9">
      <c r="A67" s="69" t="s">
        <v>145</v>
      </c>
      <c r="B67" s="77" t="s">
        <v>331</v>
      </c>
      <c r="C67" s="172" t="s">
        <v>382</v>
      </c>
      <c r="D67" s="170"/>
      <c r="E67" s="170"/>
      <c r="F67" s="170"/>
      <c r="G67" s="170"/>
      <c r="H67" s="170"/>
      <c r="I67" s="170"/>
    </row>
    <row r="68" spans="1:9">
      <c r="A68" s="69" t="s">
        <v>146</v>
      </c>
      <c r="B68" s="77" t="s">
        <v>331</v>
      </c>
      <c r="C68" s="172" t="s">
        <v>382</v>
      </c>
      <c r="D68" s="170"/>
      <c r="E68" s="170"/>
      <c r="F68" s="170"/>
      <c r="G68" s="170"/>
      <c r="H68" s="170"/>
      <c r="I68" s="170"/>
    </row>
    <row r="70" spans="1:9">
      <c r="A70" s="67" t="s">
        <v>383</v>
      </c>
      <c r="B70" s="171"/>
      <c r="C70" s="171"/>
      <c r="D70" s="171"/>
      <c r="E70" s="171"/>
      <c r="F70" s="171"/>
      <c r="G70" s="171"/>
      <c r="H70" s="171"/>
      <c r="I70" s="171"/>
    </row>
    <row r="71" spans="1:9" ht="43.15">
      <c r="A71" s="76" t="s">
        <v>384</v>
      </c>
      <c r="B71" s="74" t="s">
        <v>357</v>
      </c>
      <c r="C71" s="181" t="s">
        <v>175</v>
      </c>
      <c r="D71" s="181" t="s">
        <v>385</v>
      </c>
      <c r="E71" s="181" t="s">
        <v>209</v>
      </c>
      <c r="F71" s="76" t="s">
        <v>386</v>
      </c>
      <c r="G71" s="170"/>
      <c r="H71" s="170"/>
      <c r="I71" s="170"/>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5"/>
  <sheetViews>
    <sheetView topLeftCell="H1" workbookViewId="0">
      <selection sqref="A1:G1048576"/>
    </sheetView>
  </sheetViews>
  <sheetFormatPr defaultColWidth="23.7109375" defaultRowHeight="13.15"/>
  <cols>
    <col min="1" max="1" width="25.28515625" style="166" hidden="1" customWidth="1"/>
    <col min="2" max="2" width="18.140625" style="166" hidden="1" customWidth="1"/>
    <col min="3" max="4" width="16" style="166" hidden="1" customWidth="1"/>
    <col min="5" max="5" width="13" style="166" hidden="1" customWidth="1"/>
    <col min="6" max="6" width="21.140625" style="135" hidden="1" customWidth="1"/>
    <col min="7" max="7" width="28.7109375" style="145" hidden="1" customWidth="1"/>
    <col min="8" max="8" width="23.7109375" style="164"/>
    <col min="9" max="11" width="23.7109375" style="126"/>
    <col min="12" max="16384" width="23.7109375" style="125"/>
  </cols>
  <sheetData>
    <row r="1" spans="1:11" ht="15" thickBot="1">
      <c r="A1" s="131" t="s">
        <v>387</v>
      </c>
      <c r="B1" s="131" t="s">
        <v>5</v>
      </c>
      <c r="C1" s="131" t="s">
        <v>6</v>
      </c>
      <c r="D1" s="131" t="s">
        <v>7</v>
      </c>
      <c r="E1" s="132" t="s">
        <v>388</v>
      </c>
      <c r="F1" s="133" t="s">
        <v>389</v>
      </c>
      <c r="G1" s="134" t="s">
        <v>390</v>
      </c>
      <c r="H1" s="135"/>
      <c r="I1" s="125"/>
      <c r="J1" s="125"/>
      <c r="K1" s="125"/>
    </row>
    <row r="2" spans="1:11" ht="15" thickTop="1">
      <c r="A2" s="136" t="s">
        <v>152</v>
      </c>
      <c r="B2" s="136" t="s">
        <v>391</v>
      </c>
      <c r="C2" s="136" t="s">
        <v>152</v>
      </c>
      <c r="D2" s="137" t="s">
        <v>392</v>
      </c>
      <c r="E2" s="138" t="s">
        <v>393</v>
      </c>
      <c r="F2" s="139" t="s">
        <v>153</v>
      </c>
      <c r="G2" s="134" t="s">
        <v>152</v>
      </c>
      <c r="H2" s="135"/>
      <c r="I2" s="125"/>
      <c r="J2" s="125"/>
      <c r="K2" s="125"/>
    </row>
    <row r="3" spans="1:11" ht="14.45">
      <c r="A3" s="140" t="s">
        <v>394</v>
      </c>
      <c r="B3" s="136" t="s">
        <v>395</v>
      </c>
      <c r="C3" s="140" t="s">
        <v>394</v>
      </c>
      <c r="D3" s="141" t="s">
        <v>392</v>
      </c>
      <c r="E3" s="142" t="s">
        <v>393</v>
      </c>
      <c r="F3" s="143" t="s">
        <v>396</v>
      </c>
      <c r="G3" s="134" t="s">
        <v>397</v>
      </c>
      <c r="H3" s="135"/>
      <c r="I3" s="125"/>
      <c r="J3" s="125"/>
      <c r="K3" s="125"/>
    </row>
    <row r="4" spans="1:11" ht="14.45">
      <c r="A4" s="136" t="s">
        <v>398</v>
      </c>
      <c r="B4" s="136" t="s">
        <v>399</v>
      </c>
      <c r="C4" s="136" t="s">
        <v>400</v>
      </c>
      <c r="D4" s="137" t="s">
        <v>401</v>
      </c>
      <c r="E4" s="138" t="s">
        <v>402</v>
      </c>
      <c r="F4" s="144" t="s">
        <v>403</v>
      </c>
      <c r="G4" s="134"/>
      <c r="H4" s="135"/>
      <c r="I4" s="125"/>
      <c r="J4" s="125"/>
      <c r="K4" s="125"/>
    </row>
    <row r="5" spans="1:11" ht="14.45">
      <c r="A5" s="140" t="s">
        <v>404</v>
      </c>
      <c r="B5" s="136" t="s">
        <v>399</v>
      </c>
      <c r="C5" s="140" t="s">
        <v>400</v>
      </c>
      <c r="D5" s="141" t="s">
        <v>401</v>
      </c>
      <c r="E5" s="142" t="s">
        <v>402</v>
      </c>
      <c r="F5" s="143" t="s">
        <v>405</v>
      </c>
      <c r="H5" s="135"/>
      <c r="I5" s="125"/>
      <c r="J5" s="125"/>
      <c r="K5" s="125"/>
    </row>
    <row r="6" spans="1:11" ht="14.45">
      <c r="A6" s="140" t="s">
        <v>1</v>
      </c>
      <c r="B6" s="136" t="s">
        <v>406</v>
      </c>
      <c r="C6" s="140" t="s">
        <v>407</v>
      </c>
      <c r="D6" s="141" t="s">
        <v>407</v>
      </c>
      <c r="E6" s="142" t="s">
        <v>402</v>
      </c>
      <c r="F6" s="143" t="s">
        <v>186</v>
      </c>
      <c r="G6" s="134" t="s">
        <v>408</v>
      </c>
      <c r="H6" s="135"/>
      <c r="I6" s="125"/>
      <c r="J6" s="125"/>
      <c r="K6" s="125"/>
    </row>
    <row r="7" spans="1:11" ht="14.45">
      <c r="A7" s="136" t="s">
        <v>409</v>
      </c>
      <c r="B7" s="136" t="s">
        <v>410</v>
      </c>
      <c r="C7" s="136" t="s">
        <v>411</v>
      </c>
      <c r="D7" s="137" t="s">
        <v>412</v>
      </c>
      <c r="E7" s="138" t="s">
        <v>393</v>
      </c>
      <c r="F7" s="139" t="s">
        <v>413</v>
      </c>
      <c r="H7" s="135"/>
      <c r="I7" s="125"/>
      <c r="J7" s="125"/>
      <c r="K7" s="125"/>
    </row>
    <row r="8" spans="1:11" ht="14.45">
      <c r="A8" s="140" t="s">
        <v>414</v>
      </c>
      <c r="B8" s="136" t="s">
        <v>415</v>
      </c>
      <c r="C8" s="140" t="s">
        <v>411</v>
      </c>
      <c r="D8" s="141" t="s">
        <v>412</v>
      </c>
      <c r="E8" s="142" t="s">
        <v>393</v>
      </c>
      <c r="F8" s="146" t="s">
        <v>416</v>
      </c>
      <c r="G8" s="134"/>
      <c r="H8" s="135"/>
      <c r="I8" s="125"/>
      <c r="J8" s="125"/>
      <c r="K8" s="125"/>
    </row>
    <row r="9" spans="1:11" ht="14.45">
      <c r="A9" s="140" t="s">
        <v>417</v>
      </c>
      <c r="B9" s="147" t="s">
        <v>418</v>
      </c>
      <c r="C9" s="185" t="s">
        <v>419</v>
      </c>
      <c r="D9" s="185" t="s">
        <v>420</v>
      </c>
      <c r="E9" s="142" t="s">
        <v>402</v>
      </c>
      <c r="F9" s="146" t="s">
        <v>421</v>
      </c>
      <c r="G9" s="149" t="s">
        <v>414</v>
      </c>
      <c r="H9" s="135"/>
      <c r="I9" s="125"/>
      <c r="J9" s="125"/>
      <c r="K9" s="125"/>
    </row>
    <row r="10" spans="1:11" ht="14.45">
      <c r="A10" s="136" t="s">
        <v>422</v>
      </c>
      <c r="B10" s="136" t="s">
        <v>423</v>
      </c>
      <c r="C10" s="136" t="s">
        <v>422</v>
      </c>
      <c r="D10" s="137" t="s">
        <v>424</v>
      </c>
      <c r="E10" s="138" t="s">
        <v>402</v>
      </c>
      <c r="F10" s="144" t="s">
        <v>425</v>
      </c>
      <c r="H10" s="135"/>
      <c r="I10" s="125"/>
      <c r="J10" s="125"/>
      <c r="K10" s="125"/>
    </row>
    <row r="11" spans="1:11" ht="14.45">
      <c r="A11" s="140" t="s">
        <v>426</v>
      </c>
      <c r="B11" s="136" t="s">
        <v>427</v>
      </c>
      <c r="C11" s="140" t="s">
        <v>392</v>
      </c>
      <c r="D11" s="141" t="s">
        <v>392</v>
      </c>
      <c r="E11" s="142" t="s">
        <v>393</v>
      </c>
      <c r="F11" s="146" t="s">
        <v>428</v>
      </c>
      <c r="G11" s="134" t="s">
        <v>429</v>
      </c>
      <c r="H11" s="135"/>
      <c r="I11" s="125"/>
      <c r="J11" s="125"/>
      <c r="K11" s="125"/>
    </row>
    <row r="12" spans="1:11" ht="14.45">
      <c r="A12" s="136" t="s">
        <v>430</v>
      </c>
      <c r="B12" s="136" t="s">
        <v>430</v>
      </c>
      <c r="C12" s="136" t="s">
        <v>430</v>
      </c>
      <c r="D12" s="137" t="s">
        <v>431</v>
      </c>
      <c r="E12" s="138" t="s">
        <v>432</v>
      </c>
      <c r="F12" s="144" t="s">
        <v>178</v>
      </c>
      <c r="G12" s="134" t="s">
        <v>177</v>
      </c>
      <c r="H12" s="135"/>
      <c r="I12" s="125"/>
      <c r="J12" s="125"/>
      <c r="K12" s="125"/>
    </row>
    <row r="13" spans="1:11" ht="14.45">
      <c r="A13" s="136" t="s">
        <v>433</v>
      </c>
      <c r="B13" s="136" t="s">
        <v>434</v>
      </c>
      <c r="C13" s="136" t="s">
        <v>435</v>
      </c>
      <c r="D13" s="137" t="s">
        <v>436</v>
      </c>
      <c r="E13" s="138" t="s">
        <v>393</v>
      </c>
      <c r="F13" s="144" t="s">
        <v>437</v>
      </c>
      <c r="G13" s="134" t="s">
        <v>433</v>
      </c>
      <c r="H13" s="135"/>
      <c r="I13" s="125"/>
      <c r="J13" s="125"/>
      <c r="K13" s="125"/>
    </row>
    <row r="14" spans="1:11" ht="14.45">
      <c r="A14" s="140" t="s">
        <v>438</v>
      </c>
      <c r="B14" s="136" t="s">
        <v>439</v>
      </c>
      <c r="C14" s="140" t="s">
        <v>440</v>
      </c>
      <c r="D14" s="141" t="s">
        <v>440</v>
      </c>
      <c r="E14" s="142" t="s">
        <v>432</v>
      </c>
      <c r="F14" s="143" t="s">
        <v>441</v>
      </c>
      <c r="G14" s="134" t="s">
        <v>442</v>
      </c>
      <c r="H14" s="135"/>
      <c r="I14" s="125"/>
      <c r="J14" s="125"/>
      <c r="K14" s="125"/>
    </row>
    <row r="15" spans="1:11" ht="14.45">
      <c r="A15" s="136" t="s">
        <v>443</v>
      </c>
      <c r="B15" s="136" t="s">
        <v>444</v>
      </c>
      <c r="C15" s="136" t="s">
        <v>443</v>
      </c>
      <c r="D15" s="137" t="s">
        <v>436</v>
      </c>
      <c r="E15" s="138" t="s">
        <v>393</v>
      </c>
      <c r="F15" s="144" t="s">
        <v>445</v>
      </c>
      <c r="G15" s="134" t="s">
        <v>443</v>
      </c>
      <c r="H15" s="135"/>
      <c r="I15" s="125"/>
      <c r="J15" s="125"/>
      <c r="K15" s="125"/>
    </row>
    <row r="16" spans="1:11" ht="14.45">
      <c r="A16" s="140" t="s">
        <v>420</v>
      </c>
      <c r="B16" s="136" t="s">
        <v>446</v>
      </c>
      <c r="C16" s="140" t="s">
        <v>420</v>
      </c>
      <c r="D16" s="141" t="s">
        <v>420</v>
      </c>
      <c r="E16" s="142" t="s">
        <v>402</v>
      </c>
      <c r="F16" s="143" t="s">
        <v>447</v>
      </c>
      <c r="H16" s="135"/>
      <c r="I16" s="125"/>
      <c r="J16" s="125"/>
      <c r="K16" s="125"/>
    </row>
    <row r="17" spans="1:11" ht="14.45">
      <c r="A17" s="136" t="s">
        <v>448</v>
      </c>
      <c r="B17" s="136" t="s">
        <v>449</v>
      </c>
      <c r="C17" s="136" t="s">
        <v>448</v>
      </c>
      <c r="D17" s="137" t="s">
        <v>450</v>
      </c>
      <c r="E17" s="138" t="s">
        <v>402</v>
      </c>
      <c r="F17" s="144" t="s">
        <v>451</v>
      </c>
      <c r="G17" s="150"/>
      <c r="H17" s="135"/>
      <c r="I17" s="125"/>
      <c r="J17" s="125"/>
      <c r="K17" s="125"/>
    </row>
    <row r="18" spans="1:11" ht="14.45">
      <c r="A18" s="136" t="s">
        <v>452</v>
      </c>
      <c r="B18" s="136" t="s">
        <v>394</v>
      </c>
      <c r="C18" s="136" t="s">
        <v>394</v>
      </c>
      <c r="D18" s="137" t="s">
        <v>392</v>
      </c>
      <c r="E18" s="138" t="s">
        <v>393</v>
      </c>
      <c r="F18" s="144" t="s">
        <v>453</v>
      </c>
      <c r="G18" s="134" t="s">
        <v>452</v>
      </c>
      <c r="H18" s="135"/>
      <c r="I18" s="125"/>
      <c r="J18" s="125"/>
      <c r="K18" s="125"/>
    </row>
    <row r="19" spans="1:11" ht="14.45">
      <c r="A19" s="136" t="s">
        <v>454</v>
      </c>
      <c r="B19" s="136" t="s">
        <v>455</v>
      </c>
      <c r="C19" s="136" t="s">
        <v>456</v>
      </c>
      <c r="D19" s="137" t="s">
        <v>457</v>
      </c>
      <c r="E19" s="138" t="s">
        <v>393</v>
      </c>
      <c r="F19" s="144" t="s">
        <v>458</v>
      </c>
      <c r="H19" s="135"/>
      <c r="I19" s="125"/>
      <c r="J19" s="125"/>
      <c r="K19" s="125"/>
    </row>
    <row r="20" spans="1:11" ht="14.45">
      <c r="A20" s="140" t="s">
        <v>454</v>
      </c>
      <c r="B20" s="136" t="s">
        <v>455</v>
      </c>
      <c r="C20" s="140" t="s">
        <v>459</v>
      </c>
      <c r="D20" s="141" t="s">
        <v>460</v>
      </c>
      <c r="E20" s="142" t="s">
        <v>393</v>
      </c>
      <c r="F20" s="143" t="s">
        <v>458</v>
      </c>
      <c r="G20" s="150"/>
      <c r="H20" s="135"/>
      <c r="I20" s="125"/>
      <c r="J20" s="125"/>
      <c r="K20" s="125"/>
    </row>
    <row r="21" spans="1:11" ht="14.45">
      <c r="A21" s="151" t="s">
        <v>204</v>
      </c>
      <c r="B21" s="136" t="s">
        <v>461</v>
      </c>
      <c r="C21" s="136" t="s">
        <v>460</v>
      </c>
      <c r="D21" s="137" t="s">
        <v>460</v>
      </c>
      <c r="E21" s="138" t="s">
        <v>393</v>
      </c>
      <c r="F21" s="144" t="s">
        <v>205</v>
      </c>
      <c r="H21" s="135"/>
      <c r="I21" s="125"/>
      <c r="J21" s="125"/>
      <c r="K21" s="125"/>
    </row>
    <row r="22" spans="1:11" ht="14.45">
      <c r="A22" s="152" t="s">
        <v>462</v>
      </c>
      <c r="B22" s="136" t="s">
        <v>463</v>
      </c>
      <c r="C22" s="140" t="s">
        <v>460</v>
      </c>
      <c r="D22" s="141" t="s">
        <v>460</v>
      </c>
      <c r="E22" s="142" t="s">
        <v>393</v>
      </c>
      <c r="F22" s="143" t="s">
        <v>464</v>
      </c>
      <c r="G22" s="134" t="s">
        <v>462</v>
      </c>
      <c r="H22" s="135"/>
      <c r="I22" s="125"/>
      <c r="J22" s="125"/>
      <c r="K22" s="125"/>
    </row>
    <row r="23" spans="1:11" ht="14.45">
      <c r="A23" s="136" t="s">
        <v>465</v>
      </c>
      <c r="B23" s="136" t="s">
        <v>466</v>
      </c>
      <c r="C23" s="136" t="s">
        <v>424</v>
      </c>
      <c r="D23" s="137" t="s">
        <v>424</v>
      </c>
      <c r="E23" s="138" t="s">
        <v>402</v>
      </c>
      <c r="F23" s="144" t="s">
        <v>467</v>
      </c>
      <c r="H23" s="135"/>
      <c r="I23" s="125"/>
      <c r="J23" s="125"/>
      <c r="K23" s="125"/>
    </row>
    <row r="24" spans="1:11" ht="14.45">
      <c r="A24" s="136" t="s">
        <v>468</v>
      </c>
      <c r="B24" s="136"/>
      <c r="C24" s="136" t="s">
        <v>424</v>
      </c>
      <c r="D24" s="137" t="s">
        <v>424</v>
      </c>
      <c r="E24" s="138" t="s">
        <v>402</v>
      </c>
      <c r="F24" s="144" t="s">
        <v>469</v>
      </c>
      <c r="G24" s="134"/>
      <c r="H24" s="135"/>
      <c r="I24" s="125"/>
      <c r="J24" s="125"/>
      <c r="K24" s="125"/>
    </row>
    <row r="25" spans="1:11" ht="14.45">
      <c r="A25" s="140" t="s">
        <v>210</v>
      </c>
      <c r="B25" s="136" t="s">
        <v>470</v>
      </c>
      <c r="C25" s="136" t="s">
        <v>424</v>
      </c>
      <c r="D25" s="137" t="s">
        <v>424</v>
      </c>
      <c r="E25" s="138" t="s">
        <v>402</v>
      </c>
      <c r="F25" s="143" t="s">
        <v>211</v>
      </c>
      <c r="G25" s="149" t="s">
        <v>210</v>
      </c>
      <c r="H25" s="135"/>
      <c r="I25" s="125"/>
      <c r="J25" s="125"/>
      <c r="K25" s="125"/>
    </row>
    <row r="26" spans="1:11" ht="14.45">
      <c r="A26" s="140" t="s">
        <v>471</v>
      </c>
      <c r="B26" s="136" t="s">
        <v>472</v>
      </c>
      <c r="C26" s="140" t="s">
        <v>473</v>
      </c>
      <c r="D26" s="141" t="s">
        <v>474</v>
      </c>
      <c r="E26" s="142" t="s">
        <v>432</v>
      </c>
      <c r="F26" s="143" t="s">
        <v>475</v>
      </c>
      <c r="G26" s="134" t="s">
        <v>471</v>
      </c>
      <c r="H26" s="135"/>
      <c r="I26" s="125"/>
      <c r="J26" s="125"/>
      <c r="K26" s="125"/>
    </row>
    <row r="27" spans="1:11" ht="14.45">
      <c r="A27" s="140" t="s">
        <v>476</v>
      </c>
      <c r="B27" s="136" t="s">
        <v>476</v>
      </c>
      <c r="C27" s="140" t="s">
        <v>476</v>
      </c>
      <c r="D27" s="141" t="s">
        <v>477</v>
      </c>
      <c r="E27" s="142" t="s">
        <v>393</v>
      </c>
      <c r="F27" s="143" t="s">
        <v>478</v>
      </c>
      <c r="G27" s="134" t="s">
        <v>476</v>
      </c>
      <c r="H27" s="135"/>
      <c r="I27" s="125"/>
      <c r="J27" s="125"/>
      <c r="K27" s="125"/>
    </row>
    <row r="28" spans="1:11" ht="14.45">
      <c r="A28" s="140" t="s">
        <v>450</v>
      </c>
      <c r="B28" s="136" t="s">
        <v>479</v>
      </c>
      <c r="C28" s="140" t="s">
        <v>450</v>
      </c>
      <c r="D28" s="141" t="s">
        <v>450</v>
      </c>
      <c r="E28" s="142" t="s">
        <v>402</v>
      </c>
      <c r="F28" s="143" t="s">
        <v>480</v>
      </c>
      <c r="G28" s="134"/>
      <c r="H28" s="135"/>
      <c r="I28" s="125"/>
      <c r="J28" s="125"/>
      <c r="K28" s="125"/>
    </row>
    <row r="29" spans="1:11" ht="14.45">
      <c r="A29" s="140" t="s">
        <v>481</v>
      </c>
      <c r="B29" s="136" t="s">
        <v>482</v>
      </c>
      <c r="C29" s="140" t="s">
        <v>481</v>
      </c>
      <c r="D29" s="141" t="s">
        <v>481</v>
      </c>
      <c r="E29" s="142" t="s">
        <v>402</v>
      </c>
      <c r="F29" s="143" t="s">
        <v>483</v>
      </c>
      <c r="G29" s="134" t="s">
        <v>481</v>
      </c>
      <c r="H29" s="135"/>
      <c r="I29" s="125"/>
      <c r="J29" s="125"/>
      <c r="K29" s="125"/>
    </row>
    <row r="30" spans="1:11" ht="14.45">
      <c r="A30" s="136" t="s">
        <v>484</v>
      </c>
      <c r="B30" s="136" t="s">
        <v>485</v>
      </c>
      <c r="C30" s="136" t="s">
        <v>484</v>
      </c>
      <c r="D30" s="137" t="s">
        <v>424</v>
      </c>
      <c r="E30" s="138" t="s">
        <v>402</v>
      </c>
      <c r="F30" s="144" t="s">
        <v>486</v>
      </c>
      <c r="H30" s="135"/>
      <c r="I30" s="125"/>
      <c r="J30" s="125"/>
      <c r="K30" s="125"/>
    </row>
    <row r="31" spans="1:11" ht="14.45">
      <c r="A31" s="136" t="s">
        <v>487</v>
      </c>
      <c r="B31" s="136" t="s">
        <v>487</v>
      </c>
      <c r="C31" s="136" t="s">
        <v>488</v>
      </c>
      <c r="D31" s="137" t="s">
        <v>488</v>
      </c>
      <c r="E31" s="138" t="s">
        <v>432</v>
      </c>
      <c r="F31" s="144" t="s">
        <v>489</v>
      </c>
      <c r="G31" s="134" t="s">
        <v>487</v>
      </c>
      <c r="H31" s="135"/>
      <c r="I31" s="125"/>
      <c r="J31" s="125"/>
      <c r="K31" s="125"/>
    </row>
    <row r="32" spans="1:11" ht="14.45">
      <c r="A32" s="153" t="s">
        <v>490</v>
      </c>
      <c r="B32" s="136" t="s">
        <v>491</v>
      </c>
      <c r="C32" s="140" t="s">
        <v>492</v>
      </c>
      <c r="D32" s="141" t="s">
        <v>412</v>
      </c>
      <c r="E32" s="142" t="s">
        <v>393</v>
      </c>
      <c r="F32" s="143" t="s">
        <v>493</v>
      </c>
      <c r="G32" s="134" t="s">
        <v>490</v>
      </c>
      <c r="H32" s="135"/>
      <c r="I32" s="125"/>
      <c r="J32" s="125"/>
      <c r="K32" s="125"/>
    </row>
    <row r="33" spans="1:11" ht="14.45">
      <c r="A33" s="152" t="s">
        <v>494</v>
      </c>
      <c r="B33" s="136" t="s">
        <v>491</v>
      </c>
      <c r="C33" s="136" t="s">
        <v>492</v>
      </c>
      <c r="D33" s="137" t="s">
        <v>412</v>
      </c>
      <c r="E33" s="138" t="s">
        <v>393</v>
      </c>
      <c r="F33" s="144" t="s">
        <v>495</v>
      </c>
      <c r="G33" s="134" t="s">
        <v>494</v>
      </c>
      <c r="H33" s="135"/>
      <c r="I33" s="125"/>
      <c r="J33" s="125"/>
      <c r="K33" s="125"/>
    </row>
    <row r="34" spans="1:11" ht="14.45">
      <c r="A34" s="140" t="s">
        <v>496</v>
      </c>
      <c r="B34" s="136" t="s">
        <v>497</v>
      </c>
      <c r="C34" s="140" t="s">
        <v>392</v>
      </c>
      <c r="D34" s="141" t="s">
        <v>392</v>
      </c>
      <c r="E34" s="142" t="s">
        <v>393</v>
      </c>
      <c r="F34" s="143" t="s">
        <v>498</v>
      </c>
      <c r="G34" s="134"/>
      <c r="H34" s="135"/>
      <c r="I34" s="125"/>
      <c r="J34" s="125"/>
      <c r="K34" s="125"/>
    </row>
    <row r="35" spans="1:11" ht="14.45">
      <c r="A35" s="136" t="s">
        <v>499</v>
      </c>
      <c r="B35" s="136" t="s">
        <v>499</v>
      </c>
      <c r="C35" s="136" t="s">
        <v>500</v>
      </c>
      <c r="D35" s="137" t="s">
        <v>500</v>
      </c>
      <c r="E35" s="138" t="s">
        <v>402</v>
      </c>
      <c r="F35" s="144" t="s">
        <v>501</v>
      </c>
      <c r="H35" s="135"/>
      <c r="I35" s="125"/>
      <c r="J35" s="125"/>
      <c r="K35" s="125"/>
    </row>
    <row r="36" spans="1:11" ht="14.45">
      <c r="A36" s="140" t="s">
        <v>456</v>
      </c>
      <c r="B36" s="136"/>
      <c r="C36" s="140" t="s">
        <v>456</v>
      </c>
      <c r="D36" s="141" t="s">
        <v>457</v>
      </c>
      <c r="E36" s="142" t="s">
        <v>393</v>
      </c>
      <c r="F36" s="143" t="s">
        <v>502</v>
      </c>
      <c r="G36" s="134" t="s">
        <v>503</v>
      </c>
      <c r="H36" s="135"/>
      <c r="I36" s="125"/>
      <c r="J36" s="125"/>
      <c r="K36" s="125"/>
    </row>
    <row r="37" spans="1:11" ht="14.45">
      <c r="A37" s="140" t="s">
        <v>504</v>
      </c>
      <c r="B37" s="136" t="s">
        <v>391</v>
      </c>
      <c r="C37" s="140" t="s">
        <v>152</v>
      </c>
      <c r="D37" s="141" t="s">
        <v>392</v>
      </c>
      <c r="E37" s="142" t="s">
        <v>393</v>
      </c>
      <c r="F37" s="143" t="s">
        <v>505</v>
      </c>
      <c r="G37" s="134" t="s">
        <v>506</v>
      </c>
      <c r="H37" s="135"/>
      <c r="I37" s="125"/>
      <c r="J37" s="125"/>
      <c r="K37" s="125"/>
    </row>
    <row r="38" spans="1:11" ht="14.45">
      <c r="A38" s="136" t="s">
        <v>507</v>
      </c>
      <c r="B38" s="136"/>
      <c r="C38" s="136" t="s">
        <v>508</v>
      </c>
      <c r="D38" s="137" t="s">
        <v>508</v>
      </c>
      <c r="E38" s="138" t="s">
        <v>393</v>
      </c>
      <c r="F38" s="144" t="s">
        <v>509</v>
      </c>
      <c r="H38" s="135"/>
      <c r="I38" s="125"/>
      <c r="J38" s="125"/>
      <c r="K38" s="125"/>
    </row>
    <row r="39" spans="1:11" ht="14.45">
      <c r="A39" s="140" t="s">
        <v>510</v>
      </c>
      <c r="B39" s="136"/>
      <c r="C39" s="140" t="s">
        <v>508</v>
      </c>
      <c r="D39" s="141" t="s">
        <v>508</v>
      </c>
      <c r="E39" s="142" t="s">
        <v>393</v>
      </c>
      <c r="F39" s="143" t="s">
        <v>511</v>
      </c>
      <c r="G39" s="134" t="s">
        <v>508</v>
      </c>
      <c r="H39" s="135"/>
      <c r="I39" s="125"/>
      <c r="J39" s="125"/>
      <c r="K39" s="125"/>
    </row>
    <row r="40" spans="1:11" ht="14.45">
      <c r="A40" s="136" t="s">
        <v>512</v>
      </c>
      <c r="B40" s="136"/>
      <c r="C40" s="136" t="s">
        <v>392</v>
      </c>
      <c r="D40" s="137" t="s">
        <v>392</v>
      </c>
      <c r="E40" s="138" t="s">
        <v>393</v>
      </c>
      <c r="F40" s="144" t="s">
        <v>513</v>
      </c>
      <c r="G40" s="134" t="s">
        <v>514</v>
      </c>
      <c r="H40" s="135"/>
      <c r="I40" s="125"/>
      <c r="J40" s="125"/>
      <c r="K40" s="125"/>
    </row>
    <row r="41" spans="1:11" ht="14.45">
      <c r="A41" s="136" t="s">
        <v>515</v>
      </c>
      <c r="B41" s="136" t="s">
        <v>516</v>
      </c>
      <c r="C41" s="136" t="s">
        <v>515</v>
      </c>
      <c r="D41" s="137" t="s">
        <v>457</v>
      </c>
      <c r="E41" s="138" t="s">
        <v>393</v>
      </c>
      <c r="F41" s="144" t="s">
        <v>517</v>
      </c>
      <c r="G41" s="134" t="s">
        <v>515</v>
      </c>
      <c r="H41" s="135"/>
      <c r="I41" s="125"/>
      <c r="J41" s="125"/>
      <c r="K41" s="125"/>
    </row>
    <row r="42" spans="1:11" ht="14.45">
      <c r="A42" s="140" t="s">
        <v>518</v>
      </c>
      <c r="B42" s="136" t="s">
        <v>519</v>
      </c>
      <c r="C42" s="140" t="s">
        <v>520</v>
      </c>
      <c r="D42" s="141" t="s">
        <v>521</v>
      </c>
      <c r="E42" s="142" t="s">
        <v>393</v>
      </c>
      <c r="F42" s="143" t="s">
        <v>522</v>
      </c>
      <c r="G42" s="134" t="s">
        <v>520</v>
      </c>
      <c r="H42" s="135"/>
      <c r="I42" s="125"/>
      <c r="J42" s="125"/>
      <c r="K42" s="125"/>
    </row>
    <row r="43" spans="1:11" ht="14.45">
      <c r="A43" s="136" t="s">
        <v>523</v>
      </c>
      <c r="B43" s="136" t="s">
        <v>391</v>
      </c>
      <c r="C43" s="136" t="s">
        <v>152</v>
      </c>
      <c r="D43" s="137" t="s">
        <v>392</v>
      </c>
      <c r="E43" s="138" t="s">
        <v>393</v>
      </c>
      <c r="F43" s="144" t="s">
        <v>524</v>
      </c>
      <c r="G43" s="134" t="s">
        <v>525</v>
      </c>
      <c r="H43" s="135"/>
      <c r="I43" s="125"/>
      <c r="J43" s="125"/>
      <c r="K43" s="125"/>
    </row>
    <row r="44" spans="1:11" ht="14.45">
      <c r="A44" s="136" t="s">
        <v>526</v>
      </c>
      <c r="B44" s="136" t="s">
        <v>527</v>
      </c>
      <c r="C44" s="136" t="s">
        <v>528</v>
      </c>
      <c r="D44" s="137" t="s">
        <v>528</v>
      </c>
      <c r="E44" s="138" t="s">
        <v>432</v>
      </c>
      <c r="F44" s="144" t="s">
        <v>529</v>
      </c>
      <c r="G44" s="134" t="s">
        <v>528</v>
      </c>
      <c r="H44" s="135"/>
      <c r="I44" s="125"/>
      <c r="J44" s="125"/>
      <c r="K44" s="125"/>
    </row>
    <row r="45" spans="1:11" ht="14.45">
      <c r="A45" s="136" t="s">
        <v>530</v>
      </c>
      <c r="B45" s="136" t="s">
        <v>531</v>
      </c>
      <c r="C45" s="136" t="s">
        <v>528</v>
      </c>
      <c r="D45" s="137" t="s">
        <v>528</v>
      </c>
      <c r="E45" s="138" t="s">
        <v>432</v>
      </c>
      <c r="F45" s="144" t="s">
        <v>532</v>
      </c>
      <c r="G45" s="134" t="s">
        <v>533</v>
      </c>
      <c r="H45" s="135"/>
      <c r="I45" s="125"/>
      <c r="J45" s="125"/>
      <c r="K45" s="125"/>
    </row>
    <row r="46" spans="1:11" ht="14.45">
      <c r="A46" s="140" t="s">
        <v>534</v>
      </c>
      <c r="B46" s="136" t="s">
        <v>535</v>
      </c>
      <c r="C46" s="140" t="s">
        <v>534</v>
      </c>
      <c r="D46" s="141" t="s">
        <v>401</v>
      </c>
      <c r="E46" s="142" t="s">
        <v>402</v>
      </c>
      <c r="F46" s="143" t="s">
        <v>536</v>
      </c>
      <c r="G46" s="134" t="s">
        <v>534</v>
      </c>
      <c r="H46" s="135"/>
      <c r="I46" s="125"/>
      <c r="J46" s="125"/>
      <c r="K46" s="125"/>
    </row>
    <row r="47" spans="1:11">
      <c r="A47" s="154" t="s">
        <v>537</v>
      </c>
      <c r="B47" s="148" t="s">
        <v>538</v>
      </c>
      <c r="C47" s="154" t="s">
        <v>537</v>
      </c>
      <c r="D47" s="154" t="s">
        <v>537</v>
      </c>
      <c r="E47" s="142" t="s">
        <v>393</v>
      </c>
      <c r="F47" s="146" t="s">
        <v>539</v>
      </c>
      <c r="H47" s="135"/>
      <c r="I47" s="125"/>
      <c r="J47" s="125"/>
      <c r="K47" s="125"/>
    </row>
    <row r="48" spans="1:11">
      <c r="A48" s="148" t="s">
        <v>540</v>
      </c>
      <c r="B48" s="154"/>
      <c r="C48" s="148" t="s">
        <v>540</v>
      </c>
      <c r="D48" s="148" t="s">
        <v>457</v>
      </c>
      <c r="E48" s="142" t="s">
        <v>393</v>
      </c>
      <c r="F48" s="146" t="s">
        <v>541</v>
      </c>
      <c r="G48" s="155" t="s">
        <v>540</v>
      </c>
      <c r="H48" s="135"/>
      <c r="I48" s="125"/>
      <c r="J48" s="125"/>
      <c r="K48" s="125"/>
    </row>
    <row r="49" spans="1:11" ht="14.45">
      <c r="A49" s="136" t="s">
        <v>542</v>
      </c>
      <c r="B49" s="136" t="s">
        <v>543</v>
      </c>
      <c r="C49" s="136" t="s">
        <v>544</v>
      </c>
      <c r="D49" s="137" t="s">
        <v>460</v>
      </c>
      <c r="E49" s="138" t="s">
        <v>393</v>
      </c>
      <c r="F49" s="144" t="s">
        <v>545</v>
      </c>
      <c r="G49" s="134" t="s">
        <v>546</v>
      </c>
      <c r="H49" s="135"/>
      <c r="I49" s="125"/>
      <c r="J49" s="125"/>
      <c r="K49" s="125"/>
    </row>
    <row r="50" spans="1:11" ht="14.45">
      <c r="A50" s="140" t="s">
        <v>547</v>
      </c>
      <c r="B50" s="136" t="s">
        <v>543</v>
      </c>
      <c r="C50" s="140" t="s">
        <v>544</v>
      </c>
      <c r="D50" s="141" t="s">
        <v>460</v>
      </c>
      <c r="E50" s="142" t="s">
        <v>393</v>
      </c>
      <c r="F50" s="143" t="s">
        <v>548</v>
      </c>
      <c r="G50" s="134" t="s">
        <v>549</v>
      </c>
      <c r="H50" s="135"/>
      <c r="I50" s="125"/>
      <c r="J50" s="125"/>
      <c r="K50" s="125"/>
    </row>
    <row r="51" spans="1:11" ht="14.45">
      <c r="A51" s="136" t="s">
        <v>550</v>
      </c>
      <c r="B51" s="136" t="s">
        <v>551</v>
      </c>
      <c r="C51" s="136" t="s">
        <v>550</v>
      </c>
      <c r="D51" s="137" t="s">
        <v>392</v>
      </c>
      <c r="E51" s="138" t="s">
        <v>393</v>
      </c>
      <c r="F51" s="144" t="s">
        <v>552</v>
      </c>
      <c r="G51" s="134" t="s">
        <v>550</v>
      </c>
      <c r="H51" s="135"/>
      <c r="I51" s="125"/>
      <c r="J51" s="125"/>
      <c r="K51" s="125"/>
    </row>
    <row r="52" spans="1:11" ht="14.45">
      <c r="A52" s="140" t="s">
        <v>553</v>
      </c>
      <c r="B52" s="136" t="s">
        <v>554</v>
      </c>
      <c r="C52" s="140" t="s">
        <v>555</v>
      </c>
      <c r="D52" s="141" t="s">
        <v>436</v>
      </c>
      <c r="E52" s="142" t="s">
        <v>393</v>
      </c>
      <c r="F52" s="143" t="s">
        <v>556</v>
      </c>
      <c r="G52" s="134" t="s">
        <v>557</v>
      </c>
      <c r="H52" s="135"/>
      <c r="I52" s="125"/>
      <c r="J52" s="125"/>
      <c r="K52" s="125"/>
    </row>
    <row r="53" spans="1:11" ht="14.45">
      <c r="A53" s="136" t="s">
        <v>197</v>
      </c>
      <c r="B53" s="154"/>
      <c r="C53" s="140" t="s">
        <v>411</v>
      </c>
      <c r="D53" s="141" t="s">
        <v>412</v>
      </c>
      <c r="E53" s="142" t="s">
        <v>393</v>
      </c>
      <c r="F53" s="146" t="s">
        <v>198</v>
      </c>
      <c r="G53" s="156" t="s">
        <v>197</v>
      </c>
      <c r="H53" s="135"/>
      <c r="I53" s="125"/>
      <c r="J53" s="125"/>
      <c r="K53" s="125"/>
    </row>
    <row r="54" spans="1:11" ht="14.45">
      <c r="A54" s="140" t="s">
        <v>500</v>
      </c>
      <c r="B54" s="136" t="s">
        <v>558</v>
      </c>
      <c r="C54" s="140" t="s">
        <v>500</v>
      </c>
      <c r="D54" s="141" t="s">
        <v>500</v>
      </c>
      <c r="E54" s="142" t="s">
        <v>402</v>
      </c>
      <c r="F54" s="143" t="s">
        <v>559</v>
      </c>
      <c r="G54" s="134" t="s">
        <v>500</v>
      </c>
      <c r="H54" s="135"/>
      <c r="I54" s="125"/>
      <c r="J54" s="125"/>
      <c r="K54" s="125"/>
    </row>
    <row r="55" spans="1:11" ht="14.45">
      <c r="A55" s="136" t="s">
        <v>560</v>
      </c>
      <c r="B55" s="136" t="s">
        <v>561</v>
      </c>
      <c r="C55" s="136" t="s">
        <v>560</v>
      </c>
      <c r="D55" s="137" t="s">
        <v>424</v>
      </c>
      <c r="E55" s="138" t="s">
        <v>402</v>
      </c>
      <c r="F55" s="144" t="s">
        <v>562</v>
      </c>
      <c r="G55" s="134" t="s">
        <v>560</v>
      </c>
      <c r="H55" s="135"/>
      <c r="I55" s="125"/>
      <c r="J55" s="125"/>
      <c r="K55" s="125"/>
    </row>
    <row r="56" spans="1:11" ht="14.45">
      <c r="A56" s="140" t="s">
        <v>563</v>
      </c>
      <c r="B56" s="136" t="s">
        <v>391</v>
      </c>
      <c r="C56" s="140" t="s">
        <v>152</v>
      </c>
      <c r="D56" s="141" t="s">
        <v>392</v>
      </c>
      <c r="E56" s="142" t="s">
        <v>393</v>
      </c>
      <c r="F56" s="143" t="s">
        <v>564</v>
      </c>
      <c r="H56" s="135"/>
      <c r="I56" s="125"/>
      <c r="J56" s="125"/>
      <c r="K56" s="125"/>
    </row>
    <row r="57" spans="1:11" ht="14.45">
      <c r="A57" s="157" t="s">
        <v>212</v>
      </c>
      <c r="B57" s="136" t="s">
        <v>497</v>
      </c>
      <c r="C57" s="157" t="s">
        <v>392</v>
      </c>
      <c r="D57" s="158" t="s">
        <v>392</v>
      </c>
      <c r="E57" s="159" t="s">
        <v>393</v>
      </c>
      <c r="F57" s="160" t="s">
        <v>213</v>
      </c>
      <c r="G57" s="134" t="s">
        <v>565</v>
      </c>
      <c r="H57" s="135"/>
      <c r="I57" s="125"/>
      <c r="J57" s="125"/>
      <c r="K57" s="125"/>
    </row>
    <row r="58" spans="1:11" ht="14.45">
      <c r="A58" s="140" t="s">
        <v>566</v>
      </c>
      <c r="B58" s="161" t="s">
        <v>567</v>
      </c>
      <c r="C58" s="140" t="s">
        <v>394</v>
      </c>
      <c r="D58" s="162" t="s">
        <v>392</v>
      </c>
      <c r="E58" s="163" t="s">
        <v>393</v>
      </c>
      <c r="F58" s="143" t="s">
        <v>568</v>
      </c>
      <c r="G58" s="134" t="s">
        <v>569</v>
      </c>
    </row>
    <row r="59" spans="1:11" ht="14.45">
      <c r="A59" s="140" t="s">
        <v>570</v>
      </c>
      <c r="B59" s="161"/>
      <c r="C59" s="140" t="s">
        <v>570</v>
      </c>
      <c r="D59" s="141" t="s">
        <v>570</v>
      </c>
      <c r="E59" s="163" t="s">
        <v>432</v>
      </c>
      <c r="F59" s="143" t="s">
        <v>571</v>
      </c>
    </row>
    <row r="60" spans="1:11" ht="14.45">
      <c r="A60" s="161" t="s">
        <v>216</v>
      </c>
      <c r="B60" s="136" t="s">
        <v>572</v>
      </c>
      <c r="C60" s="161" t="s">
        <v>216</v>
      </c>
      <c r="D60" s="165" t="s">
        <v>508</v>
      </c>
      <c r="E60" s="159" t="s">
        <v>393</v>
      </c>
      <c r="F60" s="144" t="s">
        <v>217</v>
      </c>
      <c r="G60" s="134" t="s">
        <v>216</v>
      </c>
    </row>
    <row r="61" spans="1:11" ht="14.45">
      <c r="A61" s="140" t="s">
        <v>521</v>
      </c>
      <c r="B61" s="161" t="s">
        <v>573</v>
      </c>
      <c r="C61" s="140" t="s">
        <v>521</v>
      </c>
      <c r="D61" s="141" t="s">
        <v>521</v>
      </c>
      <c r="E61" s="142" t="s">
        <v>393</v>
      </c>
      <c r="F61" s="143" t="s">
        <v>574</v>
      </c>
      <c r="G61" s="134" t="s">
        <v>521</v>
      </c>
    </row>
    <row r="62" spans="1:11" ht="14.45">
      <c r="A62" s="140" t="s">
        <v>575</v>
      </c>
      <c r="B62" s="161"/>
      <c r="C62" s="140" t="s">
        <v>492</v>
      </c>
      <c r="D62" s="141" t="s">
        <v>412</v>
      </c>
      <c r="E62" s="142" t="s">
        <v>393</v>
      </c>
      <c r="F62" s="143" t="s">
        <v>576</v>
      </c>
      <c r="G62" s="134" t="s">
        <v>575</v>
      </c>
    </row>
    <row r="63" spans="1:11" ht="14.45">
      <c r="A63" s="140" t="s">
        <v>577</v>
      </c>
      <c r="B63" s="161" t="s">
        <v>578</v>
      </c>
      <c r="C63" s="140" t="s">
        <v>579</v>
      </c>
      <c r="D63" s="141" t="s">
        <v>392</v>
      </c>
      <c r="E63" s="142" t="s">
        <v>393</v>
      </c>
      <c r="F63" s="143" t="s">
        <v>580</v>
      </c>
      <c r="G63" s="134" t="s">
        <v>577</v>
      </c>
    </row>
    <row r="64" spans="1:11" ht="14.45">
      <c r="A64" s="140" t="s">
        <v>581</v>
      </c>
      <c r="B64" s="161"/>
      <c r="C64" s="140" t="s">
        <v>392</v>
      </c>
      <c r="D64" s="141" t="s">
        <v>392</v>
      </c>
      <c r="E64" s="142" t="s">
        <v>393</v>
      </c>
      <c r="F64" s="143" t="s">
        <v>582</v>
      </c>
      <c r="G64" s="134" t="s">
        <v>581</v>
      </c>
    </row>
    <row r="65" spans="1:7" ht="14.45">
      <c r="A65" s="140" t="s">
        <v>583</v>
      </c>
      <c r="B65" s="161" t="s">
        <v>584</v>
      </c>
      <c r="C65" s="140" t="s">
        <v>585</v>
      </c>
      <c r="D65" s="141" t="s">
        <v>477</v>
      </c>
      <c r="E65" s="142" t="s">
        <v>393</v>
      </c>
      <c r="F65" s="143" t="s">
        <v>586</v>
      </c>
      <c r="G65" s="134" t="s">
        <v>583</v>
      </c>
    </row>
  </sheetData>
  <sheetProtection algorithmName="SHA-512" hashValue="85fSg8bRMSIVO4cPV4MAx3ecVc7KAlI7yzLd8jbpAr+EbUHDhKzAAECsUU4ExIDpXAb9WK65/VBieSN0DUWl8Q==" saltValue="ZHInBwc+QxVB61wQBTvrbA==" spinCount="100000" sheet="1" objects="1" scenarios="1"/>
  <autoFilter ref="A1:G65" xr:uid="{F30DFDC2-23F9-4A83-B16C-2C47EE961E06}">
    <sortState xmlns:xlrd2="http://schemas.microsoft.com/office/spreadsheetml/2017/richdata2" ref="A4:G55">
      <sortCondition descending="1" ref="E1:E65"/>
    </sortState>
  </autoFilter>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36" zoomScale="72" zoomScaleNormal="72" workbookViewId="0">
      <selection activeCell="A24" sqref="A1:B1048576"/>
    </sheetView>
  </sheetViews>
  <sheetFormatPr defaultColWidth="9.42578125" defaultRowHeight="14.45"/>
  <cols>
    <col min="1" max="1" width="28.42578125" style="108" customWidth="1"/>
    <col min="2" max="2" width="47.42578125" style="112" customWidth="1"/>
    <col min="3" max="16384" width="9.42578125" style="108"/>
  </cols>
  <sheetData>
    <row r="2" spans="1:1" ht="185.45" customHeight="1">
      <c r="A2" s="111" t="s">
        <v>152</v>
      </c>
    </row>
    <row r="3" spans="1:1" ht="170.25" customHeight="1">
      <c r="A3" s="111" t="s">
        <v>540</v>
      </c>
    </row>
    <row r="4" spans="1:1" ht="170.25" customHeight="1">
      <c r="A4" s="110" t="s">
        <v>577</v>
      </c>
    </row>
    <row r="5" spans="1:1" ht="170.25" customHeight="1">
      <c r="A5" s="111" t="s">
        <v>204</v>
      </c>
    </row>
    <row r="6" spans="1:1" ht="170.25" customHeight="1">
      <c r="A6" s="111" t="s">
        <v>468</v>
      </c>
    </row>
    <row r="7" spans="1:1" ht="170.25" customHeight="1">
      <c r="A7" s="111" t="s">
        <v>494</v>
      </c>
    </row>
    <row r="8" spans="1:1" ht="170.25" customHeight="1">
      <c r="A8" s="111" t="s">
        <v>490</v>
      </c>
    </row>
    <row r="9" spans="1:1" ht="170.25" customHeight="1">
      <c r="A9" s="110" t="s">
        <v>518</v>
      </c>
    </row>
    <row r="10" spans="1:1" ht="170.25" customHeight="1">
      <c r="A10" s="111" t="s">
        <v>523</v>
      </c>
    </row>
    <row r="11" spans="1:1" ht="170.25" customHeight="1">
      <c r="A11" s="110" t="s">
        <v>534</v>
      </c>
    </row>
    <row r="12" spans="1:1" ht="170.25" customHeight="1">
      <c r="A12" s="111" t="s">
        <v>177</v>
      </c>
    </row>
    <row r="13" spans="1:1" ht="170.25" customHeight="1">
      <c r="A13" s="183" t="s">
        <v>476</v>
      </c>
    </row>
    <row r="14" spans="1:1" ht="170.25" customHeight="1">
      <c r="A14" s="123" t="s">
        <v>448</v>
      </c>
    </row>
    <row r="15" spans="1:1" ht="170.25" customHeight="1">
      <c r="A15" s="110" t="s">
        <v>500</v>
      </c>
    </row>
    <row r="16" spans="1:1" ht="170.25" customHeight="1">
      <c r="A16" s="111" t="s">
        <v>560</v>
      </c>
    </row>
    <row r="17" spans="1:1" ht="170.25" customHeight="1">
      <c r="A17" s="110" t="s">
        <v>563</v>
      </c>
    </row>
    <row r="18" spans="1:1" ht="170.25" customHeight="1">
      <c r="A18" s="111" t="s">
        <v>212</v>
      </c>
    </row>
    <row r="19" spans="1:1" ht="170.25" customHeight="1">
      <c r="A19" s="110" t="s">
        <v>566</v>
      </c>
    </row>
    <row r="20" spans="1:1" ht="170.25" customHeight="1">
      <c r="A20" s="109" t="s">
        <v>521</v>
      </c>
    </row>
    <row r="21" spans="1:1" ht="170.25" customHeight="1">
      <c r="A21" s="108" t="s">
        <v>394</v>
      </c>
    </row>
    <row r="22" spans="1:1" ht="170.25" customHeight="1">
      <c r="A22" s="110" t="s">
        <v>1</v>
      </c>
    </row>
    <row r="23" spans="1:1" ht="170.25" customHeight="1">
      <c r="A23" s="108" t="s">
        <v>481</v>
      </c>
    </row>
    <row r="24" spans="1:1" ht="170.25" customHeight="1">
      <c r="A24" s="108" t="s">
        <v>456</v>
      </c>
    </row>
    <row r="25" spans="1:1" ht="195" customHeight="1">
      <c r="A25" s="115" t="s">
        <v>210</v>
      </c>
    </row>
    <row r="26" spans="1:1" ht="170.25" customHeight="1">
      <c r="A26" s="108" t="s">
        <v>216</v>
      </c>
    </row>
    <row r="27" spans="1:1" ht="170.25" customHeight="1">
      <c r="A27" s="184" t="s">
        <v>197</v>
      </c>
    </row>
    <row r="28" spans="1:1" ht="170.25" customHeight="1">
      <c r="A28" s="115" t="s">
        <v>398</v>
      </c>
    </row>
    <row r="29" spans="1:1" ht="170.25" customHeight="1">
      <c r="A29" s="184" t="s">
        <v>583</v>
      </c>
    </row>
    <row r="30" spans="1:1" ht="170.25" customHeight="1">
      <c r="A30" s="115" t="s">
        <v>471</v>
      </c>
    </row>
    <row r="31" spans="1:1" ht="170.25" customHeight="1">
      <c r="A31" s="184"/>
    </row>
    <row r="32" spans="1:1" ht="170.25" customHeight="1">
      <c r="A32" s="184" t="s">
        <v>575</v>
      </c>
    </row>
    <row r="33" spans="1:1" ht="170.25" customHeight="1">
      <c r="A33" s="183" t="s">
        <v>462</v>
      </c>
    </row>
    <row r="34" spans="1:1" ht="170.25" customHeight="1">
      <c r="A34" s="110"/>
    </row>
    <row r="35" spans="1:1" ht="170.25" customHeight="1">
      <c r="A35" s="183"/>
    </row>
    <row r="36" spans="1:1" ht="170.25" customHeight="1">
      <c r="A36" s="123"/>
    </row>
    <row r="37" spans="1:1" ht="170.25" customHeight="1"/>
    <row r="38" spans="1:1" ht="170.25" customHeight="1"/>
    <row r="39" spans="1:1" ht="170.25" customHeight="1"/>
    <row r="40" spans="1:1" ht="170.25" customHeight="1"/>
    <row r="41" spans="1:1" ht="170.25" customHeight="1"/>
    <row r="42" spans="1:1" ht="170.25" customHeight="1"/>
    <row r="43" spans="1:1" ht="170.25" customHeight="1"/>
    <row r="44" spans="1:1" ht="170.25" customHeight="1"/>
    <row r="45" spans="1:1" ht="170.25" customHeight="1"/>
    <row r="46" spans="1:1" ht="170.25" customHeight="1"/>
    <row r="47" spans="1:1" ht="170.25" customHeight="1"/>
    <row r="48" spans="1:1" ht="170.25" customHeight="1"/>
    <row r="49" ht="170.25" customHeight="1"/>
    <row r="50" ht="170.25" customHeight="1"/>
    <row r="51" ht="170.25" customHeight="1"/>
  </sheetData>
  <sheetProtection algorithmName="SHA-512" hashValue="nOpb5AthIrlVcwPt/x8gPVcMBJsW9EWRAu2S58pTXiLz3cV3uk57QsHKE8gXQqqyayU5DI10tc5PZyY2vqns+g==" saltValue="0gLkUw1OTXRe7aVmeTn/Vw=="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152710a-68c3-40de-8d43-c9315c672361" xsi:nil="true"/>
    <lcf76f155ced4ddcb4097134ff3c332f xmlns="1948818d-24cc-49e6-9f2f-91948e873d3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7" ma:contentTypeDescription="Create a new document." ma:contentTypeScope="" ma:versionID="1fdbe285529006c154cfa6fd51fc787b">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c2a601f35e113d4a051629ee19ae5de6"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53f610b-9ee9-4302-9a9e-eaae0f0c7bd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d6bf5896-0078-4a05-8f1a-a9cf4f3b4798}" ma:internalName="TaxCatchAll" ma:showField="CatchAllData" ma:web="6152710a-68c3-40de-8d43-c9315c6723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5E139-AA4A-4A63-AB6B-554D8F95572E}"/>
</file>

<file path=customXml/itemProps2.xml><?xml version="1.0" encoding="utf-8"?>
<ds:datastoreItem xmlns:ds="http://schemas.openxmlformats.org/officeDocument/2006/customXml" ds:itemID="{DB665CEC-B97B-4FE3-B820-F8CAF12DD3B1}"/>
</file>

<file path=customXml/itemProps3.xml><?xml version="1.0" encoding="utf-8"?>
<ds:datastoreItem xmlns:ds="http://schemas.openxmlformats.org/officeDocument/2006/customXml" ds:itemID="{4A92031C-6B21-4B0B-9EEC-3CFD00015EF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DTM Libya</dc:creator>
  <cp:keywords/>
  <dc:description/>
  <cp:lastModifiedBy/>
  <cp:revision/>
  <dcterms:created xsi:type="dcterms:W3CDTF">2014-03-28T11:34:11Z</dcterms:created>
  <dcterms:modified xsi:type="dcterms:W3CDTF">2023-10-18T11:50:45Z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ediaServiceImageTags">
    <vt:lpwstr/>
  </property>
  <property fmtid="{D5CDD505-2E9C-101B-9397-08002B2CF9AE}" pid="4" name="MSIP_Label_65b15e2b-c6d2-488b-8aea-978109a77633_Enabled">
    <vt:lpwstr>true</vt:lpwstr>
  </property>
  <property fmtid="{D5CDD505-2E9C-101B-9397-08002B2CF9AE}" pid="5" name="MSIP_Label_65b15e2b-c6d2-488b-8aea-978109a77633_SetDate">
    <vt:lpwstr>2023-06-05T11:31:03Z</vt:lpwstr>
  </property>
  <property fmtid="{D5CDD505-2E9C-101B-9397-08002B2CF9AE}" pid="6" name="MSIP_Label_65b15e2b-c6d2-488b-8aea-978109a77633_Method">
    <vt:lpwstr>Privileged</vt:lpwstr>
  </property>
  <property fmtid="{D5CDD505-2E9C-101B-9397-08002B2CF9AE}" pid="7" name="MSIP_Label_65b15e2b-c6d2-488b-8aea-978109a77633_Name">
    <vt:lpwstr>IOMLb0010IN123173</vt:lpwstr>
  </property>
  <property fmtid="{D5CDD505-2E9C-101B-9397-08002B2CF9AE}" pid="8" name="MSIP_Label_65b15e2b-c6d2-488b-8aea-978109a77633_SiteId">
    <vt:lpwstr>1588262d-23fb-43b4-bd6e-bce49c8e6186</vt:lpwstr>
  </property>
  <property fmtid="{D5CDD505-2E9C-101B-9397-08002B2CF9AE}" pid="9" name="MSIP_Label_65b15e2b-c6d2-488b-8aea-978109a77633_ActionId">
    <vt:lpwstr>6a2b3605-80d2-4fcb-a462-925694250d1a</vt:lpwstr>
  </property>
  <property fmtid="{D5CDD505-2E9C-101B-9397-08002B2CF9AE}" pid="10" name="MSIP_Label_65b15e2b-c6d2-488b-8aea-978109a77633_ContentBits">
    <vt:lpwstr>0</vt:lpwstr>
  </property>
</Properties>
</file>