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slicers/slicer1.xml" ContentType="application/vnd.ms-excel.slicer+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defaultThemeVersion="124226"/>
  <xr:revisionPtr revIDLastSave="22" documentId="13_ncr:1_{072529B6-9540-4378-8FC0-CABFB18AAF82}" xr6:coauthVersionLast="47" xr6:coauthVersionMax="47" xr10:uidLastSave="{CA20C0E2-5132-4B52-B2DF-C0A6BA35E694}"/>
  <bookViews>
    <workbookView xWindow="-120" yWindow="-120" windowWidth="29040" windowHeight="15840" tabRatio="813" activeTab="2" xr2:uid="{00000000-000D-0000-FFFF-FFFF00000000}"/>
  </bookViews>
  <sheets>
    <sheet name="Round 3" sheetId="14" r:id="rId1"/>
    <sheet name="Summary" sheetId="30" r:id="rId2"/>
    <sheet name="Migrants Dataset" sheetId="28" r:id="rId3"/>
    <sheet name="Sex and Age Disaggregation %" sheetId="35" r:id="rId4"/>
    <sheet name="Shelter type" sheetId="36" r:id="rId5"/>
  </sheets>
  <definedNames>
    <definedName name="_xlchart.v2.0" hidden="1">'Sex and Age Disaggregation %'!$B$1:$K$1</definedName>
    <definedName name="_xlchart.v2.1" hidden="1">'Sex and Age Disaggregation %'!$B$3:$K$3</definedName>
    <definedName name="_xlcn.WorksheetConnection_MTR33MigrantsDataset.xlsx_3_MigrantsperValue1" hidden="1">_3_MigrantsperValue[]</definedName>
    <definedName name="District_of_Return">#REF!</definedName>
    <definedName name="ExternalData_1" localSheetId="2" hidden="1">'Migrants Dataset'!$A$1:$BM$179</definedName>
    <definedName name="Former_Displacement_Governorate_of_Return">#REF!</definedName>
    <definedName name="Gov_Last_Disp">#REF!</definedName>
    <definedName name="Period_Fromer_Displacement">#REF!</definedName>
    <definedName name="POWER_USER_EXCEL_CHART_2505426F_B09A_457D_9A36_54461612A3D6">#REF!</definedName>
    <definedName name="POWER_USER_EXCEL_CHART_256BE7E8_A93D_4F14_908C_8443A3F7E2E8">#REF!</definedName>
    <definedName name="POWER_USER_EXCEL_CHART_B3026525_5D91_48A2_A4B5_D73F0886F8D6">#REF!</definedName>
    <definedName name="POWER_USER_EXCEL_CHART_DE3C62B9_6049_485F_9A6D_8193EFA45C95">#REF!</definedName>
    <definedName name="POWER_USER_EXCEL_CHART_E973F61A_30FA_4AEA_A98C_3446C573A5A2">#REF!</definedName>
    <definedName name="POWER_USER_EXCEL_CHART_F026E419_01EB_43C7_988F_E066BF3CA2D6">#REF!</definedName>
    <definedName name="Shelter_Type">#REF!</definedName>
    <definedName name="Slicer_Locality">#N/A</definedName>
    <definedName name="Slicer_State_Name">#N/A</definedName>
  </definedNames>
  <calcPr calcId="191029"/>
  <pivotCaches>
    <pivotCache cacheId="2" r:id="rId6"/>
    <pivotCache cacheId="3" r:id="rId7"/>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8"/>
        <x14:slicerCache r:id="rId9"/>
      </x15:slicerCaches>
    </ext>
    <ext xmlns:x15="http://schemas.microsoft.com/office/spreadsheetml/2010/11/main" uri="{FCE2AD5D-F65C-4FA6-A056-5C36A1767C68}">
      <x15:dataModel>
        <x15:modelTables>
          <x15:modelTable id="_3_MigrantsperValue" name="_3_MigrantsperValue" connection="WorksheetConnection_MT-R3(3-MigrantsDataset).xlsx!_3_MigrantsperValue"/>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N2" i="28" l="1"/>
  <c r="BN3" i="28"/>
  <c r="BN4" i="28"/>
  <c r="BN5" i="28"/>
  <c r="BN6" i="28"/>
  <c r="BN7" i="28"/>
  <c r="BN8" i="28"/>
  <c r="BN9" i="28"/>
  <c r="BN10" i="28"/>
  <c r="BN11" i="28"/>
  <c r="BN12" i="28"/>
  <c r="BN13" i="28"/>
  <c r="BN14" i="28"/>
  <c r="BN15" i="28"/>
  <c r="BN16" i="28"/>
  <c r="BN17" i="28"/>
  <c r="BN18" i="28"/>
  <c r="BN19" i="28"/>
  <c r="BN20" i="28"/>
  <c r="BN21" i="28"/>
  <c r="BN22" i="28"/>
  <c r="BN23" i="28"/>
  <c r="BN24" i="28"/>
  <c r="BN25" i="28"/>
  <c r="BN26" i="28"/>
  <c r="BN27" i="28"/>
  <c r="BN28" i="28"/>
  <c r="BN29" i="28"/>
  <c r="BN30" i="28"/>
  <c r="BN31" i="28"/>
  <c r="BN32" i="28"/>
  <c r="BN33" i="28"/>
  <c r="BN34" i="28"/>
  <c r="BN35" i="28"/>
  <c r="BN36" i="28"/>
  <c r="BN37" i="28"/>
  <c r="BN38" i="28"/>
  <c r="BN39" i="28"/>
  <c r="BN40" i="28"/>
  <c r="BN41" i="28"/>
  <c r="BN42" i="28"/>
  <c r="BN43" i="28"/>
  <c r="BN44" i="28"/>
  <c r="BN45" i="28"/>
  <c r="BN46" i="28"/>
  <c r="BN47" i="28"/>
  <c r="BN48" i="28"/>
  <c r="BN49" i="28"/>
  <c r="BN50" i="28"/>
  <c r="BN51" i="28"/>
  <c r="BN52" i="28"/>
  <c r="BN53" i="28"/>
  <c r="BN54" i="28"/>
  <c r="BN55" i="28"/>
  <c r="BN56" i="28"/>
  <c r="BN57" i="28"/>
  <c r="BN58" i="28"/>
  <c r="BN59" i="28"/>
  <c r="BN60" i="28"/>
  <c r="BN61" i="28"/>
  <c r="BN62" i="28"/>
  <c r="BN63" i="28"/>
  <c r="BN64" i="28"/>
  <c r="BN65" i="28"/>
  <c r="BN66" i="28"/>
  <c r="BN67" i="28"/>
  <c r="BN68" i="28"/>
  <c r="BN69" i="28"/>
  <c r="BN70" i="28"/>
  <c r="BN71" i="28"/>
  <c r="BN72" i="28"/>
  <c r="BN73" i="28"/>
  <c r="BN74" i="28"/>
  <c r="BN75" i="28"/>
  <c r="BN76" i="28"/>
  <c r="BN77" i="28"/>
  <c r="BN78" i="28"/>
  <c r="BN79" i="28"/>
  <c r="BN80" i="28"/>
  <c r="BN81" i="28"/>
  <c r="BN82" i="28"/>
  <c r="BN83" i="28"/>
  <c r="BN84" i="28"/>
  <c r="BN85" i="28"/>
  <c r="BN86" i="28"/>
  <c r="BN87" i="28"/>
  <c r="BN88" i="28"/>
  <c r="BN89" i="28"/>
  <c r="BN90" i="28"/>
  <c r="BN91" i="28"/>
  <c r="BN92" i="28"/>
  <c r="BN93" i="28"/>
  <c r="BN94" i="28"/>
  <c r="BN95" i="28"/>
  <c r="BN96" i="28"/>
  <c r="BN97" i="28"/>
  <c r="BN98" i="28"/>
  <c r="BN99" i="28"/>
  <c r="BN100" i="28"/>
  <c r="BN101" i="28"/>
  <c r="BN102" i="28"/>
  <c r="BN103" i="28"/>
  <c r="BN104" i="28"/>
  <c r="BN105" i="28"/>
  <c r="BN106" i="28"/>
  <c r="BN107" i="28"/>
  <c r="BN108" i="28"/>
  <c r="BN109" i="28"/>
  <c r="BN110" i="28"/>
  <c r="BN111" i="28"/>
  <c r="BN112" i="28"/>
  <c r="BN113" i="28"/>
  <c r="BN114" i="28"/>
  <c r="BN115" i="28"/>
  <c r="BN116" i="28"/>
  <c r="BN117" i="28"/>
  <c r="BN118" i="28"/>
  <c r="BN119" i="28"/>
  <c r="BN120" i="28"/>
  <c r="BN121" i="28"/>
  <c r="BN122" i="28"/>
  <c r="BN123" i="28"/>
  <c r="BN124" i="28"/>
  <c r="BN125" i="28"/>
  <c r="BN126" i="28"/>
  <c r="BN127" i="28"/>
  <c r="BN128" i="28"/>
  <c r="BN129" i="28"/>
  <c r="BN130" i="28"/>
  <c r="BN131" i="28"/>
  <c r="BN132" i="28"/>
  <c r="BN133" i="28"/>
  <c r="BN134" i="28"/>
  <c r="BN135" i="28"/>
  <c r="BN136" i="28"/>
  <c r="BN137" i="28"/>
  <c r="BN138" i="28"/>
  <c r="BN139" i="28"/>
  <c r="BN140" i="28"/>
  <c r="BN141" i="28"/>
  <c r="BN142" i="28"/>
  <c r="BN143" i="28"/>
  <c r="BN144" i="28"/>
  <c r="BN145" i="28"/>
  <c r="BN146" i="28"/>
  <c r="BN147" i="28"/>
  <c r="BN148" i="28"/>
  <c r="BN149" i="28"/>
  <c r="BN150" i="28"/>
  <c r="BN151" i="28"/>
  <c r="BN152" i="28"/>
  <c r="BN153" i="28"/>
  <c r="BN154" i="28"/>
  <c r="BN155" i="28"/>
  <c r="BN156" i="28"/>
  <c r="BN157" i="28"/>
  <c r="BN158" i="28"/>
  <c r="BN159" i="28"/>
  <c r="BN160" i="28"/>
  <c r="BN161" i="28"/>
  <c r="BN162" i="28"/>
  <c r="BN163" i="28"/>
  <c r="BN164" i="28"/>
  <c r="BN165" i="28"/>
  <c r="BN166" i="28"/>
  <c r="BN167" i="28"/>
  <c r="BN168" i="28"/>
  <c r="BN169" i="28"/>
  <c r="BN170" i="28"/>
  <c r="BN171" i="28"/>
  <c r="BN172" i="28"/>
  <c r="BN173" i="28"/>
  <c r="BN174" i="28"/>
  <c r="BN175" i="28"/>
  <c r="BN176" i="28"/>
  <c r="BN177" i="28"/>
  <c r="BN178" i="28"/>
  <c r="BN179" i="28"/>
  <c r="I2" i="35"/>
  <c r="H2" i="35"/>
  <c r="A2" i="36"/>
  <c r="G2" i="36"/>
  <c r="F2" i="36"/>
  <c r="E2" i="35"/>
  <c r="J2" i="35"/>
  <c r="B2" i="35"/>
  <c r="C2" i="35"/>
  <c r="K2" i="35"/>
  <c r="C2" i="36"/>
  <c r="G2" i="35"/>
  <c r="E2" i="36"/>
  <c r="F2" i="35"/>
  <c r="D2" i="36"/>
  <c r="D2" i="35"/>
  <c r="B2" i="36"/>
  <c r="L2" i="35" l="1"/>
  <c r="N2" i="35" s="1"/>
  <c r="L3" i="35" s="1"/>
  <c r="M2" i="35"/>
  <c r="B3" i="35" l="1"/>
  <c r="M3" i="35"/>
  <c r="G3" i="35"/>
  <c r="N3" i="35"/>
  <c r="K3" i="35"/>
  <c r="F3" i="35"/>
  <c r="J3" i="35"/>
  <c r="H3" i="35"/>
  <c r="C3" i="35"/>
  <c r="D3" i="35"/>
  <c r="I3" i="35"/>
  <c r="E3" i="3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2C56B8C-26A8-483B-BF99-EB5624DC6308}" keepAlive="1" name="Query - 3-MigrantsperValue" description="Connection to the '3-MigrantsperValue' query in the workbook." type="5" refreshedVersion="7" background="1" saveData="1">
    <dbPr connection="Provider=Microsoft.Mashup.OleDb.1;Data Source=$Workbook$;Location=3-MigrantsperValue;Extended Properties=&quot;&quot;" command="SELECT * FROM [3-MigrantsperValue]"/>
  </connection>
  <connection id="2" xr16:uid="{0AB88DDA-991B-4484-B024-1B50422EF0C6}"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088D8322-0A31-4152-BC3B-03890B5E1BA2}" name="WorksheetConnection_MT-R3(3-MigrantsDataset).xlsx!_3_MigrantsperValue" type="102" refreshedVersion="7" minRefreshableVersion="5">
    <extLst>
      <ext xmlns:x15="http://schemas.microsoft.com/office/spreadsheetml/2010/11/main" uri="{DE250136-89BD-433C-8126-D09CA5730AF9}">
        <x15:connection id="_3_MigrantsperValue" autoDelete="1">
          <x15:rangePr sourceName="_xlcn.WorksheetConnection_MTR33MigrantsDataset.xlsx_3_MigrantsperValue1"/>
        </x15:connection>
      </ext>
    </extLst>
  </connection>
</connections>
</file>

<file path=xl/sharedStrings.xml><?xml version="1.0" encoding="utf-8"?>
<sst xmlns="http://schemas.openxmlformats.org/spreadsheetml/2006/main" count="6104" uniqueCount="1113">
  <si>
    <t>location DTM Code</t>
  </si>
  <si>
    <t>DTM0403001</t>
  </si>
  <si>
    <t>DTM0701008</t>
  </si>
  <si>
    <t>DTM0704013</t>
  </si>
  <si>
    <t>DTM0213004</t>
  </si>
  <si>
    <t>DTM0201001</t>
  </si>
  <si>
    <t>DTM0701009</t>
  </si>
  <si>
    <t>DTM0706033</t>
  </si>
  <si>
    <t>DTM0701013</t>
  </si>
  <si>
    <t>DTM0403003</t>
  </si>
  <si>
    <t>DTM0403005</t>
  </si>
  <si>
    <t>DTM0201003</t>
  </si>
  <si>
    <t>DTM0714024</t>
  </si>
  <si>
    <t>DTM0714019</t>
  </si>
  <si>
    <t>DTM0714023</t>
  </si>
  <si>
    <t>DTM0714029</t>
  </si>
  <si>
    <t>DTM0214002</t>
  </si>
  <si>
    <t>DTM0701021</t>
  </si>
  <si>
    <t>DTM0210007</t>
  </si>
  <si>
    <t>DTM0211004</t>
  </si>
  <si>
    <t>DTM0713001</t>
  </si>
  <si>
    <t>DTM0713004</t>
  </si>
  <si>
    <t>DTM0713003</t>
  </si>
  <si>
    <t>DTM0713006</t>
  </si>
  <si>
    <t>DTM0713005</t>
  </si>
  <si>
    <t>DTM0713002</t>
  </si>
  <si>
    <t>DTM0214003</t>
  </si>
  <si>
    <t>DTM0216001</t>
  </si>
  <si>
    <t>DTM0207005</t>
  </si>
  <si>
    <t>DTM0703008</t>
  </si>
  <si>
    <t>DTM0714002</t>
  </si>
  <si>
    <t>DTM0307009</t>
  </si>
  <si>
    <t>DTM0308001</t>
  </si>
  <si>
    <t>DTM0505021</t>
  </si>
  <si>
    <t>DTM0505025</t>
  </si>
  <si>
    <t>DTM0506003</t>
  </si>
  <si>
    <t>DTM0714005</t>
  </si>
  <si>
    <t>DTM0714030</t>
  </si>
  <si>
    <t>DTM0601025</t>
  </si>
  <si>
    <t>DTM0714003</t>
  </si>
  <si>
    <t>DTM0702011</t>
  </si>
  <si>
    <t>DTM1202009</t>
  </si>
  <si>
    <t>DTM0601007</t>
  </si>
  <si>
    <t>DTM0401003</t>
  </si>
  <si>
    <t>DTM1201002</t>
  </si>
  <si>
    <t>DTM1204001</t>
  </si>
  <si>
    <t>DTM0401002</t>
  </si>
  <si>
    <t>DTM0401009</t>
  </si>
  <si>
    <t>DTM0401004</t>
  </si>
  <si>
    <t>DTM1202011</t>
  </si>
  <si>
    <t>DTM0611014</t>
  </si>
  <si>
    <t>DTM0105054</t>
  </si>
  <si>
    <t>DTM0606006</t>
  </si>
  <si>
    <t>DoA</t>
  </si>
  <si>
    <t>RoundNo</t>
  </si>
  <si>
    <t>State_Name</t>
  </si>
  <si>
    <t>StateCode</t>
  </si>
  <si>
    <t>Locality</t>
  </si>
  <si>
    <t>LocalityCode</t>
  </si>
  <si>
    <t>Location</t>
  </si>
  <si>
    <t>VisitedBefore</t>
  </si>
  <si>
    <t>Locationtype</t>
  </si>
  <si>
    <t>LocationClassification</t>
  </si>
  <si>
    <t># HH الاسر</t>
  </si>
  <si>
    <t># IND الافراد</t>
  </si>
  <si>
    <t>HWHH</t>
  </si>
  <si>
    <t>HWIND</t>
  </si>
  <si>
    <t>HWHHB19</t>
  </si>
  <si>
    <t>HWINDB19</t>
  </si>
  <si>
    <t>HWHH19</t>
  </si>
  <si>
    <t>HWIND19</t>
  </si>
  <si>
    <t>HWHH20</t>
  </si>
  <si>
    <t>HWIND20</t>
  </si>
  <si>
    <t>HWHH21</t>
  </si>
  <si>
    <t>HWIND21</t>
  </si>
  <si>
    <t>Nationality1</t>
  </si>
  <si>
    <t>Nationality2</t>
  </si>
  <si>
    <t>Nationality3</t>
  </si>
  <si>
    <t>less than1fMale</t>
  </si>
  <si>
    <t>less than1fFemale</t>
  </si>
  <si>
    <t>1-5fMale</t>
  </si>
  <si>
    <t>1-5fFemale</t>
  </si>
  <si>
    <t>6-17fMale</t>
  </si>
  <si>
    <t>6-17fFemale</t>
  </si>
  <si>
    <t>18-59fMale</t>
  </si>
  <si>
    <t>18-59fFemale</t>
  </si>
  <si>
    <t>60+fMale</t>
  </si>
  <si>
    <t>60+fFemale</t>
  </si>
  <si>
    <t>fCamp(formal)</t>
  </si>
  <si>
    <t>fHostCommunity</t>
  </si>
  <si>
    <t>fRentedaccomodation</t>
  </si>
  <si>
    <t>fAbandonedbuildings</t>
  </si>
  <si>
    <t>fschools</t>
  </si>
  <si>
    <t>fGathering_sites</t>
  </si>
  <si>
    <t>fOther type of shelter1</t>
  </si>
  <si>
    <t>cType:3</t>
  </si>
  <si>
    <t>dSex:3</t>
  </si>
  <si>
    <t>cType:11</t>
  </si>
  <si>
    <t>dSex:11</t>
  </si>
  <si>
    <t>cType:21</t>
  </si>
  <si>
    <t>dSex:21</t>
  </si>
  <si>
    <t>How many Key Informants were interviewed?1</t>
  </si>
  <si>
    <t>Was the interviewing conducted in person or on the phone?1</t>
  </si>
  <si>
    <t>Is the information provided by the source matching your observa1</t>
  </si>
  <si>
    <t>Does the source of information have any list or information on1</t>
  </si>
  <si>
    <t>Is the information provided identical between different sources1</t>
  </si>
  <si>
    <t>Credibility Score</t>
  </si>
  <si>
    <t>index</t>
  </si>
  <si>
    <t>2021-04-24</t>
  </si>
  <si>
    <t>Round3</t>
  </si>
  <si>
    <t>West Kordofan</t>
  </si>
  <si>
    <t>DTM07</t>
  </si>
  <si>
    <t>Abyei</t>
  </si>
  <si>
    <t>DTM0703</t>
  </si>
  <si>
    <t>Almdrsa Alshrgya</t>
  </si>
  <si>
    <t>DTM0703013</t>
  </si>
  <si>
    <t>yes</t>
  </si>
  <si>
    <t/>
  </si>
  <si>
    <t>Urban</t>
  </si>
  <si>
    <t>neighborhood</t>
  </si>
  <si>
    <t>a. South Sudanese</t>
  </si>
  <si>
    <t>b. Chadian</t>
  </si>
  <si>
    <t xml:space="preserve"> male </t>
  </si>
  <si>
    <t xml:space="preserve"> female </t>
  </si>
  <si>
    <t>3</t>
  </si>
  <si>
    <t>In person</t>
  </si>
  <si>
    <t>Yes, for most</t>
  </si>
  <si>
    <t xml:space="preserve">Green     </t>
  </si>
  <si>
    <t>2021-05-03</t>
  </si>
  <si>
    <t>Alseteeb</t>
  </si>
  <si>
    <t>DTM0703020</t>
  </si>
  <si>
    <t>Rural</t>
  </si>
  <si>
    <t>2021-05-04</t>
  </si>
  <si>
    <t>Almogdma</t>
  </si>
  <si>
    <t>DTM0703014</t>
  </si>
  <si>
    <t>2021-05-05</t>
  </si>
  <si>
    <t>Alagd</t>
  </si>
  <si>
    <t>DTM0703011</t>
  </si>
  <si>
    <t>2021-05-09</t>
  </si>
  <si>
    <t>Al Tebldya</t>
  </si>
  <si>
    <t>DTM0703021</t>
  </si>
  <si>
    <t>2021-05-22</t>
  </si>
  <si>
    <t>2021-05-10</t>
  </si>
  <si>
    <t>Jughinya</t>
  </si>
  <si>
    <t>DTM0703019</t>
  </si>
  <si>
    <t>2021-05-11</t>
  </si>
  <si>
    <t>Abu Bateekh</t>
  </si>
  <si>
    <t>DTM0703023</t>
  </si>
  <si>
    <t>2021-05-15</t>
  </si>
  <si>
    <t>Abu Agbar</t>
  </si>
  <si>
    <t>Village</t>
  </si>
  <si>
    <t>20</t>
  </si>
  <si>
    <t>120</t>
  </si>
  <si>
    <t>2021-05-13</t>
  </si>
  <si>
    <t>South Kordofan</t>
  </si>
  <si>
    <t>DTM06</t>
  </si>
  <si>
    <t>Kadugli</t>
  </si>
  <si>
    <t>DTM0606</t>
  </si>
  <si>
    <t>Hajar Elamk</t>
  </si>
  <si>
    <t>DTM0606025</t>
  </si>
  <si>
    <t>f. Other</t>
  </si>
  <si>
    <t>6</t>
  </si>
  <si>
    <t>Only for some</t>
  </si>
  <si>
    <t>No</t>
  </si>
  <si>
    <t>Klimo</t>
  </si>
  <si>
    <t>DTM0606029</t>
  </si>
  <si>
    <t>13</t>
  </si>
  <si>
    <t>50</t>
  </si>
  <si>
    <t>Algargod</t>
  </si>
  <si>
    <t>Hajar Enor</t>
  </si>
  <si>
    <t>DTM0606027</t>
  </si>
  <si>
    <t>5</t>
  </si>
  <si>
    <t>Ghubaish</t>
  </si>
  <si>
    <t>DTM0706</t>
  </si>
  <si>
    <t>Um Debiba</t>
  </si>
  <si>
    <t>DTM0706041</t>
  </si>
  <si>
    <t>On the phone</t>
  </si>
  <si>
    <t xml:space="preserve">Red       </t>
  </si>
  <si>
    <t>Garyat Wedaa'</t>
  </si>
  <si>
    <t>DTM0706039</t>
  </si>
  <si>
    <t>2021-05-28</t>
  </si>
  <si>
    <t>2021-05-24</t>
  </si>
  <si>
    <t>Garyat Alsharfa</t>
  </si>
  <si>
    <t>DTM0706037</t>
  </si>
  <si>
    <t>Garyat Um Shalouba</t>
  </si>
  <si>
    <t>DTM0706025</t>
  </si>
  <si>
    <t>2021-05-25</t>
  </si>
  <si>
    <t>Garyat Abu Shatat</t>
  </si>
  <si>
    <t>DTM0706024</t>
  </si>
  <si>
    <t>Idris Wd Denga</t>
  </si>
  <si>
    <t>DTM0706018</t>
  </si>
  <si>
    <t>Hai Alsalam</t>
  </si>
  <si>
    <t>DTM0706040</t>
  </si>
  <si>
    <t xml:space="preserve">Orange    </t>
  </si>
  <si>
    <t>Central Darfur</t>
  </si>
  <si>
    <t>DTM05</t>
  </si>
  <si>
    <t>Um Dukhun</t>
  </si>
  <si>
    <t>DTM0505</t>
  </si>
  <si>
    <t>Um frout</t>
  </si>
  <si>
    <t>Sori</t>
  </si>
  <si>
    <t>2021-04-27</t>
  </si>
  <si>
    <t>Al Idia</t>
  </si>
  <si>
    <t>DTM0714</t>
  </si>
  <si>
    <t>Khamsin</t>
  </si>
  <si>
    <t>DTM0714032</t>
  </si>
  <si>
    <t>no</t>
  </si>
  <si>
    <t>Yes, for everything</t>
  </si>
  <si>
    <t>2021-04-29</t>
  </si>
  <si>
    <t>Helat Belal</t>
  </si>
  <si>
    <t>DTM0714025</t>
  </si>
  <si>
    <t>2021-04-30</t>
  </si>
  <si>
    <t>Gamal aldin</t>
  </si>
  <si>
    <t>DTM0714020</t>
  </si>
  <si>
    <t>Al Taltat</t>
  </si>
  <si>
    <t>Um Khshmyn</t>
  </si>
  <si>
    <t>15</t>
  </si>
  <si>
    <t>110</t>
  </si>
  <si>
    <t>2021-04-23</t>
  </si>
  <si>
    <t>Shagaleb</t>
  </si>
  <si>
    <t>2021-04-26</t>
  </si>
  <si>
    <t>Gad Allah</t>
  </si>
  <si>
    <t>DTM0714006</t>
  </si>
  <si>
    <t>2021-05-30</t>
  </si>
  <si>
    <t>2021-04-25</t>
  </si>
  <si>
    <t>123</t>
  </si>
  <si>
    <t>745</t>
  </si>
  <si>
    <t>Um Kereker</t>
  </si>
  <si>
    <t>DTM0714004</t>
  </si>
  <si>
    <t>West Darfur</t>
  </si>
  <si>
    <t>DTM03</t>
  </si>
  <si>
    <t>Kulbus</t>
  </si>
  <si>
    <t>DTM0307</t>
  </si>
  <si>
    <t>Jumaa Bushary Village</t>
  </si>
  <si>
    <t>As Salam - WK</t>
  </si>
  <si>
    <t>DTM0702</t>
  </si>
  <si>
    <t>Alwaha west</t>
  </si>
  <si>
    <t>DTM0702014</t>
  </si>
  <si>
    <t>14</t>
  </si>
  <si>
    <t>105</t>
  </si>
  <si>
    <t>Algaria Shoa'a</t>
  </si>
  <si>
    <t>DTM0702015</t>
  </si>
  <si>
    <t>78</t>
  </si>
  <si>
    <t>Senitaya B</t>
  </si>
  <si>
    <t>DTM0702013</t>
  </si>
  <si>
    <t>70</t>
  </si>
  <si>
    <t>420</t>
  </si>
  <si>
    <t>North Darfur</t>
  </si>
  <si>
    <t>DTM01</t>
  </si>
  <si>
    <t>Al Lait</t>
  </si>
  <si>
    <t>DTM0106</t>
  </si>
  <si>
    <t>Futaha</t>
  </si>
  <si>
    <t>DTM0106004</t>
  </si>
  <si>
    <t>476</t>
  </si>
  <si>
    <t>2226</t>
  </si>
  <si>
    <t>2021-05-01</t>
  </si>
  <si>
    <t>Fujakh</t>
  </si>
  <si>
    <t>DTM0106006</t>
  </si>
  <si>
    <t>117</t>
  </si>
  <si>
    <t>228</t>
  </si>
  <si>
    <t>2021-05-06</t>
  </si>
  <si>
    <t>Dalil Dokhry</t>
  </si>
  <si>
    <t>DTM0106002</t>
  </si>
  <si>
    <t>327</t>
  </si>
  <si>
    <t>1138</t>
  </si>
  <si>
    <t>2021-05-07</t>
  </si>
  <si>
    <t>Dalil Babikir</t>
  </si>
  <si>
    <t>DTM0106001</t>
  </si>
  <si>
    <t>1518</t>
  </si>
  <si>
    <t>3337</t>
  </si>
  <si>
    <t>DTM0106005</t>
  </si>
  <si>
    <t>1614</t>
  </si>
  <si>
    <t>4480</t>
  </si>
  <si>
    <t>Wadi Salih</t>
  </si>
  <si>
    <t>DTM0506</t>
  </si>
  <si>
    <t>Om khair</t>
  </si>
  <si>
    <t>c. Eritrean</t>
  </si>
  <si>
    <t>2021-04-09</t>
  </si>
  <si>
    <t>South Darfur</t>
  </si>
  <si>
    <t>DTM02</t>
  </si>
  <si>
    <t>Beliel</t>
  </si>
  <si>
    <t>DTM0211</t>
  </si>
  <si>
    <t>DTM0211006</t>
  </si>
  <si>
    <t>1094</t>
  </si>
  <si>
    <t>5470</t>
  </si>
  <si>
    <t>2021-05-26</t>
  </si>
  <si>
    <t>Sirba</t>
  </si>
  <si>
    <t>DTM0308</t>
  </si>
  <si>
    <t>Ber saleba</t>
  </si>
  <si>
    <t>Babanusa</t>
  </si>
  <si>
    <t>DTM0704</t>
  </si>
  <si>
    <t>Algantor</t>
  </si>
  <si>
    <t>DTM0704007</t>
  </si>
  <si>
    <t>2021-06-02</t>
  </si>
  <si>
    <t>At Tina</t>
  </si>
  <si>
    <t>DTM0110</t>
  </si>
  <si>
    <t>DTM0110011</t>
  </si>
  <si>
    <t>Neighborhood</t>
  </si>
  <si>
    <t>100</t>
  </si>
  <si>
    <t>East Darfur</t>
  </si>
  <si>
    <t>DTM04</t>
  </si>
  <si>
    <t>Ad Du'ayn</t>
  </si>
  <si>
    <t>DTM0401</t>
  </si>
  <si>
    <t>Um Sawna</t>
  </si>
  <si>
    <t>499</t>
  </si>
  <si>
    <t>Almanger</t>
  </si>
  <si>
    <t>2021-04-28</t>
  </si>
  <si>
    <t>Kelikel Abu Salama</t>
  </si>
  <si>
    <t>2021-04-20</t>
  </si>
  <si>
    <t>UmDei</t>
  </si>
  <si>
    <t>30</t>
  </si>
  <si>
    <t>Adila</t>
  </si>
  <si>
    <t>DTM0405</t>
  </si>
  <si>
    <t>Al namer Refugees Camp</t>
  </si>
  <si>
    <t>DTM0405001</t>
  </si>
  <si>
    <t>2805</t>
  </si>
  <si>
    <t>10241</t>
  </si>
  <si>
    <t>2021-04-12</t>
  </si>
  <si>
    <t>DTM0404001</t>
  </si>
  <si>
    <t>10319</t>
  </si>
  <si>
    <t>25781</t>
  </si>
  <si>
    <t>2021-03-24</t>
  </si>
  <si>
    <t>Blue Nile</t>
  </si>
  <si>
    <t>DTM12</t>
  </si>
  <si>
    <t>Baw</t>
  </si>
  <si>
    <t>DTM1202</t>
  </si>
  <si>
    <t>d. Ethiopian</t>
  </si>
  <si>
    <t>At Tadamon - BN</t>
  </si>
  <si>
    <t>DTM1201</t>
  </si>
  <si>
    <t>Bout</t>
  </si>
  <si>
    <t>2021-03-26</t>
  </si>
  <si>
    <t>Al Kurmuk</t>
  </si>
  <si>
    <t>DTM1204</t>
  </si>
  <si>
    <t>Dindiro</t>
  </si>
  <si>
    <t>2021-04-01</t>
  </si>
  <si>
    <t>Al Meiram</t>
  </si>
  <si>
    <t>DTM0712</t>
  </si>
  <si>
    <t>Um seninaya</t>
  </si>
  <si>
    <t>DTM0712008</t>
  </si>
  <si>
    <t>76</t>
  </si>
  <si>
    <t>258</t>
  </si>
  <si>
    <t>Alzrafa Albirda</t>
  </si>
  <si>
    <t>DTM0712006</t>
  </si>
  <si>
    <t>58</t>
  </si>
  <si>
    <t>375</t>
  </si>
  <si>
    <t>Al a'zam</t>
  </si>
  <si>
    <t>DTM0712002</t>
  </si>
  <si>
    <t>75</t>
  </si>
  <si>
    <t>304</t>
  </si>
  <si>
    <t>2021-06-16</t>
  </si>
  <si>
    <t>As Sunut</t>
  </si>
  <si>
    <t>DTM0707</t>
  </si>
  <si>
    <t>kiram (Kadam)</t>
  </si>
  <si>
    <t>DTM0707007</t>
  </si>
  <si>
    <t>11</t>
  </si>
  <si>
    <t>Ar Rashad</t>
  </si>
  <si>
    <t>DTM0604</t>
  </si>
  <si>
    <t>Alsad Algali</t>
  </si>
  <si>
    <t>DTM0604012</t>
  </si>
  <si>
    <t>250</t>
  </si>
  <si>
    <t>750</t>
  </si>
  <si>
    <t>2021-05-20</t>
  </si>
  <si>
    <t>Abu Jubayhah</t>
  </si>
  <si>
    <t>DTM0601</t>
  </si>
  <si>
    <t>Aldoshka</t>
  </si>
  <si>
    <t>DTM0601009</t>
  </si>
  <si>
    <t>2021-06-10</t>
  </si>
  <si>
    <t>Abu Kershola</t>
  </si>
  <si>
    <t>DTM0611</t>
  </si>
  <si>
    <t>Khour Aldeleib</t>
  </si>
  <si>
    <t>e. Syrian</t>
  </si>
  <si>
    <t>Ne'matin</t>
  </si>
  <si>
    <t>DTM0703024</t>
  </si>
  <si>
    <t>2021-06-13</t>
  </si>
  <si>
    <t>Melit</t>
  </si>
  <si>
    <t>DTM0105</t>
  </si>
  <si>
    <t>Kababo</t>
  </si>
  <si>
    <t>Wasat Gharib</t>
  </si>
  <si>
    <t>DTM0703018</t>
  </si>
  <si>
    <t>Mamouna</t>
  </si>
  <si>
    <t>DTM0703022</t>
  </si>
  <si>
    <t>Al Khwearat</t>
  </si>
  <si>
    <t>DTM0714022</t>
  </si>
  <si>
    <t>130</t>
  </si>
  <si>
    <t>780</t>
  </si>
  <si>
    <t>Twefra</t>
  </si>
  <si>
    <t>60</t>
  </si>
  <si>
    <t>354</t>
  </si>
  <si>
    <t>North Kordofan</t>
  </si>
  <si>
    <t>DTM15</t>
  </si>
  <si>
    <t>DTM1503</t>
  </si>
  <si>
    <t>Tayba North</t>
  </si>
  <si>
    <t>DTM1503001</t>
  </si>
  <si>
    <t>Karima</t>
  </si>
  <si>
    <t>DTM1503014</t>
  </si>
  <si>
    <t>Ar Rahad</t>
  </si>
  <si>
    <t>DTM1508</t>
  </si>
  <si>
    <t>Hai Alshate</t>
  </si>
  <si>
    <t>DTM1508001</t>
  </si>
  <si>
    <t>9</t>
  </si>
  <si>
    <t>Abu Dakna</t>
  </si>
  <si>
    <t>DTM1508002</t>
  </si>
  <si>
    <t>2021-06-15</t>
  </si>
  <si>
    <t>Um Rawaba</t>
  </si>
  <si>
    <t>DTM1505</t>
  </si>
  <si>
    <t>Hai alsalam 2</t>
  </si>
  <si>
    <t>DTM1505002</t>
  </si>
  <si>
    <t>2021-06-17</t>
  </si>
  <si>
    <t>Alsmih</t>
  </si>
  <si>
    <t>DTM1508013</t>
  </si>
  <si>
    <t>Banat</t>
  </si>
  <si>
    <t>DTM1503021</t>
  </si>
  <si>
    <t>Aldebebat</t>
  </si>
  <si>
    <t>2021-06-20</t>
  </si>
  <si>
    <t>Abassiya</t>
  </si>
  <si>
    <t>DTM0603</t>
  </si>
  <si>
    <t>Aldabadib</t>
  </si>
  <si>
    <t>DTM0603015</t>
  </si>
  <si>
    <t>Wad Al Mahi</t>
  </si>
  <si>
    <t>DTM1207</t>
  </si>
  <si>
    <t>DTM1207013</t>
  </si>
  <si>
    <t>2021-05-18</t>
  </si>
  <si>
    <t>Al Fasher</t>
  </si>
  <si>
    <t>DTM0102</t>
  </si>
  <si>
    <t>Zamzam Camp</t>
  </si>
  <si>
    <t>DTM0102098</t>
  </si>
  <si>
    <t>Camp</t>
  </si>
  <si>
    <t>Keilak</t>
  </si>
  <si>
    <t>DTM0701</t>
  </si>
  <si>
    <t>Alfaid' Eissa</t>
  </si>
  <si>
    <t>Altbareeb</t>
  </si>
  <si>
    <t>436</t>
  </si>
  <si>
    <t>Um Senina</t>
  </si>
  <si>
    <t>40</t>
  </si>
  <si>
    <t>Abu Ellkry</t>
  </si>
  <si>
    <t>DTM0701002</t>
  </si>
  <si>
    <t>326</t>
  </si>
  <si>
    <t>956</t>
  </si>
  <si>
    <t>Kassly AlKhalwy</t>
  </si>
  <si>
    <t>DTM0701016</t>
  </si>
  <si>
    <t>Gibny</t>
  </si>
  <si>
    <t>DTM0701017</t>
  </si>
  <si>
    <t>Fama</t>
  </si>
  <si>
    <t>DTM0701018</t>
  </si>
  <si>
    <t>92</t>
  </si>
  <si>
    <t>Hai Taroji</t>
  </si>
  <si>
    <t>Ed Al Fursan</t>
  </si>
  <si>
    <t>DTM0201</t>
  </si>
  <si>
    <t>Myagna</t>
  </si>
  <si>
    <t>Gandi</t>
  </si>
  <si>
    <t>Hai Alrahma</t>
  </si>
  <si>
    <t>2021-05-02</t>
  </si>
  <si>
    <t>Garyat Belila</t>
  </si>
  <si>
    <t>DTM0706030</t>
  </si>
  <si>
    <t>Abu Raai</t>
  </si>
  <si>
    <t>DTM0706027</t>
  </si>
  <si>
    <t>Garyat Atroon</t>
  </si>
  <si>
    <t>DTM0706031</t>
  </si>
  <si>
    <t>Alklayl</t>
  </si>
  <si>
    <t>DTM0706043</t>
  </si>
  <si>
    <t>Kateila</t>
  </si>
  <si>
    <t>DTM0210</t>
  </si>
  <si>
    <t>Katayla</t>
  </si>
  <si>
    <t>112</t>
  </si>
  <si>
    <t>520</t>
  </si>
  <si>
    <t>Gereida</t>
  </si>
  <si>
    <t>DTM0207</t>
  </si>
  <si>
    <t>Sagur</t>
  </si>
  <si>
    <t>Al Wihda</t>
  </si>
  <si>
    <t>DTM0213</t>
  </si>
  <si>
    <t>Kaila</t>
  </si>
  <si>
    <t>Al-Malam</t>
  </si>
  <si>
    <t>DTM0213002</t>
  </si>
  <si>
    <t>2021-04-15</t>
  </si>
  <si>
    <t>2021-04-21</t>
  </si>
  <si>
    <t>Yassin</t>
  </si>
  <si>
    <t>DTM0403</t>
  </si>
  <si>
    <t>Labado</t>
  </si>
  <si>
    <t>8</t>
  </si>
  <si>
    <t>Muhajiriya</t>
  </si>
  <si>
    <t>0</t>
  </si>
  <si>
    <t>Umalkhairat</t>
  </si>
  <si>
    <t>37</t>
  </si>
  <si>
    <t>Al Dibab</t>
  </si>
  <si>
    <t>DTM0713</t>
  </si>
  <si>
    <t>Al debab</t>
  </si>
  <si>
    <t>198</t>
  </si>
  <si>
    <t>1865</t>
  </si>
  <si>
    <t>Garya Gadeed</t>
  </si>
  <si>
    <t>18</t>
  </si>
  <si>
    <t>Kilo 50</t>
  </si>
  <si>
    <t>Nama</t>
  </si>
  <si>
    <t>48</t>
  </si>
  <si>
    <t>297</t>
  </si>
  <si>
    <t>Tomsah</t>
  </si>
  <si>
    <t>405</t>
  </si>
  <si>
    <t>2430</t>
  </si>
  <si>
    <t>Sharab</t>
  </si>
  <si>
    <t>Hemidan</t>
  </si>
  <si>
    <t>DTM0714021</t>
  </si>
  <si>
    <t>Al Hamari</t>
  </si>
  <si>
    <t>DTM0714026</t>
  </si>
  <si>
    <t>Abu Skar</t>
  </si>
  <si>
    <t>DTM0714027</t>
  </si>
  <si>
    <t>Al Lagowa</t>
  </si>
  <si>
    <t>DTM0705</t>
  </si>
  <si>
    <t>Alferdos</t>
  </si>
  <si>
    <t>DTM0705012</t>
  </si>
  <si>
    <t>AlMagrour</t>
  </si>
  <si>
    <t>133</t>
  </si>
  <si>
    <t>800</t>
  </si>
  <si>
    <t>Gabar El Dar</t>
  </si>
  <si>
    <t>98</t>
  </si>
  <si>
    <t>570</t>
  </si>
  <si>
    <t>Um Dageeg</t>
  </si>
  <si>
    <t>400</t>
  </si>
  <si>
    <t>2400</t>
  </si>
  <si>
    <t>Dilling</t>
  </si>
  <si>
    <t>DTM0605</t>
  </si>
  <si>
    <t>Algoz Sharg</t>
  </si>
  <si>
    <t>DTM0605007</t>
  </si>
  <si>
    <t>540</t>
  </si>
  <si>
    <t>1050</t>
  </si>
  <si>
    <t>Um Dgal</t>
  </si>
  <si>
    <t>DTM0706035</t>
  </si>
  <si>
    <t>Ald'olyma</t>
  </si>
  <si>
    <t>DTM0703025</t>
  </si>
  <si>
    <t>Bashma</t>
  </si>
  <si>
    <t>DTM0703028</t>
  </si>
  <si>
    <t>Maa'ty</t>
  </si>
  <si>
    <t>DTM0712013</t>
  </si>
  <si>
    <t>125</t>
  </si>
  <si>
    <t>710</t>
  </si>
  <si>
    <t>Hai Almohtadeen</t>
  </si>
  <si>
    <t>DTM0712012</t>
  </si>
  <si>
    <t>135</t>
  </si>
  <si>
    <t>792</t>
  </si>
  <si>
    <t>As Salam - SD</t>
  </si>
  <si>
    <t>DTM0214</t>
  </si>
  <si>
    <t>Safia</t>
  </si>
  <si>
    <t>42</t>
  </si>
  <si>
    <t>210</t>
  </si>
  <si>
    <t>Damso</t>
  </si>
  <si>
    <t>DTM0216</t>
  </si>
  <si>
    <t>Maramousa</t>
  </si>
  <si>
    <t>1124</t>
  </si>
  <si>
    <t>6744</t>
  </si>
  <si>
    <t>Um Dafoug</t>
  </si>
  <si>
    <t>DTM0204</t>
  </si>
  <si>
    <t>UM DAFOG</t>
  </si>
  <si>
    <t>DTM0204002</t>
  </si>
  <si>
    <t>8759</t>
  </si>
  <si>
    <t>42880</t>
  </si>
  <si>
    <t>Hai Alga'a &amp; alsahafa</t>
  </si>
  <si>
    <t>DTM0704016</t>
  </si>
  <si>
    <t>350</t>
  </si>
  <si>
    <t>2000</t>
  </si>
  <si>
    <t>Alklae'et</t>
  </si>
  <si>
    <t>Altyon</t>
  </si>
  <si>
    <t>DTM0704009</t>
  </si>
  <si>
    <t>4000</t>
  </si>
  <si>
    <t>Al Quoz</t>
  </si>
  <si>
    <t>DTM0612</t>
  </si>
  <si>
    <t>Saken Ashwaey shimal Alahyaa</t>
  </si>
  <si>
    <t>DTM0612002</t>
  </si>
  <si>
    <t>150</t>
  </si>
  <si>
    <t>Um Zalata</t>
  </si>
  <si>
    <t>DTM0601033</t>
  </si>
  <si>
    <t>Abu Gedia</t>
  </si>
  <si>
    <t>DTM0714031</t>
  </si>
  <si>
    <t>Um Sataa</t>
  </si>
  <si>
    <t>DTM0714028</t>
  </si>
  <si>
    <t>Ghariga</t>
  </si>
  <si>
    <t>25</t>
  </si>
  <si>
    <t>Garyat Alsamha</t>
  </si>
  <si>
    <t>DTM0706026</t>
  </si>
  <si>
    <t>Janadeel</t>
  </si>
  <si>
    <t>DTM0601021</t>
  </si>
  <si>
    <t>Bari</t>
  </si>
  <si>
    <t>DTM0603030</t>
  </si>
  <si>
    <t>65</t>
  </si>
  <si>
    <t>Abunowara</t>
  </si>
  <si>
    <t>DTM0601004</t>
  </si>
  <si>
    <t>Shandi foug</t>
  </si>
  <si>
    <t>DTM0202</t>
  </si>
  <si>
    <t>Kass Korely</t>
  </si>
  <si>
    <t>DTM0202018</t>
  </si>
  <si>
    <t>Al Salam</t>
  </si>
  <si>
    <t>Abd Alsharef</t>
  </si>
  <si>
    <t>DTM0706042</t>
  </si>
  <si>
    <t>Grand Total</t>
  </si>
  <si>
    <t>Summary</t>
  </si>
  <si>
    <t>#States</t>
  </si>
  <si>
    <t>Column Labels</t>
  </si>
  <si>
    <t>Sum of HWHH</t>
  </si>
  <si>
    <t>Sum of HWIND</t>
  </si>
  <si>
    <t>Number of Migrant households by Shelter Type</t>
  </si>
  <si>
    <t>Number of Migrants households by Country of Origin</t>
  </si>
  <si>
    <t>Number of Migrants individuals by Nationality</t>
  </si>
  <si>
    <t>Number of Migrants households by Period of arrival</t>
  </si>
  <si>
    <t>Sex and Age Disaggregation by State</t>
  </si>
  <si>
    <t>You can find in the Summary tab the number of migrants breakdown by:</t>
  </si>
  <si>
    <t>Country of Origin</t>
  </si>
  <si>
    <t>Shelter Type</t>
  </si>
  <si>
    <t>Nationality</t>
  </si>
  <si>
    <t>Period of arrival</t>
  </si>
  <si>
    <t>Sex and Age Disaggregation</t>
  </si>
  <si>
    <t>Camp (formal)</t>
  </si>
  <si>
    <t>Host Community /In Host Family/Community accommodation</t>
  </si>
  <si>
    <t>In Rented accommodation (paying rent)</t>
  </si>
  <si>
    <t>In Abandoned buildings/critical shelters/no rent</t>
  </si>
  <si>
    <t>In schools or other public buildings/no rent</t>
  </si>
  <si>
    <t>Gathering sites (informal settlements or open area)</t>
  </si>
  <si>
    <t>Other type of shelter</t>
  </si>
  <si>
    <t>State</t>
  </si>
  <si>
    <t>South Sudanese</t>
  </si>
  <si>
    <t>Chadian</t>
  </si>
  <si>
    <t>Ethiopian</t>
  </si>
  <si>
    <t>Other</t>
  </si>
  <si>
    <t>Total</t>
  </si>
  <si>
    <t>Before 2019</t>
  </si>
  <si>
    <t>2019</t>
  </si>
  <si>
    <t>2020</t>
  </si>
  <si>
    <t>2021</t>
  </si>
  <si>
    <t>0 (less than 1)Year Male</t>
  </si>
  <si>
    <t>0 (less than 1)Year Female</t>
  </si>
  <si>
    <t>1-5 Year Male</t>
  </si>
  <si>
    <t>1-5 Year Female</t>
  </si>
  <si>
    <t>6-17 Year Male</t>
  </si>
  <si>
    <t>6-17 Year Female</t>
  </si>
  <si>
    <t>18-59 Year Male</t>
  </si>
  <si>
    <t>18-59 Year Female</t>
  </si>
  <si>
    <t>60+ Year Male</t>
  </si>
  <si>
    <t>60+ Year Female</t>
  </si>
  <si>
    <t>Total Male</t>
  </si>
  <si>
    <t>Total Female</t>
  </si>
  <si>
    <t>Total Individuals</t>
  </si>
  <si>
    <t>%</t>
  </si>
  <si>
    <t>Dataset</t>
  </si>
  <si>
    <t>The whole dataset is located under Migrants DATASET tab</t>
  </si>
  <si>
    <t>Other tabs</t>
  </si>
  <si>
    <t>Sex and Age Disaggregation %</t>
  </si>
  <si>
    <t>Shelter type</t>
  </si>
  <si>
    <t>Nyala Shimal</t>
  </si>
  <si>
    <t>DTM0212</t>
  </si>
  <si>
    <t>Otash Camp</t>
  </si>
  <si>
    <t>DTM0217003</t>
  </si>
  <si>
    <t>a. South sudanese</t>
  </si>
  <si>
    <t>Religious leaders</t>
  </si>
  <si>
    <t>male</t>
  </si>
  <si>
    <t>NGO/Humanitarian Aid Worker</t>
  </si>
  <si>
    <t>2/24/2021</t>
  </si>
  <si>
    <t>DTM1207006</t>
  </si>
  <si>
    <t>Male</t>
  </si>
  <si>
    <t>2/23/2021</t>
  </si>
  <si>
    <t>DTM1207002</t>
  </si>
  <si>
    <t>332</t>
  </si>
  <si>
    <t>1407</t>
  </si>
  <si>
    <t>3/9/2021</t>
  </si>
  <si>
    <t>2/25/2021</t>
  </si>
  <si>
    <t>Menza</t>
  </si>
  <si>
    <t>DTM1207009</t>
  </si>
  <si>
    <t>208</t>
  </si>
  <si>
    <t>808</t>
  </si>
  <si>
    <t>DTM1207007</t>
  </si>
  <si>
    <t>316</t>
  </si>
  <si>
    <t>1602</t>
  </si>
  <si>
    <t>DTM1207008</t>
  </si>
  <si>
    <t>2/20/2021</t>
  </si>
  <si>
    <t>Geisan</t>
  </si>
  <si>
    <t>DTM1206</t>
  </si>
  <si>
    <t>Daim-Saad</t>
  </si>
  <si>
    <t>DTM1206004</t>
  </si>
  <si>
    <t>600</t>
  </si>
  <si>
    <t>3400</t>
  </si>
  <si>
    <t>2/18/2021</t>
  </si>
  <si>
    <t>Ar Rusayris</t>
  </si>
  <si>
    <t>DTM1205</t>
  </si>
  <si>
    <t>DTM1205001</t>
  </si>
  <si>
    <t>95</t>
  </si>
  <si>
    <t># Localities</t>
  </si>
  <si>
    <t># Locations</t>
  </si>
  <si>
    <t>IOM is pleased to share with you the latest Displacement Tracking Matrix (DTM) Dataset Round 3</t>
  </si>
  <si>
    <t>Sheikan</t>
  </si>
  <si>
    <t>Kas</t>
  </si>
  <si>
    <t>Link for Map</t>
  </si>
  <si>
    <t>2/16/2021</t>
  </si>
  <si>
    <t>Gedaref</t>
  </si>
  <si>
    <t>DTM08</t>
  </si>
  <si>
    <t>Madeinat Al Gedaref</t>
  </si>
  <si>
    <t>DTM0809</t>
  </si>
  <si>
    <t>Deim Elnour</t>
  </si>
  <si>
    <t>DTM0809012</t>
  </si>
  <si>
    <t>300</t>
  </si>
  <si>
    <t>1500</t>
  </si>
  <si>
    <t>Female</t>
  </si>
  <si>
    <t>Galabat Ash-Shargiah</t>
  </si>
  <si>
    <t>DTM0803</t>
  </si>
  <si>
    <t>Um Rakuba</t>
  </si>
  <si>
    <t>DTM0803009</t>
  </si>
  <si>
    <t>4283</t>
  </si>
  <si>
    <t>21181</t>
  </si>
  <si>
    <t xml:space="preserve">red       </t>
  </si>
  <si>
    <t>Wasat Al Gedaref</t>
  </si>
  <si>
    <t>DTM0810</t>
  </si>
  <si>
    <t>DTM0810019</t>
  </si>
  <si>
    <t>667</t>
  </si>
  <si>
    <t>3768</t>
  </si>
  <si>
    <t>3/6/2021</t>
  </si>
  <si>
    <t>Al Fashaga</t>
  </si>
  <si>
    <t>DTM0805</t>
  </si>
  <si>
    <t>DTM0805041</t>
  </si>
  <si>
    <t>2640</t>
  </si>
  <si>
    <t>13200</t>
  </si>
  <si>
    <t>Almadina 8</t>
  </si>
  <si>
    <t>DTM0805042</t>
  </si>
  <si>
    <t>3581</t>
  </si>
  <si>
    <t>6015</t>
  </si>
  <si>
    <t>Deim Sawakin</t>
  </si>
  <si>
    <t>DTM0809016</t>
  </si>
  <si>
    <t>36</t>
  </si>
  <si>
    <t>October Sharq</t>
  </si>
  <si>
    <t>DTM0809013</t>
  </si>
  <si>
    <t>26</t>
  </si>
  <si>
    <t>3/1/2021</t>
  </si>
  <si>
    <t>Kassala</t>
  </si>
  <si>
    <t>DTM09</t>
  </si>
  <si>
    <t>Reifi Wad Elhilaiw</t>
  </si>
  <si>
    <t>DTM0910</t>
  </si>
  <si>
    <t>Alshajrab Center Camp</t>
  </si>
  <si>
    <t>DTM0910014</t>
  </si>
  <si>
    <t>3000</t>
  </si>
  <si>
    <t>15000</t>
  </si>
  <si>
    <t>2/27/2021</t>
  </si>
  <si>
    <t>DTM0910016</t>
  </si>
  <si>
    <t>2/4/2021</t>
  </si>
  <si>
    <t>Madeinat Kassala</t>
  </si>
  <si>
    <t>DTM0905</t>
  </si>
  <si>
    <t>Kassala town</t>
  </si>
  <si>
    <t>DTM0905011</t>
  </si>
  <si>
    <t>9800</t>
  </si>
  <si>
    <t>49000</t>
  </si>
  <si>
    <t>Reifi Kassla</t>
  </si>
  <si>
    <t>DTM0908</t>
  </si>
  <si>
    <t>DTM0908016</t>
  </si>
  <si>
    <t>5940</t>
  </si>
  <si>
    <t>29713</t>
  </si>
  <si>
    <t>Reifi Khashm Elgirba</t>
  </si>
  <si>
    <t>DTM0906</t>
  </si>
  <si>
    <t>Alhai Alshmali</t>
  </si>
  <si>
    <t>DTM0906018</t>
  </si>
  <si>
    <t>28</t>
  </si>
  <si>
    <t>140</t>
  </si>
  <si>
    <t>Gala'a Al Nahal</t>
  </si>
  <si>
    <t>DTM0811</t>
  </si>
  <si>
    <t>Um Broosh</t>
  </si>
  <si>
    <t>DTM0811015</t>
  </si>
  <si>
    <t>Deim Saad</t>
  </si>
  <si>
    <t>DTM0809019</t>
  </si>
  <si>
    <t>93</t>
  </si>
  <si>
    <t>465</t>
  </si>
  <si>
    <t>2/26/2021</t>
  </si>
  <si>
    <t>Halfa Aj Jadeedah</t>
  </si>
  <si>
    <t>DTM0903</t>
  </si>
  <si>
    <t>Halfa Town</t>
  </si>
  <si>
    <t>DTM0903028</t>
  </si>
  <si>
    <t>390</t>
  </si>
  <si>
    <t>2200</t>
  </si>
  <si>
    <t>Hai Alwihda</t>
  </si>
  <si>
    <t>DTM0809014</t>
  </si>
  <si>
    <t>200</t>
  </si>
  <si>
    <t>1700</t>
  </si>
  <si>
    <t>DTM0910017</t>
  </si>
  <si>
    <t>1400</t>
  </si>
  <si>
    <t>7000</t>
  </si>
  <si>
    <t>Alkambo</t>
  </si>
  <si>
    <t>DTM0906020</t>
  </si>
  <si>
    <t>12</t>
  </si>
  <si>
    <t>3/2/2021</t>
  </si>
  <si>
    <t>Alshajrab North Camp</t>
  </si>
  <si>
    <t>DTM0910013</t>
  </si>
  <si>
    <t>4200</t>
  </si>
  <si>
    <t>21000</t>
  </si>
  <si>
    <t>DTM0809015</t>
  </si>
  <si>
    <t>4</t>
  </si>
  <si>
    <t>19</t>
  </si>
  <si>
    <t>Um Segta</t>
  </si>
  <si>
    <t>DTM0811013</t>
  </si>
  <si>
    <t>1440</t>
  </si>
  <si>
    <t>7200</t>
  </si>
  <si>
    <t>Al Mafaza</t>
  </si>
  <si>
    <t>DTM0801</t>
  </si>
  <si>
    <t>Tunaydbah</t>
  </si>
  <si>
    <t>DTM0801011</t>
  </si>
  <si>
    <t>18553</t>
  </si>
  <si>
    <t>Khashem Algerbah camp</t>
  </si>
  <si>
    <t>DTM0906021</t>
  </si>
  <si>
    <t>1800</t>
  </si>
  <si>
    <t>9000</t>
  </si>
  <si>
    <t>Abu rekhim</t>
  </si>
  <si>
    <t>DTM0801018</t>
  </si>
  <si>
    <t>180</t>
  </si>
  <si>
    <t>900</t>
  </si>
  <si>
    <t>Alshajrab South Camp</t>
  </si>
  <si>
    <t>DTM0910015</t>
  </si>
  <si>
    <t>1600</t>
  </si>
  <si>
    <t>8000</t>
  </si>
  <si>
    <t>Hai Alsoug</t>
  </si>
  <si>
    <t>DTM0906019</t>
  </si>
  <si>
    <t>3/3/2021</t>
  </si>
  <si>
    <t>Abuda Camp</t>
  </si>
  <si>
    <t>DTM0910012</t>
  </si>
  <si>
    <t>870</t>
  </si>
  <si>
    <t>4329</t>
  </si>
  <si>
    <t>Rowina</t>
  </si>
  <si>
    <t>DTM0809018</t>
  </si>
  <si>
    <t>22</t>
  </si>
  <si>
    <t>86</t>
  </si>
  <si>
    <t>Kilo 26 Camp</t>
  </si>
  <si>
    <t>DTM0903029</t>
  </si>
  <si>
    <t>1974</t>
  </si>
  <si>
    <t>9870</t>
  </si>
  <si>
    <t>Doka</t>
  </si>
  <si>
    <t>DTM0803002</t>
  </si>
  <si>
    <t>45</t>
  </si>
  <si>
    <t>3/8/2021</t>
  </si>
  <si>
    <t>Salmeen</t>
  </si>
  <si>
    <t>DTM0811014</t>
  </si>
  <si>
    <t>4500</t>
  </si>
  <si>
    <t># Migrants Households</t>
  </si>
  <si>
    <t># Migrants Individuals</t>
  </si>
  <si>
    <t>During this round of data collection, DTM has identified 388,634 Migrants (86,897 households), dispersed across 11 States, 59 localities and 178 locations in Sudan</t>
  </si>
  <si>
    <t>Verified State</t>
  </si>
  <si>
    <t>Verified Locality</t>
  </si>
  <si>
    <t>Wad Bandah</t>
  </si>
  <si>
    <t>Bendasi</t>
  </si>
  <si>
    <t>Assalaya</t>
  </si>
  <si>
    <t>Sharg Aj Jabal</t>
  </si>
  <si>
    <t>GIS_x</t>
  </si>
  <si>
    <t>GIS_y</t>
  </si>
  <si>
    <t>Um Gulja</t>
  </si>
  <si>
    <t>Um Gargoor</t>
  </si>
  <si>
    <t>Wad Sharifai</t>
  </si>
  <si>
    <t>Salamat Albai Janoub</t>
  </si>
  <si>
    <t>uuid</t>
  </si>
  <si>
    <t>Shaik</t>
  </si>
  <si>
    <t>96427478-9eef-48ef-8426-d66bccc8143a</t>
  </si>
  <si>
    <t>SD02114</t>
  </si>
  <si>
    <t>Ameer</t>
  </si>
  <si>
    <t>b9cdc4e4-062a-4c09-ae7b-f9327812df2a</t>
  </si>
  <si>
    <t>SD02129</t>
  </si>
  <si>
    <t>Omda</t>
  </si>
  <si>
    <t>71aea8ea-d170-4282-b53e-302f431a4e43</t>
  </si>
  <si>
    <t>SD02169</t>
  </si>
  <si>
    <t>bcbcded3-08a1-4b50-9286-52a5ef670fe1</t>
  </si>
  <si>
    <t>Admin Unit</t>
  </si>
  <si>
    <t>Government representative</t>
  </si>
  <si>
    <t>443912f5-93ec-488d-a00d-bcdbc0feae81</t>
  </si>
  <si>
    <t>Jodat</t>
  </si>
  <si>
    <t>46e3a529-96b6-45bd-b274-71d4ffc6f96d</t>
  </si>
  <si>
    <t>9905efbf-c680-4ad4-ad56-dc47b558d0d7</t>
  </si>
  <si>
    <t>Alhila Aljadida</t>
  </si>
  <si>
    <t>afb72c33-576c-48fe-9bd0-7e374cb2fe33</t>
  </si>
  <si>
    <t>SD02171</t>
  </si>
  <si>
    <t>a3ac9180-4785-423d-b840-83d63d084a89</t>
  </si>
  <si>
    <t>SD03143</t>
  </si>
  <si>
    <t>e40af7c6-521a-4a18-bda6-f02e0d961cea</t>
  </si>
  <si>
    <t>9bf6e4c0-f8cd-4919-80b0-9c275f920e0d</t>
  </si>
  <si>
    <t>SD03144</t>
  </si>
  <si>
    <t>c79ff680-4cb3-4838-887c-26728f77c049</t>
  </si>
  <si>
    <t>SD03146</t>
  </si>
  <si>
    <t>877d469a-b1c8-46ea-9ba4-f0821c24f92f</t>
  </si>
  <si>
    <t>SD03153</t>
  </si>
  <si>
    <t>f0930f21-3d45-4742-aed3-8e08ca16aaa7</t>
  </si>
  <si>
    <t>SD03159</t>
  </si>
  <si>
    <t>979133e4-c052-4da3-92f7-5aa41d1e352b</t>
  </si>
  <si>
    <t>SD03162</t>
  </si>
  <si>
    <t>e466bf50-6345-49d7-bee0-fb5f3b3e9e88</t>
  </si>
  <si>
    <t>b60f58b5-3f39-409f-b94b-b632b255fb40</t>
  </si>
  <si>
    <t>SD03150</t>
  </si>
  <si>
    <t>d886812d-8041-4bc6-8138-6483afdae4cd</t>
  </si>
  <si>
    <t>SD03147</t>
  </si>
  <si>
    <t>af38272c-8236-4e4a-acf6-4712acad3cd3</t>
  </si>
  <si>
    <t>15658953-c91b-440a-9185-8261a7f9aaf8</t>
  </si>
  <si>
    <t>SD03166</t>
  </si>
  <si>
    <t>cdea3317-0a67-4271-bd27-cf894e4d5482</t>
  </si>
  <si>
    <t>SD03172</t>
  </si>
  <si>
    <t>eb21bd32-150c-49b1-9516-38dd167077e8</t>
  </si>
  <si>
    <t>SD03164</t>
  </si>
  <si>
    <t>22722f74-8357-409b-b97b-3a6306656918</t>
  </si>
  <si>
    <t>SD04127</t>
  </si>
  <si>
    <t>f1737c4a-e9eb-4cac-b3ab-1d5a4605f416</t>
  </si>
  <si>
    <t>SD04134</t>
  </si>
  <si>
    <t>d51ac617-733b-4e8f-9e3e-81f68b1f28d4</t>
  </si>
  <si>
    <t>SD05165</t>
  </si>
  <si>
    <t>e28dee4f-d468-492a-bf0e-ffc028afed1e</t>
  </si>
  <si>
    <t>592d2453-cde2-4ce1-8e02-eb8967606793</t>
  </si>
  <si>
    <t>a45a8b96-f282-45b2-9c37-6ef4f599b874</t>
  </si>
  <si>
    <t>SD05163</t>
  </si>
  <si>
    <t>2d562070-296b-450b-a934-93f20076b08f</t>
  </si>
  <si>
    <t>SD05142</t>
  </si>
  <si>
    <t>7aba2a87-fe2b-4b2d-8612-13d7a2fc4a76</t>
  </si>
  <si>
    <t>d435c093-66cb-4b32-b35f-26a76320ea61</t>
  </si>
  <si>
    <t>6537f023-53d4-4e53-8485-bc3bf96d8ae3</t>
  </si>
  <si>
    <t>7fe1e38e-fc1d-4982-b947-f253e4b2aa9b</t>
  </si>
  <si>
    <t>SD06135</t>
  </si>
  <si>
    <t>4964d9f6-32fc-4e76-8dbf-63f69b097f79</t>
  </si>
  <si>
    <t>cd30d46b-63cc-4d37-83f6-475b6edc3593</t>
  </si>
  <si>
    <t>SD06112</t>
  </si>
  <si>
    <t>b6334a3b-fbff-4c12-8b1c-f9df678623f6</t>
  </si>
  <si>
    <t>SD07088</t>
  </si>
  <si>
    <t>77130950-4550-4c11-849a-5601a72a2d0f</t>
  </si>
  <si>
    <t>98058d07-7013-4a74-881d-370689e2758d</t>
  </si>
  <si>
    <t>4c372f18-4b97-4404-a9ec-1abbdc9cd208</t>
  </si>
  <si>
    <t>1ad62104-d41c-4f31-b756-f2ba81babfe0</t>
  </si>
  <si>
    <t>19c6a5ec-d364-4deb-a3ce-08e0aa07b583</t>
  </si>
  <si>
    <t>d79a41fb-27c4-4aa3-9c07-f51608575866</t>
  </si>
  <si>
    <t>SD07090</t>
  </si>
  <si>
    <t>a9cc9abd-a743-48d1-863c-dfaf8eac04d7</t>
  </si>
  <si>
    <t>3ef18866-f695-4adb-9eac-d21763bc6e87</t>
  </si>
  <si>
    <t>SD07093</t>
  </si>
  <si>
    <t>57b6e8c2-7cf7-4ee5-aa63-9c8f3b7d0065</t>
  </si>
  <si>
    <t>SD07094</t>
  </si>
  <si>
    <t>04475694-060e-47e6-afe8-de06b4d7944f</t>
  </si>
  <si>
    <t>SD07098</t>
  </si>
  <si>
    <t>bf78169e-786f-4ebc-8872-699e9147e3e6</t>
  </si>
  <si>
    <t>538f0b75-56b0-4311-9ef0-087a4aeb5fac</t>
  </si>
  <si>
    <t>6dfc50f5-0934-4e08-a8c9-196a5577ecb7</t>
  </si>
  <si>
    <t>81614dc1-2109-40ff-8e54-ff95a3792822</t>
  </si>
  <si>
    <t>SD07104</t>
  </si>
  <si>
    <t>79ac8666-94c7-41c5-b01d-78099476aae7</t>
  </si>
  <si>
    <t>abb0ba5d-693a-4ae3-9bb3-0fa041babfe2</t>
  </si>
  <si>
    <t>SD18085</t>
  </si>
  <si>
    <t>7c06ed4b-3f2e-48b5-9cbc-9351d513b114</t>
  </si>
  <si>
    <t>1adecf03-c86c-4bab-a31c-11838124f6c9</t>
  </si>
  <si>
    <t>SD18092</t>
  </si>
  <si>
    <t>a5ffbc1a-054a-43b5-ae29-4c0f6d62f079</t>
  </si>
  <si>
    <t>6b686c50-c05c-4557-a1c4-8ecc90b094a0</t>
  </si>
  <si>
    <t>c1a4eef3-ddb0-4f80-89a0-2966389b3855</t>
  </si>
  <si>
    <t>c2b40f26-b7aa-4211-ac0d-b0fc8df1dbd7</t>
  </si>
  <si>
    <t>SD18103</t>
  </si>
  <si>
    <t>5fc570f8-9898-4850-847e-04191e9bc6d7</t>
  </si>
  <si>
    <t>64e78b05-bb03-4176-a249-3b72094de031</t>
  </si>
  <si>
    <t>SD18086</t>
  </si>
  <si>
    <t>455c4c36-76b9-42dc-b8ea-7db2b6ab0b7a</t>
  </si>
  <si>
    <t>dcb8bc78-6072-4a81-beaf-d8244d2f2188</t>
  </si>
  <si>
    <t>3d12dd9b-4023-4c5e-92b4-3209d0fb764d</t>
  </si>
  <si>
    <t>SD18100</t>
  </si>
  <si>
    <t>c23f3f4c-047c-4fb9-8ae9-e094e92750a9</t>
  </si>
  <si>
    <t>SD18087</t>
  </si>
  <si>
    <t>Mack</t>
  </si>
  <si>
    <t>5c364a28-99b9-4c5e-9e31-11ac3cdc1321</t>
  </si>
  <si>
    <t>SD18106</t>
  </si>
  <si>
    <t>5a175dee-220d-407e-b400-37d1fd7facc6</t>
  </si>
  <si>
    <t>b0a106f6-63e7-4e1c-bc0e-7ac2d95570c7</t>
  </si>
  <si>
    <t>667fe261-2a8b-49d8-878e-a279587fbe0b</t>
  </si>
  <si>
    <t>554e5a23-4b5e-40d1-b781-243a602c8d9f</t>
  </si>
  <si>
    <t>f26a0fc5-cf77-4a42-880f-372104c32527</t>
  </si>
  <si>
    <t>eb19166b-0c2f-4f84-94ae-fbe7dd09afd0</t>
  </si>
  <si>
    <t>0a6c769f-8ff4-49b6-ab1c-4407f664f908</t>
  </si>
  <si>
    <t>9e5bc271-c102-4365-9c51-aed1e043d528</t>
  </si>
  <si>
    <t>aae9b5a8-bcb8-482d-b0aa-f802db8acfdd</t>
  </si>
  <si>
    <t>d7e8c279-e1be-4bd1-bfba-1864b16f5296</t>
  </si>
  <si>
    <t>59d6ac40-aac2-4d0f-ae75-19df8f2edf44</t>
  </si>
  <si>
    <t>a6508b4a-6bcf-4ef5-8017-1c3af9674579</t>
  </si>
  <si>
    <t>b5263f94-b924-4be4-8054-a71a26d4caac</t>
  </si>
  <si>
    <t>a69a027a-b156-483d-a1ef-837940556084</t>
  </si>
  <si>
    <t>634bb74e-426a-488b-87d7-3e3be93b4485</t>
  </si>
  <si>
    <t>4cdabd5e-a84d-489e-b78d-dedb15120743</t>
  </si>
  <si>
    <t>SD18102</t>
  </si>
  <si>
    <t>ba5a3677-3749-4e6f-87d2-03d8b96a998c</t>
  </si>
  <si>
    <t>SD18021</t>
  </si>
  <si>
    <t>20f60c05-90f5-4ef1-9ab3-95e09480b933</t>
  </si>
  <si>
    <t>ce93016f-1b6a-40e9-8ed6-ce8c7f6fe846</t>
  </si>
  <si>
    <t>SD18029</t>
  </si>
  <si>
    <t>962ef3df-9077-4298-bb63-b2d8b87169e7</t>
  </si>
  <si>
    <t>37d41fc0-45db-4736-ba89-a718156936dd</t>
  </si>
  <si>
    <t>b636e378-836b-4c77-84d1-0062dc5a1999</t>
  </si>
  <si>
    <t>4f5ab404-6df7-4458-bec4-0db0623774fa</t>
  </si>
  <si>
    <t>825ecc8d-d1c3-4480-8057-2b49c331efc8</t>
  </si>
  <si>
    <t>a65c59a3-f82a-4071-9371-a0ff26fe8dcd</t>
  </si>
  <si>
    <t>ef044939-6a5a-4d8c-b522-3f54845dcd38</t>
  </si>
  <si>
    <t>29da2e95-615e-42bc-b934-0a40c83b1e96</t>
  </si>
  <si>
    <t>86eae8c3-b18c-4e79-a9f6-def97fbda51a</t>
  </si>
  <si>
    <t>66024e56-fbab-4f6d-8f14-9203a21152c3</t>
  </si>
  <si>
    <t>1361eea4-da7c-494b-b52b-ce8c006e0642</t>
  </si>
  <si>
    <t>536475f9-8e4a-4960-b545-183a5427fbac</t>
  </si>
  <si>
    <t>646fbf5e-f983-43f7-84a4-4bf59abd4e58</t>
  </si>
  <si>
    <t>e60cd07c-f6ba-4a4d-aeef-b7f6f0c0f0fb</t>
  </si>
  <si>
    <t>f9d2bc7f-435a-4b18-9f28-9c10f5411045</t>
  </si>
  <si>
    <t>577cb59f-d6dd-48a3-a534-0791fdecac57</t>
  </si>
  <si>
    <t>becadec4-0c4f-4a4b-a194-fef54628d675</t>
  </si>
  <si>
    <t>21627f43-f626-43cc-899b-ceb71b2df366</t>
  </si>
  <si>
    <t>d4537c33-f817-4e33-8273-ce34d327bcfe</t>
  </si>
  <si>
    <t>bea80fff-897a-4d39-869a-1da205c7ac8a</t>
  </si>
  <si>
    <t>f780bf88-6228-445e-908e-f785e1fa2c9e</t>
  </si>
  <si>
    <t>9902f31d-2571-4ba3-b6d2-4b2dac997242</t>
  </si>
  <si>
    <t>5448bdac-b8ee-48c5-9bd6-6d92ec58edf6</t>
  </si>
  <si>
    <t>f6a3facb-c360-4742-916a-30ac9b8f0027</t>
  </si>
  <si>
    <t>c3cc9a0e-b7d5-48a1-bf27-423143ea6c3d</t>
  </si>
  <si>
    <t>SD18104</t>
  </si>
  <si>
    <t>9c34dd63-1960-4348-a5e7-7b40e57815e6</t>
  </si>
  <si>
    <t>834de00e-b369-4628-8e92-052fdff85aa6</t>
  </si>
  <si>
    <t>ac156c10-2c12-41a6-b318-5eb223ff4532</t>
  </si>
  <si>
    <t>b1d90941-960e-4a2d-80b3-8a89b66b1390</t>
  </si>
  <si>
    <t>8967ded0-90b9-4bee-b69b-e28a19b04540</t>
  </si>
  <si>
    <t>3b4160af-881c-46be-9dce-8d1b716c680b</t>
  </si>
  <si>
    <t>cc71ac97-60d7-4663-8834-9f113c7eb342</t>
  </si>
  <si>
    <t>4b462642-4927-4860-9f86-07e9f53cea8f</t>
  </si>
  <si>
    <t>00106106-03c4-4160-8071-6b2580b98a1a</t>
  </si>
  <si>
    <t>64b519bc-2376-4ac9-adfb-5f7723287915</t>
  </si>
  <si>
    <t>9dbe746e-ecc7-4d59-95e1-2e9112fb6f62</t>
  </si>
  <si>
    <t>c9edf2f6-63b1-4414-a0c3-33ba34512a0c</t>
  </si>
  <si>
    <t>7bdb0f0f-14a4-46be-8661-3a92ba9f9b61</t>
  </si>
  <si>
    <t>312b6904-dd0f-41cc-8c54-009d05c6f221</t>
  </si>
  <si>
    <t>250127ee-2db4-44c5-b8c2-73ee4caac918</t>
  </si>
  <si>
    <t>3cf61a00-fa68-47f4-9eef-edcd7d1b2c90</t>
  </si>
  <si>
    <t>b2d00cdf-0c4b-40b5-baf0-d7d607b8aaf6</t>
  </si>
  <si>
    <t>6092544f-60e9-4043-9ac0-932eae41f096</t>
  </si>
  <si>
    <t>Community Leader (Other )</t>
  </si>
  <si>
    <t>e6e37c2d-1292-4b53-8080-deeb72fa9592</t>
  </si>
  <si>
    <t>SD12082</t>
  </si>
  <si>
    <t>bc701532-6f12-4531-aa85-a4a1445d9281</t>
  </si>
  <si>
    <t>2e9d81b4-adba-4c22-a423-e4283b60b780</t>
  </si>
  <si>
    <t>SD12083</t>
  </si>
  <si>
    <t>c8290257-a747-40d2-863a-6fdf0f50d5bc</t>
  </si>
  <si>
    <t>9f0bbcd1-5d12-4825-8277-42891b4c23d3</t>
  </si>
  <si>
    <t>SD12075</t>
  </si>
  <si>
    <t>fab07b4b-5585-4afe-9e65-23d31271ffb7</t>
  </si>
  <si>
    <t>5cf12f58-bf6e-496d-a829-e672c90d420e</t>
  </si>
  <si>
    <t>SD12080</t>
  </si>
  <si>
    <t>0ba00e91-c0c8-472f-8e33-8e43f3dd7b16</t>
  </si>
  <si>
    <t>df97c487-71e8-471e-a95e-fe768ef7a710</t>
  </si>
  <si>
    <t>6ccd302b-e0cd-42d3-8c55-856f29024a47</t>
  </si>
  <si>
    <t>88cfb008-e1a5-4f8e-a2a8-3e1ba4285cff</t>
  </si>
  <si>
    <t>d4b12c5f-251b-4db6-83ae-af4c8f008ea1</t>
  </si>
  <si>
    <t>4e584572-7450-47db-9788-363dd20b8a32</t>
  </si>
  <si>
    <t>5a14d130-ed07-4e0e-aa0f-563a64409a3e</t>
  </si>
  <si>
    <t>SD12081</t>
  </si>
  <si>
    <t>f673b326-879f-44ce-8159-2e6dfbca2399</t>
  </si>
  <si>
    <t>SD12079</t>
  </si>
  <si>
    <t>eb9b0c6a-0d34-4e6b-80e5-a9e480093a58</t>
  </si>
  <si>
    <t>f43b445a-b061-451e-ab3b-a7da58f3ab78</t>
  </si>
  <si>
    <t>ea70abda-6bad-4912-ae6e-029ba4ebb66c</t>
  </si>
  <si>
    <t>SD11052</t>
  </si>
  <si>
    <t>2000b5aa-a267-4230-a82d-b71ba51fe53f</t>
  </si>
  <si>
    <t>SD11060</t>
  </si>
  <si>
    <t>7d906002-b4df-490f-9fa4-2f3d6f743bca</t>
  </si>
  <si>
    <t>SD11053</t>
  </si>
  <si>
    <t>7cabfcef-5e1f-451c-a58c-ae88c00a3361</t>
  </si>
  <si>
    <t>c1bd7de1-14e8-4a94-9982-50e612bff280</t>
  </si>
  <si>
    <t>86626fcb-b19f-4baa-84fb-9848e121f0f8</t>
  </si>
  <si>
    <t>b0e0db28-9816-4096-bc4d-588b9230335d</t>
  </si>
  <si>
    <t>20b8e20b-a0d6-4d62-b6b2-5e5a718ee6a5</t>
  </si>
  <si>
    <t>SD11056</t>
  </si>
  <si>
    <t>6774df70-8d35-4dc4-aeb6-a5686b45576d</t>
  </si>
  <si>
    <t>SD11061</t>
  </si>
  <si>
    <t>54a55b13-87e8-473b-b934-b5ec56cc4408</t>
  </si>
  <si>
    <t>fc43197a-a887-4841-bbad-197bcf7ed5fe</t>
  </si>
  <si>
    <t>03307407-9ebc-43df-b435-aa37c5d1fc38</t>
  </si>
  <si>
    <t>Hamdayeet Camp</t>
  </si>
  <si>
    <t>7dda4358-f785-4f98-8302-e00cedcefda4</t>
  </si>
  <si>
    <t>Hamdayeet Village</t>
  </si>
  <si>
    <t>8389fad9-af7c-4bd2-867f-6945869b8682</t>
  </si>
  <si>
    <t>cae655f4-668f-4e4e-b279-5f35de6ca61e</t>
  </si>
  <si>
    <t>SD08108</t>
  </si>
  <si>
    <t>Wad Abok</t>
  </si>
  <si>
    <t>2f2e1383-4bb7-4de9-a44e-e603640be348</t>
  </si>
  <si>
    <t>SD08104</t>
  </si>
  <si>
    <t>Alahmar Siedak</t>
  </si>
  <si>
    <t>04eaeabd-2699-4503-8f98-17a8eecd5df7</t>
  </si>
  <si>
    <t>093b67a4-2040-46ca-8c36-36636a562a2f</t>
  </si>
  <si>
    <t>SD08106</t>
  </si>
  <si>
    <t>Shanisha</t>
  </si>
  <si>
    <t>9b1939d9-43f9-44d1-bb1c-bcbfa9ec6374</t>
  </si>
  <si>
    <t>SD08107</t>
  </si>
  <si>
    <t>f6d07054-3fb4-48b4-b788-0da78c06b749</t>
  </si>
  <si>
    <t>SD08109</t>
  </si>
  <si>
    <t>Yabajer</t>
  </si>
  <si>
    <t>1da74e3a-92d7-4a5a-a0e1-a0c97ea03cdd</t>
  </si>
  <si>
    <t>SD08110</t>
  </si>
  <si>
    <t>Jabal Alnoor</t>
  </si>
  <si>
    <t>b4cc47f4-1278-4c40-bc60-01df0b2cd033</t>
  </si>
  <si>
    <t>Manjalang Algwani</t>
  </si>
  <si>
    <t>ca12a6c8-cc66-475a-b806-dc184e9e2218</t>
  </si>
  <si>
    <t>Manjalang Albrrani</t>
  </si>
  <si>
    <t>02c86049-7db2-436d-b2b8-bad1377cb352</t>
  </si>
  <si>
    <t>ef20adb1-5e32-4da1-9504-50120c583dec</t>
  </si>
  <si>
    <t>Village 6 Camp</t>
  </si>
  <si>
    <t>9aa9cb46-390b-45f2-860c-3333c8f6b82a</t>
  </si>
  <si>
    <t>a8227d6f-ba0b-462a-98d1-ec0e25d3beda</t>
  </si>
  <si>
    <t>SD13024</t>
  </si>
  <si>
    <t>325eb4b2-2820-4125-9e46-325dc916deb9</t>
  </si>
  <si>
    <t>8a522178-401f-46dd-bf84-f88e90f67cb1</t>
  </si>
  <si>
    <t>45e088d1-31f0-4357-9055-5a0db8bbba1a</t>
  </si>
  <si>
    <t>SD13023</t>
  </si>
  <si>
    <t>efb63760-132f-40e8-9049-afc184ecfb03</t>
  </si>
  <si>
    <t>SD13030</t>
  </si>
  <si>
    <t>d2c0d65f-8ae4-4bb6-8fa5-40788f76f051</t>
  </si>
  <si>
    <t>1351c7b7-1905-4a80-9f21-ae59c407fac2</t>
  </si>
  <si>
    <t>DTM0409</t>
  </si>
  <si>
    <t>f0f2ea4d-ec7a-4879-a751-879e630d2ac7</t>
  </si>
  <si>
    <t>Locality_Pcode</t>
  </si>
  <si>
    <t>Bahr Al Arab</t>
  </si>
  <si>
    <t>Keryo Refugees Camp</t>
  </si>
  <si>
    <t>Abu Jabrah</t>
  </si>
  <si>
    <t>SD05140</t>
  </si>
  <si>
    <t>Um Gack</t>
  </si>
  <si>
    <t>Jun-30-2021</t>
  </si>
  <si>
    <t>Sudan</t>
  </si>
  <si>
    <t>SDN</t>
  </si>
  <si>
    <t>Reported date</t>
  </si>
  <si>
    <t>Country</t>
  </si>
  <si>
    <t>Country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</si>
</sst>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 #,##0.00_);_(* \(#,##0.00\);_(* &quot;-&quot;??_);_(@_)"/>
  </numFmts>
  <fonts count="20" x14ac:knownFonts="1">
    <font>
      <sz val="11"/>
      <color rgb="FF000000"/>
      <name val="Calibri"/>
      <family val="2"/>
      <scheme val="minor"/>
    </font>
    <font>
      <sz val="11"/>
      <color theme="1"/>
      <name val="Calibri"/>
      <family val="2"/>
      <scheme val="minor"/>
    </font>
    <font>
      <sz val="11"/>
      <color theme="1"/>
      <name val="Calibri"/>
      <family val="2"/>
      <scheme val="minor"/>
    </font>
    <font>
      <sz val="11"/>
      <name val="Calibri"/>
      <family val="2"/>
    </font>
    <font>
      <u/>
      <sz val="11"/>
      <color theme="10"/>
      <name val="Calibri"/>
      <family val="2"/>
      <scheme val="minor"/>
    </font>
    <font>
      <sz val="11"/>
      <color rgb="FF000000"/>
      <name val="Gill Sans Nova"/>
      <family val="2"/>
    </font>
    <font>
      <sz val="10"/>
      <color rgb="FF000000"/>
      <name val="Gill Sans Nova"/>
      <family val="2"/>
    </font>
    <font>
      <u/>
      <sz val="10"/>
      <color rgb="FF0563C1"/>
      <name val="Gill Sans Nova"/>
      <family val="2"/>
    </font>
    <font>
      <b/>
      <sz val="10"/>
      <color rgb="FFFFFFFF"/>
      <name val="Calibri"/>
      <family val="2"/>
      <scheme val="minor"/>
    </font>
    <font>
      <b/>
      <sz val="10"/>
      <name val="Calibri"/>
      <family val="2"/>
      <scheme val="minor"/>
    </font>
    <font>
      <sz val="10"/>
      <name val="Calibri"/>
      <family val="2"/>
    </font>
    <font>
      <sz val="10"/>
      <color theme="0"/>
      <name val="Calibri"/>
      <family val="2"/>
    </font>
    <font>
      <sz val="11"/>
      <color rgb="FF000000"/>
      <name val="Calibri"/>
      <family val="2"/>
      <scheme val="minor"/>
    </font>
    <font>
      <b/>
      <sz val="10"/>
      <color theme="0"/>
      <name val="Calibri"/>
      <family val="2"/>
    </font>
    <font>
      <b/>
      <sz val="10"/>
      <name val="Calibri"/>
      <family val="2"/>
    </font>
    <font>
      <sz val="10"/>
      <color theme="1"/>
      <name val="Calibri"/>
      <family val="2"/>
      <scheme val="minor"/>
    </font>
    <font>
      <sz val="10"/>
      <color theme="1"/>
      <name val="Gill Sans Nova"/>
      <family val="2"/>
    </font>
    <font>
      <sz val="8"/>
      <name val="Calibri"/>
      <family val="2"/>
      <scheme val="minor"/>
    </font>
    <font>
      <sz val="11"/>
      <color theme="0"/>
      <name val="Calibri"/>
      <family val="2"/>
    </font>
    <font>
      <b/>
      <sz val="11"/>
      <name val="Calibri"/>
      <family val="2"/>
    </font>
  </fonts>
  <fills count="6">
    <fill>
      <patternFill patternType="none"/>
    </fill>
    <fill>
      <patternFill patternType="gray125"/>
    </fill>
    <fill>
      <patternFill patternType="solid">
        <fgColor theme="4" tint="0.39997558519241921"/>
        <bgColor indexed="65"/>
      </patternFill>
    </fill>
    <fill>
      <patternFill patternType="solid">
        <fgColor rgb="FF000080"/>
        <bgColor rgb="FF000080"/>
      </patternFill>
    </fill>
    <fill>
      <patternFill patternType="solid">
        <fgColor rgb="FF000080"/>
        <bgColor indexed="64"/>
      </patternFill>
    </fill>
    <fill>
      <patternFill patternType="solid">
        <fgColor theme="4" tint="0.79998168889431442"/>
        <bgColor theme="4" tint="0.79998168889431442"/>
      </patternFill>
    </fill>
  </fills>
  <borders count="16">
    <border>
      <left/>
      <right/>
      <top/>
      <bottom/>
      <diagonal/>
    </border>
    <border>
      <left style="thin">
        <color theme="0"/>
      </left>
      <right style="thin">
        <color theme="0"/>
      </right>
      <top style="thin">
        <color theme="0"/>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right/>
      <top/>
      <bottom style="thin">
        <color theme="4" tint="0.39997558519241921"/>
      </bottom>
      <diagonal/>
    </border>
    <border>
      <left/>
      <right/>
      <top style="thin">
        <color theme="4" tint="0.39997558519241921"/>
      </top>
      <bottom/>
      <diagonal/>
    </border>
    <border>
      <left style="thin">
        <color theme="0" tint="-0.14999847407452621"/>
      </left>
      <right/>
      <top style="thin">
        <color theme="0" tint="-0.14999847407452621"/>
      </top>
      <bottom style="thin">
        <color theme="4" tint="0.39997558519241921"/>
      </bottom>
      <diagonal/>
    </border>
    <border>
      <left/>
      <right/>
      <top style="thin">
        <color theme="0" tint="-0.14999847407452621"/>
      </top>
      <bottom style="thin">
        <color theme="4" tint="0.39997558519241921"/>
      </bottom>
      <diagonal/>
    </border>
    <border>
      <left style="thin">
        <color theme="0" tint="-0.14999847407452621"/>
      </left>
      <right/>
      <top/>
      <bottom/>
      <diagonal/>
    </border>
    <border>
      <left style="thin">
        <color theme="0"/>
      </left>
      <right style="thin">
        <color theme="0"/>
      </right>
      <top/>
      <bottom style="thin">
        <color theme="0"/>
      </bottom>
      <diagonal/>
    </border>
  </borders>
  <cellStyleXfs count="7">
    <xf numFmtId="0" fontId="0" fillId="0" borderId="0"/>
    <xf numFmtId="0" fontId="2" fillId="2" borderId="0" applyNumberFormat="0" applyBorder="0" applyAlignment="0" applyProtection="0"/>
    <xf numFmtId="0" fontId="4" fillId="0" borderId="0" applyNumberForma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cellStyleXfs>
  <cellXfs count="39">
    <xf numFmtId="0" fontId="3" fillId="0" borderId="0" xfId="0" applyFont="1"/>
    <xf numFmtId="0" fontId="5" fillId="0" borderId="1" xfId="0" applyFont="1" applyBorder="1"/>
    <xf numFmtId="0" fontId="7" fillId="0" borderId="1" xfId="2" applyFont="1" applyBorder="1" applyAlignment="1">
      <alignment horizontal="center"/>
    </xf>
    <xf numFmtId="0" fontId="6" fillId="0" borderId="1" xfId="0" applyFont="1" applyBorder="1" applyAlignment="1">
      <alignment vertical="center" wrapText="1"/>
    </xf>
    <xf numFmtId="0" fontId="6" fillId="0" borderId="1" xfId="0" applyFont="1" applyBorder="1"/>
    <xf numFmtId="0" fontId="7" fillId="0" borderId="1" xfId="2" applyFont="1" applyBorder="1" applyAlignment="1"/>
    <xf numFmtId="0" fontId="6" fillId="0" borderId="1" xfId="0" applyFont="1" applyBorder="1" applyAlignment="1">
      <alignment horizontal="center" vertical="center" wrapText="1"/>
    </xf>
    <xf numFmtId="0" fontId="9" fillId="0" borderId="9" xfId="0" applyFont="1" applyBorder="1" applyAlignment="1">
      <alignment vertical="center"/>
    </xf>
    <xf numFmtId="0" fontId="9" fillId="0" borderId="9" xfId="0" applyFont="1" applyBorder="1" applyAlignment="1">
      <alignment horizontal="left" vertical="center"/>
    </xf>
    <xf numFmtId="0" fontId="9" fillId="0" borderId="0" xfId="0" applyFont="1" applyAlignment="1">
      <alignment vertical="center"/>
    </xf>
    <xf numFmtId="0" fontId="10" fillId="0" borderId="0" xfId="0" applyFont="1"/>
    <xf numFmtId="0" fontId="10" fillId="0" borderId="0" xfId="0" pivotButton="1" applyFont="1"/>
    <xf numFmtId="0" fontId="14" fillId="5" borderId="11" xfId="0" applyFont="1" applyFill="1" applyBorder="1"/>
    <xf numFmtId="0" fontId="13" fillId="4" borderId="10" xfId="0" applyFont="1" applyFill="1" applyBorder="1" applyAlignment="1">
      <alignment horizontal="center" vertical="center" wrapText="1"/>
    </xf>
    <xf numFmtId="0" fontId="8" fillId="3" borderId="2" xfId="0" applyFont="1" applyFill="1" applyBorder="1" applyAlignment="1">
      <alignment horizontal="center" vertical="center" wrapText="1" readingOrder="1"/>
    </xf>
    <xf numFmtId="1" fontId="15" fillId="0" borderId="2" xfId="0" applyNumberFormat="1" applyFont="1" applyBorder="1"/>
    <xf numFmtId="0" fontId="0" fillId="0" borderId="2" xfId="0" applyBorder="1"/>
    <xf numFmtId="9" fontId="0" fillId="0" borderId="2" xfId="6" applyFont="1" applyBorder="1"/>
    <xf numFmtId="9" fontId="0" fillId="0" borderId="2" xfId="0" applyNumberFormat="1" applyBorder="1"/>
    <xf numFmtId="0" fontId="13" fillId="4" borderId="12"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3" fillId="0" borderId="14" xfId="0" applyFont="1" applyBorder="1"/>
    <xf numFmtId="0" fontId="10" fillId="0" borderId="2" xfId="0" applyFont="1" applyBorder="1"/>
    <xf numFmtId="0" fontId="11" fillId="4" borderId="2" xfId="0" applyFont="1" applyFill="1" applyBorder="1" applyAlignment="1">
      <alignment horizontal="center" vertical="center" wrapText="1"/>
    </xf>
    <xf numFmtId="0" fontId="10" fillId="0" borderId="2" xfId="0" applyFont="1" applyBorder="1" applyAlignment="1">
      <alignment horizontal="left"/>
    </xf>
    <xf numFmtId="0" fontId="13" fillId="4" borderId="2" xfId="0" applyFont="1" applyFill="1" applyBorder="1" applyAlignment="1">
      <alignment horizontal="center" vertical="center" wrapText="1"/>
    </xf>
    <xf numFmtId="0" fontId="18" fillId="0" borderId="0" xfId="0" applyFont="1"/>
    <xf numFmtId="0" fontId="19" fillId="0" borderId="2" xfId="0" applyFont="1" applyBorder="1"/>
    <xf numFmtId="0" fontId="4" fillId="0" borderId="15" xfId="2" applyNumberFormat="1" applyFill="1" applyBorder="1" applyAlignment="1"/>
    <xf numFmtId="0" fontId="4" fillId="0" borderId="1" xfId="2" applyNumberFormat="1" applyFill="1" applyBorder="1" applyAlignment="1"/>
    <xf numFmtId="0" fontId="4" fillId="0" borderId="9" xfId="2" applyNumberFormat="1" applyFill="1" applyBorder="1" applyAlignment="1"/>
    <xf numFmtId="14" fontId="3" fillId="0" borderId="0" xfId="0" applyNumberFormat="1" applyFont="1"/>
    <xf numFmtId="0" fontId="6" fillId="0" borderId="3" xfId="0" applyFont="1" applyBorder="1" applyAlignment="1">
      <alignment horizontal="center" wrapText="1"/>
    </xf>
    <xf numFmtId="0" fontId="6" fillId="0" borderId="4" xfId="0" applyFont="1" applyBorder="1" applyAlignment="1">
      <alignment horizont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6" fillId="0" borderId="7" xfId="0" applyFont="1" applyBorder="1" applyAlignment="1">
      <alignment horizontal="center" wrapText="1"/>
    </xf>
    <xf numFmtId="0" fontId="6" fillId="0" borderId="8" xfId="0" applyFont="1" applyBorder="1" applyAlignment="1">
      <alignment horizontal="center" wrapText="1"/>
    </xf>
    <xf numFmtId="0" fontId="16" fillId="0" borderId="1" xfId="0" applyFont="1" applyBorder="1" applyAlignment="1">
      <alignment horizontal="center"/>
    </xf>
  </cellXfs>
  <cellStyles count="7">
    <cellStyle name="60% - Accent1 2" xfId="1" xr:uid="{00000000-0005-0000-0000-000001000000}"/>
    <cellStyle name="Comma 2" xfId="4" xr:uid="{32B64F13-D04F-42CF-9CBD-13835A726BA1}"/>
    <cellStyle name="Hyperlink" xfId="2" builtinId="8"/>
    <cellStyle name="Normal" xfId="0" builtinId="0"/>
    <cellStyle name="Normal 2" xfId="3" xr:uid="{392ED7CE-33B3-49BE-9B32-790935C2F238}"/>
    <cellStyle name="Percent" xfId="6" builtinId="5"/>
    <cellStyle name="Percent 2" xfId="5" xr:uid="{78439DA5-A7C5-4874-AF94-CC5BCAE68B6C}"/>
  </cellStyles>
  <dxfs count="196">
    <dxf>
      <font>
        <b val="0"/>
        <i val="0"/>
        <strike val="0"/>
        <condense val="0"/>
        <extend val="0"/>
        <outline val="0"/>
        <shadow val="0"/>
        <u/>
        <vertAlign val="baseline"/>
        <sz val="10"/>
        <color rgb="FF0563C1"/>
        <name val="Gill Sans Nova"/>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family val="2"/>
        <scheme val="none"/>
      </font>
      <numFmt numFmtId="165" formatCode="m/d/yyyy"/>
      <fill>
        <patternFill patternType="none">
          <fgColor indexed="64"/>
          <bgColor indexed="65"/>
        </patternFill>
      </fill>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font>
        <color theme="0"/>
      </font>
    </dxf>
    <dxf>
      <font>
        <color theme="0"/>
      </font>
    </dxf>
    <dxf>
      <font>
        <color theme="0"/>
      </font>
    </dxf>
    <dxf>
      <font>
        <color theme="0"/>
      </font>
    </dxf>
    <dxf>
      <font>
        <color theme="0"/>
      </font>
    </dxf>
    <dxf>
      <font>
        <color theme="0"/>
      </font>
    </dxf>
    <dxf>
      <fill>
        <patternFill patternType="solid">
          <bgColor rgb="FF000080"/>
        </patternFill>
      </fill>
    </dxf>
    <dxf>
      <fill>
        <patternFill patternType="solid">
          <bgColor rgb="FF000080"/>
        </patternFill>
      </fill>
    </dxf>
    <dxf>
      <fill>
        <patternFill patternType="solid">
          <bgColor rgb="FF000080"/>
        </patternFill>
      </fill>
    </dxf>
    <dxf>
      <fill>
        <patternFill patternType="solid">
          <bgColor rgb="FF000080"/>
        </patternFill>
      </fill>
    </dxf>
    <dxf>
      <fill>
        <patternFill patternType="solid">
          <bgColor rgb="FF000080"/>
        </patternFill>
      </fill>
    </dxf>
    <dxf>
      <fill>
        <patternFill patternType="solid">
          <bgColor rgb="FF000080"/>
        </patternFill>
      </fill>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dxf>
    <dxf>
      <alignment wrapText="1"/>
    </dxf>
    <dxf>
      <alignment wrapText="1"/>
    </dxf>
    <dxf>
      <alignment vertical="center"/>
    </dxf>
    <dxf>
      <alignment vertical="center"/>
    </dxf>
    <dxf>
      <alignment vertical="center"/>
    </dxf>
    <dxf>
      <alignment horizontal="center"/>
    </dxf>
    <dxf>
      <alignment horizontal="center"/>
    </dxf>
    <dxf>
      <alignment horizontal="center"/>
    </dxf>
    <dxf>
      <font>
        <color theme="0"/>
      </font>
    </dxf>
    <dxf>
      <font>
        <color theme="0"/>
      </font>
    </dxf>
    <dxf>
      <font>
        <color theme="0"/>
      </font>
    </dxf>
    <dxf>
      <fill>
        <patternFill patternType="solid">
          <bgColor rgb="FF000080"/>
        </patternFill>
      </fill>
    </dxf>
    <dxf>
      <fill>
        <patternFill patternType="solid">
          <bgColor rgb="FF000080"/>
        </patternFill>
      </fill>
    </dxf>
    <dxf>
      <fill>
        <patternFill patternType="solid">
          <bgColor rgb="FF000080"/>
        </patternFill>
      </fill>
    </dxf>
    <dxf>
      <border>
        <vertical style="thin">
          <color theme="0" tint="-0.14999847407452621"/>
        </vertical>
        <horizontal style="thin">
          <color theme="0" tint="-0.14999847407452621"/>
        </horizontal>
      </border>
    </dxf>
    <dxf>
      <border>
        <vertical style="thin">
          <color theme="0" tint="-0.14999847407452621"/>
        </vertical>
        <horizontal style="thin">
          <color theme="0" tint="-0.14999847407452621"/>
        </horizontal>
      </border>
    </dxf>
    <dxf>
      <border>
        <vertical style="thin">
          <color theme="0" tint="-0.14999847407452621"/>
        </vertical>
        <horizontal style="thin">
          <color theme="0" tint="-0.14999847407452621"/>
        </horizontal>
      </border>
    </dxf>
    <dxf>
      <border>
        <vertical style="thin">
          <color theme="0" tint="-0.14999847407452621"/>
        </vertical>
        <horizontal style="thin">
          <color theme="0" tint="-0.14999847407452621"/>
        </horizontal>
      </border>
    </dxf>
    <dxf>
      <border>
        <vertical style="thin">
          <color theme="0" tint="-0.14999847407452621"/>
        </vertical>
        <horizontal style="thin">
          <color theme="0" tint="-0.14999847407452621"/>
        </horizontal>
      </border>
    </dxf>
    <dxf>
      <border>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border>
    </dxf>
    <dxf>
      <border>
        <left style="thin">
          <color theme="0" tint="-0.14999847407452621"/>
        </left>
        <right style="thin">
          <color theme="0" tint="-0.14999847407452621"/>
        </right>
        <top style="thin">
          <color theme="0" tint="-0.14999847407452621"/>
        </top>
        <bottom style="thin">
          <color theme="0" tint="-0.14999847407452621"/>
        </bottom>
      </border>
    </dxf>
    <dxf>
      <border>
        <left style="thin">
          <color theme="0" tint="-0.14999847407452621"/>
        </left>
        <right style="thin">
          <color theme="0" tint="-0.14999847407452621"/>
        </right>
        <top style="thin">
          <color theme="0" tint="-0.14999847407452621"/>
        </top>
        <bottom style="thin">
          <color theme="0" tint="-0.14999847407452621"/>
        </bottom>
      </border>
    </dxf>
    <dxf>
      <border>
        <left style="thin">
          <color theme="0" tint="-0.14999847407452621"/>
        </left>
        <right style="thin">
          <color theme="0" tint="-0.14999847407452621"/>
        </right>
        <top style="thin">
          <color theme="0" tint="-0.14999847407452621"/>
        </top>
        <bottom style="thin">
          <color theme="0" tint="-0.14999847407452621"/>
        </bottom>
      </border>
    </dxf>
    <dxf>
      <border>
        <left style="thin">
          <color theme="0" tint="-0.14999847407452621"/>
        </left>
        <right style="thin">
          <color theme="0" tint="-0.14999847407452621"/>
        </right>
        <top style="thin">
          <color theme="0" tint="-0.14999847407452621"/>
        </top>
        <bottom style="thin">
          <color theme="0" tint="-0.14999847407452621"/>
        </bottom>
      </border>
    </dxf>
    <dxf>
      <border>
        <left style="thin">
          <color theme="0" tint="-0.14999847407452621"/>
        </left>
        <right style="thin">
          <color theme="0" tint="-0.14999847407452621"/>
        </right>
        <top style="thin">
          <color theme="0" tint="-0.14999847407452621"/>
        </top>
        <bottom style="thin">
          <color theme="0" tint="-0.14999847407452621"/>
        </bottom>
      </border>
    </dxf>
    <dxf>
      <font>
        <sz val="10"/>
      </font>
    </dxf>
    <dxf>
      <font>
        <sz val="10"/>
      </font>
    </dxf>
    <dxf>
      <font>
        <sz val="10"/>
      </font>
    </dxf>
    <dxf>
      <font>
        <sz val="10"/>
      </font>
    </dxf>
    <dxf>
      <font>
        <sz val="10"/>
      </font>
    </dxf>
    <dxf>
      <font>
        <sz val="10"/>
      </font>
    </dxf>
    <dxf>
      <alignment wrapText="1"/>
    </dxf>
    <dxf>
      <alignment wrapText="1"/>
    </dxf>
    <dxf>
      <alignment vertical="center"/>
    </dxf>
    <dxf>
      <alignment vertical="center"/>
    </dxf>
    <dxf>
      <alignment horizontal="center"/>
    </dxf>
    <dxf>
      <alignment horizontal="center"/>
    </dxf>
    <dxf>
      <font>
        <color theme="0"/>
      </font>
    </dxf>
    <dxf>
      <font>
        <color theme="0"/>
      </font>
    </dxf>
    <dxf>
      <fill>
        <patternFill patternType="solid">
          <bgColor rgb="FF000080"/>
        </patternFill>
      </fill>
    </dxf>
    <dxf>
      <fill>
        <patternFill patternType="solid">
          <bgColor rgb="FF000080"/>
        </patternFill>
      </fill>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sz val="10"/>
      </font>
    </dxf>
    <dxf>
      <font>
        <sz val="10"/>
      </font>
    </dxf>
    <dxf>
      <font>
        <sz val="10"/>
      </font>
    </dxf>
    <dxf>
      <font>
        <sz val="10"/>
      </font>
    </dxf>
    <dxf>
      <font>
        <sz val="10"/>
      </font>
    </dxf>
    <dxf>
      <font>
        <sz val="10"/>
      </font>
    </dxf>
    <dxf>
      <alignment wrapText="1"/>
    </dxf>
    <dxf>
      <alignment wrapText="1"/>
    </dxf>
    <dxf>
      <alignment vertical="center"/>
    </dxf>
    <dxf>
      <alignment vertical="center"/>
    </dxf>
    <dxf>
      <alignment horizontal="center"/>
    </dxf>
    <dxf>
      <alignment horizontal="center"/>
    </dxf>
    <dxf>
      <font>
        <color theme="0"/>
      </font>
    </dxf>
    <dxf>
      <font>
        <color theme="0"/>
      </font>
    </dxf>
    <dxf>
      <fill>
        <patternFill patternType="solid">
          <bgColor rgb="FF000080"/>
        </patternFill>
      </fill>
    </dxf>
    <dxf>
      <fill>
        <patternFill patternType="solid">
          <bgColor rgb="FF000080"/>
        </patternFill>
      </fill>
    </dxf>
    <dxf>
      <font>
        <b/>
      </font>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sz val="10"/>
        <color theme="0"/>
      </font>
      <fill>
        <patternFill patternType="solid">
          <fgColor indexed="64"/>
          <bgColor rgb="FF000080"/>
        </patternFill>
      </fill>
      <alignment horizontal="center" vertical="center" wrapText="1"/>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sz val="10"/>
      </font>
    </dxf>
    <dxf>
      <font>
        <sz val="10"/>
      </font>
    </dxf>
    <dxf>
      <font>
        <sz val="10"/>
      </font>
    </dxf>
    <dxf>
      <font>
        <sz val="10"/>
      </font>
    </dxf>
    <dxf>
      <font>
        <sz val="10"/>
      </font>
    </dxf>
    <dxf>
      <font>
        <sz val="10"/>
      </font>
    </dxf>
    <dxf>
      <alignment wrapText="1"/>
    </dxf>
    <dxf>
      <alignment wrapText="1"/>
    </dxf>
    <dxf>
      <alignment vertical="center"/>
    </dxf>
    <dxf>
      <alignment vertical="center"/>
    </dxf>
    <dxf>
      <alignment horizontal="center"/>
    </dxf>
    <dxf>
      <alignment horizontal="center"/>
    </dxf>
    <dxf>
      <font>
        <color theme="0"/>
      </font>
    </dxf>
    <dxf>
      <font>
        <color theme="0"/>
      </font>
    </dxf>
    <dxf>
      <fill>
        <patternFill patternType="solid">
          <bgColor rgb="FF000080"/>
        </patternFill>
      </fill>
    </dxf>
    <dxf>
      <fill>
        <patternFill patternType="solid">
          <bgColor rgb="FF000080"/>
        </patternFill>
      </fill>
    </dxf>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Invisible" pivot="0" table="0" count="0" xr9:uid="{22FC9CB5-9147-4DAD-97BB-235DEC2DCB20}"/>
    <tableStyle name="MySqlDefault" pivot="0" table="0" count="2" xr9:uid="{00000000-0011-0000-FFFF-FFFF00000000}">
      <tableStyleElement type="wholeTable" dxfId="195"/>
      <tableStyleElement type="headerRow" dxfId="194"/>
    </tableStyle>
  </tableStyles>
  <colors>
    <indexedColors>
      <rgbColor rgb="00000000"/>
      <rgbColor rgb="00FFFFFF"/>
      <rgbColor rgb="00FF0000"/>
      <rgbColor rgb="0000FF00"/>
      <rgbColor rgb="000000FF"/>
      <rgbColor rgb="00FFFF00"/>
      <rgbColor rgb="00FF00FF"/>
      <rgbColor rgb="0000FFFF"/>
      <rgbColor rgb="00000000"/>
      <rgbColor rgb="004682B4"/>
      <rgbColor rgb="00D3D3D3"/>
      <rgbColor rgb="00696969"/>
      <rgbColor rgb="00008000"/>
      <rgbColor rgb="00FFFFFF"/>
      <rgbColor rgb="000000FF"/>
      <rgbColor rgb="00800000"/>
      <rgbColor rgb="004169E1"/>
      <rgbColor rgb="00DCDCDC"/>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80"/>
      <color rgb="FFAFECE7"/>
      <color rgb="FF9CC2E5"/>
      <color rgb="FF4472C4"/>
      <color rgb="FF0563C1"/>
      <color rgb="FFC9FFCC"/>
      <color rgb="FF0281AE"/>
      <color rgb="FF7A9CC6"/>
      <color rgb="FF81726A"/>
      <color rgb="FF4071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19" Type="http://schemas.openxmlformats.org/officeDocument/2006/relationships/customXml" Target="../customXml/item4.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powerPivotData" Target="model/item.data"/></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r>
              <a:rPr lang="en-US" sz="1400" b="1" i="1" baseline="0">
                <a:effectLst/>
              </a:rPr>
              <a:t>Sex Disaggregation %</a:t>
            </a:r>
            <a:endParaRPr lang="en-US" sz="1400" b="1" i="1">
              <a:effectLst/>
            </a:endParaRPr>
          </a:p>
        </c:rich>
      </c:tx>
      <c:overlay val="0"/>
      <c:spPr>
        <a:noFill/>
        <a:ln>
          <a:noFill/>
        </a:ln>
        <a:effectLst/>
      </c:spPr>
      <c:txPr>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tx2">
                  <a:lumMod val="20000"/>
                  <a:lumOff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8B58-4D2C-9B09-0F9589C9A3F4}"/>
              </c:ext>
            </c:extLst>
          </c:dPt>
          <c:dPt>
            <c:idx val="1"/>
            <c:bubble3D val="0"/>
            <c:spPr>
              <a:solidFill>
                <a:srgbClr val="000080"/>
              </a:solidFill>
              <a:ln w="25400">
                <a:solidFill>
                  <a:schemeClr val="lt1"/>
                </a:solidFill>
              </a:ln>
              <a:effectLst/>
              <a:sp3d contourW="25400">
                <a:contourClr>
                  <a:schemeClr val="lt1"/>
                </a:contourClr>
              </a:sp3d>
            </c:spPr>
            <c:extLst>
              <c:ext xmlns:c16="http://schemas.microsoft.com/office/drawing/2014/chart" uri="{C3380CC4-5D6E-409C-BE32-E72D297353CC}">
                <c16:uniqueId val="{00000003-8B58-4D2C-9B09-0F9589C9A3F4}"/>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58-4D2C-9B09-0F9589C9A3F4}"/>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58-4D2C-9B09-0F9589C9A3F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'Sex and Age Disaggregation %'!$L$1:$M$1</c:f>
              <c:strCache>
                <c:ptCount val="2"/>
                <c:pt idx="0">
                  <c:v>Total Male</c:v>
                </c:pt>
                <c:pt idx="1">
                  <c:v>Total Female</c:v>
                </c:pt>
              </c:strCache>
            </c:strRef>
          </c:cat>
          <c:val>
            <c:numRef>
              <c:f>'Sex and Age Disaggregation %'!$L$3:$M$3</c:f>
              <c:numCache>
                <c:formatCode>0%</c:formatCode>
                <c:ptCount val="2"/>
                <c:pt idx="0">
                  <c:v>0.50434856445910548</c:v>
                </c:pt>
                <c:pt idx="1">
                  <c:v>0.49565143554089452</c:v>
                </c:pt>
              </c:numCache>
            </c:numRef>
          </c:val>
          <c:extLst>
            <c:ext xmlns:c16="http://schemas.microsoft.com/office/drawing/2014/chart" uri="{C3380CC4-5D6E-409C-BE32-E72D297353CC}">
              <c16:uniqueId val="{00000000-8B58-4D2C-9B09-0F9589C9A3F4}"/>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rgbClr val="00008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r>
              <a:rPr lang="en-US" b="1" i="1"/>
              <a:t>Shelter type</a:t>
            </a:r>
          </a:p>
        </c:rich>
      </c:tx>
      <c:overlay val="0"/>
      <c:spPr>
        <a:noFill/>
        <a:ln>
          <a:noFill/>
        </a:ln>
        <a:effectLst/>
      </c:spPr>
      <c:txPr>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035379653450911E-2"/>
          <c:y val="0.1677158873659311"/>
          <c:w val="0.84273012078110698"/>
          <c:h val="0.52000699912510939"/>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5-28DB-447B-B72B-101F2895E00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4-28DB-447B-B72B-101F2895E00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225D-4F93-BC40-1DDE92EF3DC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225D-4F93-BC40-1DDE92EF3DC6}"/>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225D-4F93-BC40-1DDE92EF3DC6}"/>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3-28DB-447B-B72B-101F2895E00C}"/>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28DB-447B-B72B-101F2895E0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5-28DB-447B-B72B-101F2895E00C}"/>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28DB-447B-B72B-101F2895E00C}"/>
                </c:ext>
              </c:extLst>
            </c:dLbl>
            <c:dLbl>
              <c:idx val="5"/>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28DB-447B-B72B-101F2895E00C}"/>
                </c:ext>
              </c:extLst>
            </c:dLbl>
            <c:dLbl>
              <c:idx val="6"/>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28DB-447B-B72B-101F2895E00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'Shelter type'!$A$1:$G$1</c:f>
              <c:strCache>
                <c:ptCount val="7"/>
                <c:pt idx="0">
                  <c:v>Camp (formal)</c:v>
                </c:pt>
                <c:pt idx="1">
                  <c:v>Host Community /In Host Family/Community accommodation</c:v>
                </c:pt>
                <c:pt idx="2">
                  <c:v>In Rented accommodation (paying rent)</c:v>
                </c:pt>
                <c:pt idx="3">
                  <c:v>In Abandoned buildings/critical shelters/no rent</c:v>
                </c:pt>
                <c:pt idx="4">
                  <c:v>In schools or other public buildings/no rent</c:v>
                </c:pt>
                <c:pt idx="5">
                  <c:v>Gathering sites (informal settlements or open area)</c:v>
                </c:pt>
                <c:pt idx="6">
                  <c:v>Other type of shelter</c:v>
                </c:pt>
              </c:strCache>
            </c:strRef>
          </c:cat>
          <c:val>
            <c:numRef>
              <c:f>'Shelter type'!$A$2:$G$2</c:f>
              <c:numCache>
                <c:formatCode>General</c:formatCode>
                <c:ptCount val="7"/>
                <c:pt idx="0">
                  <c:v>51967</c:v>
                </c:pt>
                <c:pt idx="1">
                  <c:v>14038</c:v>
                </c:pt>
                <c:pt idx="2">
                  <c:v>8593</c:v>
                </c:pt>
                <c:pt idx="3">
                  <c:v>18</c:v>
                </c:pt>
                <c:pt idx="4">
                  <c:v>0</c:v>
                </c:pt>
                <c:pt idx="5">
                  <c:v>9305</c:v>
                </c:pt>
                <c:pt idx="6">
                  <c:v>2976</c:v>
                </c:pt>
              </c:numCache>
            </c:numRef>
          </c:val>
          <c:extLst>
            <c:ext xmlns:c16="http://schemas.microsoft.com/office/drawing/2014/chart" uri="{C3380CC4-5D6E-409C-BE32-E72D297353CC}">
              <c16:uniqueId val="{00000000-28DB-447B-B72B-101F2895E00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_xlchart.v2.0</cx:f>
      </cx:strDim>
      <cx:numDim type="val">
        <cx:f dir="row">_xlchart.v2.1</cx:f>
      </cx:numDim>
    </cx:data>
  </cx:chartData>
  <cx:chart>
    <cx:title pos="t" align="ctr" overlay="0">
      <cx:tx>
        <cx:txData>
          <cx:v>Sex and Age Disaggregation %</cx:v>
        </cx:txData>
      </cx:tx>
      <cx:txPr>
        <a:bodyPr rot="0" spcFirstLastPara="1" vertOverflow="ellipsis" vert="horz" wrap="square" lIns="38100" tIns="19050" rIns="38100" bIns="19050" anchor="ctr" anchorCtr="1" compatLnSpc="0"/>
        <a:lstStyle/>
        <a:p>
          <a:pPr algn="ctr" rtl="0">
            <a:defRPr sz="1400" b="0" i="1" u="none" strike="noStrike" baseline="0">
              <a:solidFill>
                <a:sysClr val="windowText" lastClr="000000">
                  <a:lumMod val="65000"/>
                  <a:lumOff val="35000"/>
                </a:sysClr>
              </a:solidFill>
              <a:latin typeface="+mn-lt"/>
              <a:ea typeface="+mn-ea"/>
              <a:cs typeface="+mn-cs"/>
            </a:defRPr>
          </a:pPr>
          <a:r>
            <a:rPr kumimoji="0" lang="en-US" sz="1400" b="1" i="1" u="none" strike="noStrike" kern="0" cap="none" spc="0" normalizeH="0" baseline="0" noProof="0">
              <a:ln>
                <a:noFill/>
              </a:ln>
              <a:solidFill>
                <a:sysClr val="windowText" lastClr="000000">
                  <a:lumMod val="65000"/>
                  <a:lumOff val="35000"/>
                </a:sysClr>
              </a:solidFill>
              <a:effectLst/>
              <a:uLnTx/>
              <a:uFillTx/>
              <a:latin typeface="Calibri" panose="020F0502020204030204"/>
            </a:rPr>
            <a:t>Sex and Age Disaggregation %</a:t>
          </a:r>
        </a:p>
      </cx:txPr>
    </cx:title>
    <cx:plotArea>
      <cx:plotAreaRegion>
        <cx:series layoutId="funnel" uniqueId="{69203F54-B95F-4A6A-92AB-6B8985222071}">
          <cx:dataLabels>
            <cx:txPr>
              <a:bodyPr spcFirstLastPara="1" vertOverflow="ellipsis" horzOverflow="overflow" wrap="square" lIns="0" tIns="0" rIns="0" bIns="0" anchor="ctr" anchorCtr="1"/>
              <a:lstStyle/>
              <a:p>
                <a:pPr algn="ctr" rtl="0">
                  <a:defRPr sz="1200" b="1">
                    <a:solidFill>
                      <a:schemeClr val="bg1"/>
                    </a:solidFill>
                  </a:defRPr>
                </a:pPr>
                <a:endParaRPr lang="en-US" sz="1200" b="1" i="0" u="none" strike="noStrike" baseline="0">
                  <a:solidFill>
                    <a:schemeClr val="bg1"/>
                  </a:solidFill>
                  <a:latin typeface="Calibri" panose="020F0502020204030204"/>
                </a:endParaRPr>
              </a:p>
            </cx:txPr>
          </cx:dataLabels>
          <cx:dataId val="0"/>
        </cx:series>
      </cx:plotAreaRegion>
      <cx:axis id="0">
        <cx:catScaling/>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microsoft.com/office/2014/relationships/chartEx" Target="../charts/chartEx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3</xdr:col>
      <xdr:colOff>9940</xdr:colOff>
      <xdr:row>0</xdr:row>
      <xdr:rowOff>8282</xdr:rowOff>
    </xdr:from>
    <xdr:to>
      <xdr:col>9</xdr:col>
      <xdr:colOff>9525</xdr:colOff>
      <xdr:row>6</xdr:row>
      <xdr:rowOff>9525</xdr:rowOff>
    </xdr:to>
    <xdr:pic>
      <xdr:nvPicPr>
        <xdr:cNvPr id="4" name="Picture 3">
          <a:extLst>
            <a:ext uri="{FF2B5EF4-FFF2-40B4-BE49-F238E27FC236}">
              <a16:creationId xmlns:a16="http://schemas.microsoft.com/office/drawing/2014/main" id="{97CF95A6-7498-45F7-8C5A-6EC57E90F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8740" y="8282"/>
          <a:ext cx="3657185" cy="11442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72</xdr:col>
      <xdr:colOff>1511861</xdr:colOff>
      <xdr:row>2</xdr:row>
      <xdr:rowOff>67236</xdr:rowOff>
    </xdr:from>
    <xdr:to>
      <xdr:col>72</xdr:col>
      <xdr:colOff>3340661</xdr:colOff>
      <xdr:row>15</xdr:row>
      <xdr:rowOff>114861</xdr:rowOff>
    </xdr:to>
    <mc:AlternateContent xmlns:mc="http://schemas.openxmlformats.org/markup-compatibility/2006" xmlns:sle15="http://schemas.microsoft.com/office/drawing/2012/slicer">
      <mc:Choice Requires="sle15">
        <xdr:graphicFrame macro="">
          <xdr:nvGraphicFramePr>
            <xdr:cNvPr id="2" name="State_Name">
              <a:extLst>
                <a:ext uri="{FF2B5EF4-FFF2-40B4-BE49-F238E27FC236}">
                  <a16:creationId xmlns:a16="http://schemas.microsoft.com/office/drawing/2014/main" id="{B948AE8C-14CA-4EE5-B3B5-735B8ED965DE}"/>
                </a:ext>
              </a:extLst>
            </xdr:cNvPr>
            <xdr:cNvGraphicFramePr/>
          </xdr:nvGraphicFramePr>
          <xdr:xfrm>
            <a:off x="0" y="0"/>
            <a:ext cx="0" cy="0"/>
          </xdr:xfrm>
          <a:graphic>
            <a:graphicData uri="http://schemas.microsoft.com/office/drawing/2010/slicer">
              <sle:slicer xmlns:sle="http://schemas.microsoft.com/office/drawing/2010/slicer" name="State_Name"/>
            </a:graphicData>
          </a:graphic>
        </xdr:graphicFrame>
      </mc:Choice>
      <mc:Fallback xmlns="">
        <xdr:sp macro="" textlink="">
          <xdr:nvSpPr>
            <xdr:cNvPr id="0" name=""/>
            <xdr:cNvSpPr>
              <a:spLocks noTextEdit="1"/>
            </xdr:cNvSpPr>
          </xdr:nvSpPr>
          <xdr:spPr>
            <a:xfrm>
              <a:off x="95656214" y="448236"/>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72</xdr:col>
      <xdr:colOff>1831228</xdr:colOff>
      <xdr:row>18</xdr:row>
      <xdr:rowOff>16810</xdr:rowOff>
    </xdr:from>
    <xdr:to>
      <xdr:col>72</xdr:col>
      <xdr:colOff>3660028</xdr:colOff>
      <xdr:row>31</xdr:row>
      <xdr:rowOff>64435</xdr:rowOff>
    </xdr:to>
    <mc:AlternateContent xmlns:mc="http://schemas.openxmlformats.org/markup-compatibility/2006" xmlns:sle15="http://schemas.microsoft.com/office/drawing/2012/slicer">
      <mc:Choice Requires="sle15">
        <xdr:graphicFrame macro="">
          <xdr:nvGraphicFramePr>
            <xdr:cNvPr id="3" name="Locality">
              <a:extLst>
                <a:ext uri="{FF2B5EF4-FFF2-40B4-BE49-F238E27FC236}">
                  <a16:creationId xmlns:a16="http://schemas.microsoft.com/office/drawing/2014/main" id="{FAB7EA8F-D009-4B4E-A08E-82D6F2F0CD2A}"/>
                </a:ext>
              </a:extLst>
            </xdr:cNvPr>
            <xdr:cNvGraphicFramePr/>
          </xdr:nvGraphicFramePr>
          <xdr:xfrm>
            <a:off x="0" y="0"/>
            <a:ext cx="0" cy="0"/>
          </xdr:xfrm>
          <a:graphic>
            <a:graphicData uri="http://schemas.microsoft.com/office/drawing/2010/slicer">
              <sle:slicer xmlns:sle="http://schemas.microsoft.com/office/drawing/2010/slicer" name="Locality"/>
            </a:graphicData>
          </a:graphic>
        </xdr:graphicFrame>
      </mc:Choice>
      <mc:Fallback xmlns="">
        <xdr:sp macro="" textlink="">
          <xdr:nvSpPr>
            <xdr:cNvPr id="0" name=""/>
            <xdr:cNvSpPr>
              <a:spLocks noTextEdit="1"/>
            </xdr:cNvSpPr>
          </xdr:nvSpPr>
          <xdr:spPr>
            <a:xfrm>
              <a:off x="95975581" y="344581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190499</xdr:colOff>
      <xdr:row>0</xdr:row>
      <xdr:rowOff>0</xdr:rowOff>
    </xdr:from>
    <xdr:to>
      <xdr:col>27</xdr:col>
      <xdr:colOff>276224</xdr:colOff>
      <xdr:row>18</xdr:row>
      <xdr:rowOff>0</xdr:rowOff>
    </xdr:to>
    <mc:AlternateContent xmlns:mc="http://schemas.openxmlformats.org/markup-compatibility/2006">
      <mc:Choice xmlns:cx2="http://schemas.microsoft.com/office/drawing/2015/10/21/chartex" Requires="cx2">
        <xdr:graphicFrame macro="">
          <xdr:nvGraphicFramePr>
            <xdr:cNvPr id="2" name="Chart 1">
              <a:extLst>
                <a:ext uri="{FF2B5EF4-FFF2-40B4-BE49-F238E27FC236}">
                  <a16:creationId xmlns:a16="http://schemas.microsoft.com/office/drawing/2014/main" id="{BC79A575-ED3E-42BA-88E7-CC08F63634F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724899" y="0"/>
              <a:ext cx="8010525" cy="3886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0</xdr:colOff>
      <xdr:row>0</xdr:row>
      <xdr:rowOff>9525</xdr:rowOff>
    </xdr:from>
    <xdr:to>
      <xdr:col>14</xdr:col>
      <xdr:colOff>28575</xdr:colOff>
      <xdr:row>18</xdr:row>
      <xdr:rowOff>19050</xdr:rowOff>
    </xdr:to>
    <xdr:graphicFrame macro="">
      <xdr:nvGraphicFramePr>
        <xdr:cNvPr id="3" name="Chart 2">
          <a:extLst>
            <a:ext uri="{FF2B5EF4-FFF2-40B4-BE49-F238E27FC236}">
              <a16:creationId xmlns:a16="http://schemas.microsoft.com/office/drawing/2014/main" id="{464A28A8-58A8-46E7-B442-554BC67409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57150</xdr:colOff>
      <xdr:row>18</xdr:row>
      <xdr:rowOff>0</xdr:rowOff>
    </xdr:to>
    <xdr:graphicFrame macro="">
      <xdr:nvGraphicFramePr>
        <xdr:cNvPr id="2" name="Chart 1">
          <a:extLst>
            <a:ext uri="{FF2B5EF4-FFF2-40B4-BE49-F238E27FC236}">
              <a16:creationId xmlns:a16="http://schemas.microsoft.com/office/drawing/2014/main" id="{51672ED8-8A72-4623-A7D7-9CC5BFBBF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4465.453371180556" backgroundQuery="1" createdVersion="7" refreshedVersion="7" minRefreshableVersion="3" recordCount="0" supportSubquery="1" supportAdvancedDrill="1" xr:uid="{54160751-5FB9-47AA-BFF1-BBFED6B4AE20}">
  <cacheSource type="external" connectionId="2"/>
  <cacheFields count="5">
    <cacheField name="[Measures].[Count of Location]" caption="Count of Location" numFmtId="0" hierarchy="73" level="32767"/>
    <cacheField name="[Measures].[Sum of HWHH]" caption="Sum of HWHH" numFmtId="0" hierarchy="74" level="32767"/>
    <cacheField name="[Measures].[Sum of HWIND]" caption="Sum of HWIND" numFmtId="0" hierarchy="75" level="32767"/>
    <cacheField name="[Measures].[Distinct Count of State_Name]" caption="Distinct Count of State_Name" numFmtId="0" hierarchy="76" level="32767"/>
    <cacheField name="[Measures].[Distinct Count of Locality]" caption="Distinct Count of Locality" numFmtId="0" hierarchy="77" level="32767"/>
  </cacheFields>
  <cacheHierarchies count="78">
    <cacheHierarchy uniqueName="[_3_MigrantsperValue].[DoA]" caption="DoA" attribute="1" defaultMemberUniqueName="[_3_MigrantsperValue].[DoA].[All]" allUniqueName="[_3_MigrantsperValue].[DoA].[All]" dimensionUniqueName="[_3_MigrantsperValue]" displayFolder="" count="0" memberValueDatatype="130" unbalanced="0"/>
    <cacheHierarchy uniqueName="[_3_MigrantsperValue].[RoundNo]" caption="RoundNo" attribute="1" defaultMemberUniqueName="[_3_MigrantsperValue].[RoundNo].[All]" allUniqueName="[_3_MigrantsperValue].[RoundNo].[All]" dimensionUniqueName="[_3_MigrantsperValue]" displayFolder="" count="0" memberValueDatatype="130" unbalanced="0"/>
    <cacheHierarchy uniqueName="[_3_MigrantsperValue].[State_Name]" caption="State_Name" attribute="1" defaultMemberUniqueName="[_3_MigrantsperValue].[State_Name].[All]" allUniqueName="[_3_MigrantsperValue].[State_Name].[All]" dimensionUniqueName="[_3_MigrantsperValue]" displayFolder="" count="0" memberValueDatatype="130" unbalanced="0"/>
    <cacheHierarchy uniqueName="[_3_MigrantsperValue].[StateCode]" caption="StateCode" attribute="1" defaultMemberUniqueName="[_3_MigrantsperValue].[StateCode].[All]" allUniqueName="[_3_MigrantsperValue].[StateCode].[All]" dimensionUniqueName="[_3_MigrantsperValue]" displayFolder="" count="0" memberValueDatatype="130" unbalanced="0"/>
    <cacheHierarchy uniqueName="[_3_MigrantsperValue].[Locality]" caption="Locality" attribute="1" defaultMemberUniqueName="[_3_MigrantsperValue].[Locality].[All]" allUniqueName="[_3_MigrantsperValue].[Locality].[All]" dimensionUniqueName="[_3_MigrantsperValue]" displayFolder="" count="0" memberValueDatatype="130" unbalanced="0"/>
    <cacheHierarchy uniqueName="[_3_MigrantsperValue].[LocalityCode]" caption="LocalityCode" attribute="1" defaultMemberUniqueName="[_3_MigrantsperValue].[LocalityCode].[All]" allUniqueName="[_3_MigrantsperValue].[LocalityCode].[All]" dimensionUniqueName="[_3_MigrantsperValue]" displayFolder="" count="0" memberValueDatatype="130" unbalanced="0"/>
    <cacheHierarchy uniqueName="[_3_MigrantsperValue].[Location]" caption="Location" attribute="1" defaultMemberUniqueName="[_3_MigrantsperValue].[Location].[All]" allUniqueName="[_3_MigrantsperValue].[Location].[All]" dimensionUniqueName="[_3_MigrantsperValue]" displayFolder="" count="0" memberValueDatatype="130" unbalanced="0"/>
    <cacheHierarchy uniqueName="[_3_MigrantsperValue].[location DTM Code]" caption="location DTM Code" attribute="1" defaultMemberUniqueName="[_3_MigrantsperValue].[location DTM Code].[All]" allUniqueName="[_3_MigrantsperValue].[location DTM Code].[All]" dimensionUniqueName="[_3_MigrantsperValue]" displayFolder="" count="0" memberValueDatatype="130" unbalanced="0"/>
    <cacheHierarchy uniqueName="[_3_MigrantsperValue].[VisitedBefore]" caption="VisitedBefore" attribute="1" defaultMemberUniqueName="[_3_MigrantsperValue].[VisitedBefore].[All]" allUniqueName="[_3_MigrantsperValue].[VisitedBefore].[All]" dimensionUniqueName="[_3_MigrantsperValue]" displayFolder="" count="0" memberValueDatatype="130" unbalanced="0"/>
    <cacheHierarchy uniqueName="[_3_MigrantsperValue].[GIS_x]" caption="GIS_x" attribute="1" defaultMemberUniqueName="[_3_MigrantsperValue].[GIS_x].[All]" allUniqueName="[_3_MigrantsperValue].[GIS_x].[All]" dimensionUniqueName="[_3_MigrantsperValue]" displayFolder="" count="0" memberValueDatatype="5" unbalanced="0"/>
    <cacheHierarchy uniqueName="[_3_MigrantsperValue].[GIS_y]" caption="GIS_y" attribute="1" defaultMemberUniqueName="[_3_MigrantsperValue].[GIS_y].[All]" allUniqueName="[_3_MigrantsperValue].[GIS_y].[All]" dimensionUniqueName="[_3_MigrantsperValue]" displayFolder="" count="0" memberValueDatatype="5" unbalanced="0"/>
    <cacheHierarchy uniqueName="[_3_MigrantsperValue].[Locationtype]" caption="Locationtype" attribute="1" defaultMemberUniqueName="[_3_MigrantsperValue].[Locationtype].[All]" allUniqueName="[_3_MigrantsperValue].[Locationtype].[All]" dimensionUniqueName="[_3_MigrantsperValue]" displayFolder="" count="0" memberValueDatatype="130" unbalanced="0"/>
    <cacheHierarchy uniqueName="[_3_MigrantsperValue].[LocationClassification]" caption="LocationClassification" attribute="1" defaultMemberUniqueName="[_3_MigrantsperValue].[LocationClassification].[All]" allUniqueName="[_3_MigrantsperValue].[LocationClassification].[All]" dimensionUniqueName="[_3_MigrantsperValue]" displayFolder="" count="0" memberValueDatatype="130" unbalanced="0"/>
    <cacheHierarchy uniqueName="[_3_MigrantsperValue].[# HH الاسر]" caption="# HH الاسر" attribute="1" defaultMemberUniqueName="[_3_MigrantsperValue].[# HH الاسر].[All]" allUniqueName="[_3_MigrantsperValue].[# HH الاسر].[All]" dimensionUniqueName="[_3_MigrantsperValue]" displayFolder="" count="0" memberValueDatatype="130" unbalanced="0"/>
    <cacheHierarchy uniqueName="[_3_MigrantsperValue].[# IND الافراد]" caption="# IND الافراد" attribute="1" defaultMemberUniqueName="[_3_MigrantsperValue].[# IND الافراد].[All]" allUniqueName="[_3_MigrantsperValue].[# IND الافراد].[All]" dimensionUniqueName="[_3_MigrantsperValue]" displayFolder="" count="0" memberValueDatatype="130" unbalanced="0"/>
    <cacheHierarchy uniqueName="[_3_MigrantsperValue].[HWHH]" caption="HWHH" attribute="1" defaultMemberUniqueName="[_3_MigrantsperValue].[HWHH].[All]" allUniqueName="[_3_MigrantsperValue].[HWHH].[All]" dimensionUniqueName="[_3_MigrantsperValue]" displayFolder="" count="0" memberValueDatatype="20" unbalanced="0"/>
    <cacheHierarchy uniqueName="[_3_MigrantsperValue].[HWIND]" caption="HWIND" attribute="1" defaultMemberUniqueName="[_3_MigrantsperValue].[HWIND].[All]" allUniqueName="[_3_MigrantsperValue].[HWIND].[All]" dimensionUniqueName="[_3_MigrantsperValue]" displayFolder="" count="0" memberValueDatatype="20" unbalanced="0"/>
    <cacheHierarchy uniqueName="[_3_MigrantsperValue].[HWHHB19]" caption="HWHHB19" attribute="1" defaultMemberUniqueName="[_3_MigrantsperValue].[HWHHB19].[All]" allUniqueName="[_3_MigrantsperValue].[HWHHB19].[All]" dimensionUniqueName="[_3_MigrantsperValue]" displayFolder="" count="0" memberValueDatatype="20" unbalanced="0"/>
    <cacheHierarchy uniqueName="[_3_MigrantsperValue].[HWINDB19]" caption="HWINDB19" attribute="1" defaultMemberUniqueName="[_3_MigrantsperValue].[HWINDB19].[All]" allUniqueName="[_3_MigrantsperValue].[HWINDB19].[All]" dimensionUniqueName="[_3_MigrantsperValue]" displayFolder="" count="0" memberValueDatatype="20" unbalanced="0"/>
    <cacheHierarchy uniqueName="[_3_MigrantsperValue].[HWHH19]" caption="HWHH19" attribute="1" defaultMemberUniqueName="[_3_MigrantsperValue].[HWHH19].[All]" allUniqueName="[_3_MigrantsperValue].[HWHH19].[All]" dimensionUniqueName="[_3_MigrantsperValue]" displayFolder="" count="0" memberValueDatatype="20" unbalanced="0"/>
    <cacheHierarchy uniqueName="[_3_MigrantsperValue].[HWIND19]" caption="HWIND19" attribute="1" defaultMemberUniqueName="[_3_MigrantsperValue].[HWIND19].[All]" allUniqueName="[_3_MigrantsperValue].[HWIND19].[All]" dimensionUniqueName="[_3_MigrantsperValue]" displayFolder="" count="0" memberValueDatatype="20" unbalanced="0"/>
    <cacheHierarchy uniqueName="[_3_MigrantsperValue].[HWHH20]" caption="HWHH20" attribute="1" defaultMemberUniqueName="[_3_MigrantsperValue].[HWHH20].[All]" allUniqueName="[_3_MigrantsperValue].[HWHH20].[All]" dimensionUniqueName="[_3_MigrantsperValue]" displayFolder="" count="0" memberValueDatatype="20" unbalanced="0"/>
    <cacheHierarchy uniqueName="[_3_MigrantsperValue].[HWIND20]" caption="HWIND20" attribute="1" defaultMemberUniqueName="[_3_MigrantsperValue].[HWIND20].[All]" allUniqueName="[_3_MigrantsperValue].[HWIND20].[All]" dimensionUniqueName="[_3_MigrantsperValue]" displayFolder="" count="0" memberValueDatatype="20" unbalanced="0"/>
    <cacheHierarchy uniqueName="[_3_MigrantsperValue].[HWHH21]" caption="HWHH21" attribute="1" defaultMemberUniqueName="[_3_MigrantsperValue].[HWHH21].[All]" allUniqueName="[_3_MigrantsperValue].[HWHH21].[All]" dimensionUniqueName="[_3_MigrantsperValue]" displayFolder="" count="0" memberValueDatatype="20" unbalanced="0"/>
    <cacheHierarchy uniqueName="[_3_MigrantsperValue].[HWIND21]" caption="HWIND21" attribute="1" defaultMemberUniqueName="[_3_MigrantsperValue].[HWIND21].[All]" allUniqueName="[_3_MigrantsperValue].[HWIND21].[All]" dimensionUniqueName="[_3_MigrantsperValue]" displayFolder="" count="0" memberValueDatatype="20" unbalanced="0"/>
    <cacheHierarchy uniqueName="[_3_MigrantsperValue].[Nationality1]" caption="Nationality1" attribute="1" defaultMemberUniqueName="[_3_MigrantsperValue].[Nationality1].[All]" allUniqueName="[_3_MigrantsperValue].[Nationality1].[All]" dimensionUniqueName="[_3_MigrantsperValue]" displayFolder="" count="0" memberValueDatatype="130" unbalanced="0"/>
    <cacheHierarchy uniqueName="[_3_MigrantsperValue].[Nationality2]" caption="Nationality2" attribute="1" defaultMemberUniqueName="[_3_MigrantsperValue].[Nationality2].[All]" allUniqueName="[_3_MigrantsperValue].[Nationality2].[All]" dimensionUniqueName="[_3_MigrantsperValue]" displayFolder="" count="0" memberValueDatatype="130" unbalanced="0"/>
    <cacheHierarchy uniqueName="[_3_MigrantsperValue].[Nationality3]" caption="Nationality3" attribute="1" defaultMemberUniqueName="[_3_MigrantsperValue].[Nationality3].[All]" allUniqueName="[_3_MigrantsperValue].[Nationality3].[All]" dimensionUniqueName="[_3_MigrantsperValue]" displayFolder="" count="0" memberValueDatatype="130" unbalanced="0"/>
    <cacheHierarchy uniqueName="[_3_MigrantsperValue].[less than1fMale]" caption="less than1fMale" attribute="1" defaultMemberUniqueName="[_3_MigrantsperValue].[less than1fMale].[All]" allUniqueName="[_3_MigrantsperValue].[less than1fMale].[All]" dimensionUniqueName="[_3_MigrantsperValue]" displayFolder="" count="0" memberValueDatatype="20" unbalanced="0"/>
    <cacheHierarchy uniqueName="[_3_MigrantsperValue].[less than1fFemale]" caption="less than1fFemale" attribute="1" defaultMemberUniqueName="[_3_MigrantsperValue].[less than1fFemale].[All]" allUniqueName="[_3_MigrantsperValue].[less than1fFemale].[All]" dimensionUniqueName="[_3_MigrantsperValue]" displayFolder="" count="0" memberValueDatatype="20" unbalanced="0"/>
    <cacheHierarchy uniqueName="[_3_MigrantsperValue].[1-5fMale]" caption="1-5fMale" attribute="1" defaultMemberUniqueName="[_3_MigrantsperValue].[1-5fMale].[All]" allUniqueName="[_3_MigrantsperValue].[1-5fMale].[All]" dimensionUniqueName="[_3_MigrantsperValue]" displayFolder="" count="0" memberValueDatatype="20" unbalanced="0"/>
    <cacheHierarchy uniqueName="[_3_MigrantsperValue].[1-5fFemale]" caption="1-5fFemale" attribute="1" defaultMemberUniqueName="[_3_MigrantsperValue].[1-5fFemale].[All]" allUniqueName="[_3_MigrantsperValue].[1-5fFemale].[All]" dimensionUniqueName="[_3_MigrantsperValue]" displayFolder="" count="0" memberValueDatatype="20" unbalanced="0"/>
    <cacheHierarchy uniqueName="[_3_MigrantsperValue].[6-17fMale]" caption="6-17fMale" attribute="1" defaultMemberUniqueName="[_3_MigrantsperValue].[6-17fMale].[All]" allUniqueName="[_3_MigrantsperValue].[6-17fMale].[All]" dimensionUniqueName="[_3_MigrantsperValue]" displayFolder="" count="0" memberValueDatatype="20" unbalanced="0"/>
    <cacheHierarchy uniqueName="[_3_MigrantsperValue].[6-17fFemale]" caption="6-17fFemale" attribute="1" defaultMemberUniqueName="[_3_MigrantsperValue].[6-17fFemale].[All]" allUniqueName="[_3_MigrantsperValue].[6-17fFemale].[All]" dimensionUniqueName="[_3_MigrantsperValue]" displayFolder="" count="0" memberValueDatatype="20" unbalanced="0"/>
    <cacheHierarchy uniqueName="[_3_MigrantsperValue].[18-59fMale]" caption="18-59fMale" attribute="1" defaultMemberUniqueName="[_3_MigrantsperValue].[18-59fMale].[All]" allUniqueName="[_3_MigrantsperValue].[18-59fMale].[All]" dimensionUniqueName="[_3_MigrantsperValue]" displayFolder="" count="0" memberValueDatatype="20" unbalanced="0"/>
    <cacheHierarchy uniqueName="[_3_MigrantsperValue].[18-59fFemale]" caption="18-59fFemale" attribute="1" defaultMemberUniqueName="[_3_MigrantsperValue].[18-59fFemale].[All]" allUniqueName="[_3_MigrantsperValue].[18-59fFemale].[All]" dimensionUniqueName="[_3_MigrantsperValue]" displayFolder="" count="0" memberValueDatatype="20" unbalanced="0"/>
    <cacheHierarchy uniqueName="[_3_MigrantsperValue].[60+fMale]" caption="60+fMale" attribute="1" defaultMemberUniqueName="[_3_MigrantsperValue].[60+fMale].[All]" allUniqueName="[_3_MigrantsperValue].[60+fMale].[All]" dimensionUniqueName="[_3_MigrantsperValue]" displayFolder="" count="0" memberValueDatatype="20" unbalanced="0"/>
    <cacheHierarchy uniqueName="[_3_MigrantsperValue].[60+fFemale]" caption="60+fFemale" attribute="1" defaultMemberUniqueName="[_3_MigrantsperValue].[60+fFemale].[All]" allUniqueName="[_3_MigrantsperValue].[60+fFemale].[All]" dimensionUniqueName="[_3_MigrantsperValue]" displayFolder="" count="0" memberValueDatatype="20" unbalanced="0"/>
    <cacheHierarchy uniqueName="[_3_MigrantsperValue].[fCamp(formal)]" caption="fCamp(formal)" attribute="1" defaultMemberUniqueName="[_3_MigrantsperValue].[fCamp(formal)].[All]" allUniqueName="[_3_MigrantsperValue].[fCamp(formal)].[All]" dimensionUniqueName="[_3_MigrantsperValue]" displayFolder="" count="0" memberValueDatatype="20" unbalanced="0"/>
    <cacheHierarchy uniqueName="[_3_MigrantsperValue].[fHostCommunity]" caption="fHostCommunity" attribute="1" defaultMemberUniqueName="[_3_MigrantsperValue].[fHostCommunity].[All]" allUniqueName="[_3_MigrantsperValue].[fHostCommunity].[All]" dimensionUniqueName="[_3_MigrantsperValue]" displayFolder="" count="0" memberValueDatatype="20" unbalanced="0"/>
    <cacheHierarchy uniqueName="[_3_MigrantsperValue].[fRentedaccomodation]" caption="fRentedaccomodation" attribute="1" defaultMemberUniqueName="[_3_MigrantsperValue].[fRentedaccomodation].[All]" allUniqueName="[_3_MigrantsperValue].[fRentedaccomodation].[All]" dimensionUniqueName="[_3_MigrantsperValue]" displayFolder="" count="0" memberValueDatatype="20" unbalanced="0"/>
    <cacheHierarchy uniqueName="[_3_MigrantsperValue].[fAbandonedbuildings]" caption="fAbandonedbuildings" attribute="1" defaultMemberUniqueName="[_3_MigrantsperValue].[fAbandonedbuildings].[All]" allUniqueName="[_3_MigrantsperValue].[fAbandonedbuildings].[All]" dimensionUniqueName="[_3_MigrantsperValue]" displayFolder="" count="0" memberValueDatatype="20" unbalanced="0"/>
    <cacheHierarchy uniqueName="[_3_MigrantsperValue].[fschools]" caption="fschools" attribute="1" defaultMemberUniqueName="[_3_MigrantsperValue].[fschools].[All]" allUniqueName="[_3_MigrantsperValue].[fschools].[All]" dimensionUniqueName="[_3_MigrantsperValue]" displayFolder="" count="0" memberValueDatatype="20" unbalanced="0"/>
    <cacheHierarchy uniqueName="[_3_MigrantsperValue].[fGathering_sites]" caption="fGathering_sites" attribute="1" defaultMemberUniqueName="[_3_MigrantsperValue].[fGathering_sites].[All]" allUniqueName="[_3_MigrantsperValue].[fGathering_sites].[All]" dimensionUniqueName="[_3_MigrantsperValue]" displayFolder="" count="0" memberValueDatatype="20" unbalanced="0"/>
    <cacheHierarchy uniqueName="[_3_MigrantsperValue].[fOther type of shelter1]" caption="fOther type of shelter1" attribute="1" defaultMemberUniqueName="[_3_MigrantsperValue].[fOther type of shelter1].[All]" allUniqueName="[_3_MigrantsperValue].[fOther type of shelter1].[All]" dimensionUniqueName="[_3_MigrantsperValue]" displayFolder="" count="0" memberValueDatatype="20" unbalanced="0"/>
    <cacheHierarchy uniqueName="[_3_MigrantsperValue].[bName and Surname:3]" caption="bName and Surname:3" attribute="1" defaultMemberUniqueName="[_3_MigrantsperValue].[bName and Surname:3].[All]" allUniqueName="[_3_MigrantsperValue].[bName and Surname:3].[All]" dimensionUniqueName="[_3_MigrantsperValue]" displayFolder="" count="0" memberValueDatatype="130" unbalanced="0"/>
    <cacheHierarchy uniqueName="[_3_MigrantsperValue].[cType:3]" caption="cType:3" attribute="1" defaultMemberUniqueName="[_3_MigrantsperValue].[cType:3].[All]" allUniqueName="[_3_MigrantsperValue].[cType:3].[All]" dimensionUniqueName="[_3_MigrantsperValue]" displayFolder="" count="0" memberValueDatatype="130" unbalanced="0"/>
    <cacheHierarchy uniqueName="[_3_MigrantsperValue].[dSex:3]" caption="dSex:3" attribute="1" defaultMemberUniqueName="[_3_MigrantsperValue].[dSex:3].[All]" allUniqueName="[_3_MigrantsperValue].[dSex:3].[All]" dimensionUniqueName="[_3_MigrantsperValue]" displayFolder="" count="0" memberValueDatatype="130" unbalanced="0"/>
    <cacheHierarchy uniqueName="[_3_MigrantsperValue].[eContact Details:3]" caption="eContact Details:3" attribute="1" defaultMemberUniqueName="[_3_MigrantsperValue].[eContact Details:3].[All]" allUniqueName="[_3_MigrantsperValue].[eContact Details:3].[All]" dimensionUniqueName="[_3_MigrantsperValue]" displayFolder="" count="0" memberValueDatatype="130" unbalanced="0"/>
    <cacheHierarchy uniqueName="[_3_MigrantsperValue].[bName and Surname:11]" caption="bName and Surname:11" attribute="1" defaultMemberUniqueName="[_3_MigrantsperValue].[bName and Surname:11].[All]" allUniqueName="[_3_MigrantsperValue].[bName and Surname:11].[All]" dimensionUniqueName="[_3_MigrantsperValue]" displayFolder="" count="0" memberValueDatatype="130" unbalanced="0"/>
    <cacheHierarchy uniqueName="[_3_MigrantsperValue].[cType:11]" caption="cType:11" attribute="1" defaultMemberUniqueName="[_3_MigrantsperValue].[cType:11].[All]" allUniqueName="[_3_MigrantsperValue].[cType:11].[All]" dimensionUniqueName="[_3_MigrantsperValue]" displayFolder="" count="0" memberValueDatatype="130" unbalanced="0"/>
    <cacheHierarchy uniqueName="[_3_MigrantsperValue].[dSex:11]" caption="dSex:11" attribute="1" defaultMemberUniqueName="[_3_MigrantsperValue].[dSex:11].[All]" allUniqueName="[_3_MigrantsperValue].[dSex:11].[All]" dimensionUniqueName="[_3_MigrantsperValue]" displayFolder="" count="0" memberValueDatatype="130" unbalanced="0"/>
    <cacheHierarchy uniqueName="[_3_MigrantsperValue].[eContact Details:11]" caption="eContact Details:11" attribute="1" defaultMemberUniqueName="[_3_MigrantsperValue].[eContact Details:11].[All]" allUniqueName="[_3_MigrantsperValue].[eContact Details:11].[All]" dimensionUniqueName="[_3_MigrantsperValue]" displayFolder="" count="0" memberValueDatatype="130" unbalanced="0"/>
    <cacheHierarchy uniqueName="[_3_MigrantsperValue].[bName and Surname:21]" caption="bName and Surname:21" attribute="1" defaultMemberUniqueName="[_3_MigrantsperValue].[bName and Surname:21].[All]" allUniqueName="[_3_MigrantsperValue].[bName and Surname:21].[All]" dimensionUniqueName="[_3_MigrantsperValue]" displayFolder="" count="0" memberValueDatatype="130" unbalanced="0"/>
    <cacheHierarchy uniqueName="[_3_MigrantsperValue].[cType:21]" caption="cType:21" attribute="1" defaultMemberUniqueName="[_3_MigrantsperValue].[cType:21].[All]" allUniqueName="[_3_MigrantsperValue].[cType:21].[All]" dimensionUniqueName="[_3_MigrantsperValue]" displayFolder="" count="0" memberValueDatatype="130" unbalanced="0"/>
    <cacheHierarchy uniqueName="[_3_MigrantsperValue].[dSex:21]" caption="dSex:21" attribute="1" defaultMemberUniqueName="[_3_MigrantsperValue].[dSex:21].[All]" allUniqueName="[_3_MigrantsperValue].[dSex:21].[All]" dimensionUniqueName="[_3_MigrantsperValue]" displayFolder="" count="0" memberValueDatatype="130" unbalanced="0"/>
    <cacheHierarchy uniqueName="[_3_MigrantsperValue].[eContact Details:21]" caption="eContact Details:21" attribute="1" defaultMemberUniqueName="[_3_MigrantsperValue].[eContact Details:21].[All]" allUniqueName="[_3_MigrantsperValue].[eContact Details:21].[All]" dimensionUniqueName="[_3_MigrantsperValue]" displayFolder="" count="0" memberValueDatatype="130" unbalanced="0"/>
    <cacheHierarchy uniqueName="[_3_MigrantsperValue].[How many Key Informants were interviewed?1]" caption="How many Key Informants were interviewed?1" attribute="1" defaultMemberUniqueName="[_3_MigrantsperValue].[How many Key Informants were interviewed?1].[All]" allUniqueName="[_3_MigrantsperValue].[How many Key Informants were interviewed?1].[All]" dimensionUniqueName="[_3_MigrantsperValue]" displayFolder="" count="0" memberValueDatatype="20" unbalanced="0"/>
    <cacheHierarchy uniqueName="[_3_MigrantsperValue].[Was the interviewing conducted in person or on the phone?1]" caption="Was the interviewing conducted in person or on the phone?1" attribute="1" defaultMemberUniqueName="[_3_MigrantsperValue].[Was the interviewing conducted in person or on the phone?1].[All]" allUniqueName="[_3_MigrantsperValue].[Was the interviewing conducted in person or on the phone?1].[All]" dimensionUniqueName="[_3_MigrantsperValue]" displayFolder="" count="0" memberValueDatatype="130" unbalanced="0"/>
    <cacheHierarchy uniqueName="[_3_MigrantsperValue].[Is the information provided by the source matching your observa1]" caption="Is the information provided by the source matching your observa1" attribute="1" defaultMemberUniqueName="[_3_MigrantsperValue].[Is the information provided by the source matching your observa1].[All]" allUniqueName="[_3_MigrantsperValue].[Is the information provided by the source matching your observa1].[All]" dimensionUniqueName="[_3_MigrantsperValue]" displayFolder="" count="0" memberValueDatatype="130" unbalanced="0"/>
    <cacheHierarchy uniqueName="[_3_MigrantsperValue].[Does the source of information have any list or information on1]" caption="Does the source of information have any list or information on1" attribute="1" defaultMemberUniqueName="[_3_MigrantsperValue].[Does the source of information have any list or information on1].[All]" allUniqueName="[_3_MigrantsperValue].[Does the source of information have any list or information on1].[All]" dimensionUniqueName="[_3_MigrantsperValue]" displayFolder="" count="0" memberValueDatatype="130" unbalanced="0"/>
    <cacheHierarchy uniqueName="[_3_MigrantsperValue].[Is the information provided identical between different sources1]" caption="Is the information provided identical between different sources1" attribute="1" defaultMemberUniqueName="[_3_MigrantsperValue].[Is the information provided identical between different sources1].[All]" allUniqueName="[_3_MigrantsperValue].[Is the information provided identical between different sources1].[All]" dimensionUniqueName="[_3_MigrantsperValue]" displayFolder="" count="0" memberValueDatatype="130" unbalanced="0"/>
    <cacheHierarchy uniqueName="[_3_MigrantsperValue].[Credibility Score]" caption="Credibility Score" attribute="1" defaultMemberUniqueName="[_3_MigrantsperValue].[Credibility Score].[All]" allUniqueName="[_3_MigrantsperValue].[Credibility Score].[All]" dimensionUniqueName="[_3_MigrantsperValue]" displayFolder="" count="0" memberValueDatatype="130" unbalanced="0"/>
    <cacheHierarchy uniqueName="[_3_MigrantsperValue].[index]" caption="index" attribute="1" defaultMemberUniqueName="[_3_MigrantsperValue].[index].[All]" allUniqueName="[_3_MigrantsperValue].[index].[All]" dimensionUniqueName="[_3_MigrantsperValue]" displayFolder="" count="0" memberValueDatatype="20" unbalanced="0"/>
    <cacheHierarchy uniqueName="[_3_MigrantsperValue].[Verified State]" caption="Verified State" attribute="1" defaultMemberUniqueName="[_3_MigrantsperValue].[Verified State].[All]" allUniqueName="[_3_MigrantsperValue].[Verified State].[All]" dimensionUniqueName="[_3_MigrantsperValue]" displayFolder="" count="0" memberValueDatatype="130" unbalanced="0"/>
    <cacheHierarchy uniqueName="[_3_MigrantsperValue].[Verified Locality]" caption="Verified Locality" attribute="1" defaultMemberUniqueName="[_3_MigrantsperValue].[Verified Locality].[All]" allUniqueName="[_3_MigrantsperValue].[Verified Locality].[All]" dimensionUniqueName="[_3_MigrantsperValue]" displayFolder="" count="0" memberValueDatatype="130" unbalanced="0"/>
    <cacheHierarchy uniqueName="[_3_MigrantsperValue].[uuid]" caption="uuid" attribute="1" defaultMemberUniqueName="[_3_MigrantsperValue].[uuid].[All]" allUniqueName="[_3_MigrantsperValue].[uuid].[All]" dimensionUniqueName="[_3_MigrantsperValue]" displayFolder="" count="0" memberValueDatatype="130" unbalanced="0"/>
    <cacheHierarchy uniqueName="[_3_MigrantsperValue].[Locality_Pcode]" caption="Locality_Pcode" attribute="1" defaultMemberUniqueName="[_3_MigrantsperValue].[Locality_Pcode].[All]" allUniqueName="[_3_MigrantsperValue].[Locality_Pcode].[All]" dimensionUniqueName="[_3_MigrantsperValue]" displayFolder="" count="0" memberValueDatatype="130" unbalanced="0"/>
    <cacheHierarchy uniqueName="[_3_MigrantsperValue].[Link for Map]" caption="Link for Map" attribute="1" defaultMemberUniqueName="[_3_MigrantsperValue].[Link for Map].[All]" allUniqueName="[_3_MigrantsperValue].[Link for Map].[All]" dimensionUniqueName="[_3_MigrantsperValue]" displayFolder="" count="0" memberValueDatatype="130" unbalanced="0"/>
    <cacheHierarchy uniqueName="[Measures].[__XL_Count _3_MigrantsperValue]" caption="__XL_Count _3_MigrantsperValue" measure="1" displayFolder="" measureGroup="_3_MigrantsperValue" count="0" hidden="1"/>
    <cacheHierarchy uniqueName="[Measures].[__No measures defined]" caption="__No measures defined" measure="1" displayFolder="" count="0" hidden="1"/>
    <cacheHierarchy uniqueName="[Measures].[Count of State_Name]" caption="Count of State_Name" measure="1" displayFolder="" measureGroup="_3_MigrantsperValue" count="0" hidden="1">
      <extLst>
        <ext xmlns:x15="http://schemas.microsoft.com/office/spreadsheetml/2010/11/main" uri="{B97F6D7D-B522-45F9-BDA1-12C45D357490}">
          <x15:cacheHierarchy aggregatedColumn="2"/>
        </ext>
      </extLst>
    </cacheHierarchy>
    <cacheHierarchy uniqueName="[Measures].[Count of Locality]" caption="Count of Locality" measure="1" displayFolder="" measureGroup="_3_MigrantsperValue" count="0" hidden="1">
      <extLst>
        <ext xmlns:x15="http://schemas.microsoft.com/office/spreadsheetml/2010/11/main" uri="{B97F6D7D-B522-45F9-BDA1-12C45D357490}">
          <x15:cacheHierarchy aggregatedColumn="4"/>
        </ext>
      </extLst>
    </cacheHierarchy>
    <cacheHierarchy uniqueName="[Measures].[Count of Location]" caption="Count of Location" measure="1" displayFolder="" measureGroup="_3_MigrantsperValue" count="0" oneField="1" hidden="1">
      <fieldsUsage count="1">
        <fieldUsage x="0"/>
      </fieldsUsage>
      <extLst>
        <ext xmlns:x15="http://schemas.microsoft.com/office/spreadsheetml/2010/11/main" uri="{B97F6D7D-B522-45F9-BDA1-12C45D357490}">
          <x15:cacheHierarchy aggregatedColumn="6"/>
        </ext>
      </extLst>
    </cacheHierarchy>
    <cacheHierarchy uniqueName="[Measures].[Sum of HWHH]" caption="Sum of HWHH" measure="1" displayFolder="" measureGroup="_3_MigrantsperValue" count="0" oneField="1" hidden="1">
      <fieldsUsage count="1">
        <fieldUsage x="1"/>
      </fieldsUsage>
      <extLst>
        <ext xmlns:x15="http://schemas.microsoft.com/office/spreadsheetml/2010/11/main" uri="{B97F6D7D-B522-45F9-BDA1-12C45D357490}">
          <x15:cacheHierarchy aggregatedColumn="15"/>
        </ext>
      </extLst>
    </cacheHierarchy>
    <cacheHierarchy uniqueName="[Measures].[Sum of HWIND]" caption="Sum of HWIND" measure="1" displayFolder="" measureGroup="_3_MigrantsperValue" count="0" oneField="1" hidden="1">
      <fieldsUsage count="1">
        <fieldUsage x="2"/>
      </fieldsUsage>
      <extLst>
        <ext xmlns:x15="http://schemas.microsoft.com/office/spreadsheetml/2010/11/main" uri="{B97F6D7D-B522-45F9-BDA1-12C45D357490}">
          <x15:cacheHierarchy aggregatedColumn="16"/>
        </ext>
      </extLst>
    </cacheHierarchy>
    <cacheHierarchy uniqueName="[Measures].[Distinct Count of State_Name]" caption="Distinct Count of State_Name" measure="1" displayFolder="" measureGroup="_3_MigrantsperValue" count="0" oneField="1" hidden="1">
      <fieldsUsage count="1">
        <fieldUsage x="3"/>
      </fieldsUsage>
      <extLst>
        <ext xmlns:x15="http://schemas.microsoft.com/office/spreadsheetml/2010/11/main" uri="{B97F6D7D-B522-45F9-BDA1-12C45D357490}">
          <x15:cacheHierarchy aggregatedColumn="2"/>
        </ext>
      </extLst>
    </cacheHierarchy>
    <cacheHierarchy uniqueName="[Measures].[Distinct Count of Locality]" caption="Distinct Count of Locality" measure="1" displayFolder="" measureGroup="_3_MigrantsperValue" count="0" oneField="1" hidden="1">
      <fieldsUsage count="1">
        <fieldUsage x="4"/>
      </fieldsUsage>
      <extLst>
        <ext xmlns:x15="http://schemas.microsoft.com/office/spreadsheetml/2010/11/main" uri="{B97F6D7D-B522-45F9-BDA1-12C45D357490}">
          <x15:cacheHierarchy aggregatedColumn="4"/>
        </ext>
      </extLst>
    </cacheHierarchy>
  </cacheHierarchies>
  <kpis count="0"/>
  <dimensions count="2">
    <dimension name="_3_MigrantsperValue" uniqueName="[_3_MigrantsperValue]" caption="_3_MigrantsperValue"/>
    <dimension measure="1" name="Measures" uniqueName="[Measures]" caption="Measures"/>
  </dimensions>
  <measureGroups count="1">
    <measureGroup name="_3_MigrantsperValue" caption="_3_MigrantsperValu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465.453371527779" createdVersion="7" refreshedVersion="7" minRefreshableVersion="3" recordCount="178" xr:uid="{05C997A7-03CA-4B4C-B51A-C6A041FAC920}">
  <cacheSource type="worksheet">
    <worksheetSource name="_3_MigrantsperValue"/>
  </cacheSource>
  <cacheFields count="69">
    <cacheField name="DoA" numFmtId="0">
      <sharedItems/>
    </cacheField>
    <cacheField name="RoundNo" numFmtId="0">
      <sharedItems/>
    </cacheField>
    <cacheField name="State_Name" numFmtId="0">
      <sharedItems count="11">
        <s v="North Darfur"/>
        <s v="South Darfur"/>
        <s v="West Darfur"/>
        <s v="East Darfur"/>
        <s v="Central Darfur"/>
        <s v="South Kordofan"/>
        <s v="West Kordofan"/>
        <s v="Gedaref"/>
        <s v="Kassala"/>
        <s v="Blue Nile"/>
        <s v="North Kordofan"/>
      </sharedItems>
    </cacheField>
    <cacheField name="StateCode" numFmtId="0">
      <sharedItems/>
    </cacheField>
    <cacheField name="Locality" numFmtId="0">
      <sharedItems/>
    </cacheField>
    <cacheField name="LocalityCode" numFmtId="0">
      <sharedItems/>
    </cacheField>
    <cacheField name="Location" numFmtId="0">
      <sharedItems/>
    </cacheField>
    <cacheField name="location DTM Code" numFmtId="0">
      <sharedItems/>
    </cacheField>
    <cacheField name="VisitedBefore" numFmtId="0">
      <sharedItems/>
    </cacheField>
    <cacheField name="GIS_x" numFmtId="0">
      <sharedItems containsSemiMixedTypes="0" containsString="0" containsNumber="1" minValue="0" maxValue="36.539504999999998"/>
    </cacheField>
    <cacheField name="GIS_y" numFmtId="0">
      <sharedItems containsSemiMixedTypes="0" containsString="0" containsNumber="1" minValue="0" maxValue="15.361190000000001"/>
    </cacheField>
    <cacheField name="Locationtype" numFmtId="0">
      <sharedItems/>
    </cacheField>
    <cacheField name="LocationClassification" numFmtId="0">
      <sharedItems/>
    </cacheField>
    <cacheField name="# HH الاسر" numFmtId="0">
      <sharedItems containsBlank="1"/>
    </cacheField>
    <cacheField name="# IND الافراد" numFmtId="0">
      <sharedItems containsBlank="1"/>
    </cacheField>
    <cacheField name="HWHH" numFmtId="0">
      <sharedItems containsSemiMixedTypes="0" containsString="0" containsNumber="1" containsInteger="1" minValue="0" maxValue="10350"/>
    </cacheField>
    <cacheField name="HWIND" numFmtId="0">
      <sharedItems containsSemiMixedTypes="0" containsString="0" containsNumber="1" containsInteger="1" minValue="1" maxValue="49000"/>
    </cacheField>
    <cacheField name="HWHHB19" numFmtId="0">
      <sharedItems containsString="0" containsBlank="1" containsNumber="1" containsInteger="1" minValue="1" maxValue="10319"/>
    </cacheField>
    <cacheField name="HWINDB19" numFmtId="0">
      <sharedItems containsString="0" containsBlank="1" containsNumber="1" containsInteger="1" minValue="1" maxValue="49000"/>
    </cacheField>
    <cacheField name="HWHH19" numFmtId="0">
      <sharedItems containsString="0" containsBlank="1" containsNumber="1" containsInteger="1" minValue="0" maxValue="354"/>
    </cacheField>
    <cacheField name="HWIND19" numFmtId="0">
      <sharedItems containsString="0" containsBlank="1" containsNumber="1" containsInteger="1" minValue="0" maxValue="1002"/>
    </cacheField>
    <cacheField name="HWHH20" numFmtId="0">
      <sharedItems containsString="0" containsBlank="1" containsNumber="1" containsInteger="1" minValue="0" maxValue="4480"/>
    </cacheField>
    <cacheField name="HWIND20" numFmtId="0">
      <sharedItems containsString="0" containsBlank="1" containsNumber="1" containsInteger="1" minValue="0" maxValue="21181"/>
    </cacheField>
    <cacheField name="HWHH21" numFmtId="0">
      <sharedItems containsString="0" containsBlank="1" containsNumber="1" containsInteger="1" minValue="0" maxValue="600"/>
    </cacheField>
    <cacheField name="HWIND21" numFmtId="0">
      <sharedItems containsString="0" containsBlank="1" containsNumber="1" containsInteger="1" minValue="0" maxValue="3400"/>
    </cacheField>
    <cacheField name="Nationality1" numFmtId="0">
      <sharedItems count="5">
        <s v="a. South Sudanese"/>
        <s v="b. Chadian"/>
        <s v="f. Other"/>
        <s v="d. Ethiopian"/>
        <s v="c. Eritrean"/>
      </sharedItems>
    </cacheField>
    <cacheField name="Nationality2" numFmtId="0">
      <sharedItems/>
    </cacheField>
    <cacheField name="Nationality3" numFmtId="0">
      <sharedItems/>
    </cacheField>
    <cacheField name="less than1fMale" numFmtId="0">
      <sharedItems containsSemiMixedTypes="0" containsString="0" containsNumber="1" containsInteger="1" minValue="0" maxValue="2700"/>
    </cacheField>
    <cacheField name="less than1fFemale" numFmtId="0">
      <sharedItems containsString="0" containsBlank="1" containsNumber="1" containsInteger="1" minValue="0" maxValue="2800"/>
    </cacheField>
    <cacheField name="1-5fMale" numFmtId="0">
      <sharedItems containsSemiMixedTypes="0" containsString="0" containsNumber="1" containsInteger="1" minValue="0" maxValue="4700"/>
    </cacheField>
    <cacheField name="1-5fFemale" numFmtId="0">
      <sharedItems containsSemiMixedTypes="0" containsString="0" containsNumber="1" containsInteger="1" minValue="0" maxValue="4550"/>
    </cacheField>
    <cacheField name="6-17fMale" numFmtId="0">
      <sharedItems containsSemiMixedTypes="0" containsString="0" containsNumber="1" containsInteger="1" minValue="0" maxValue="7350"/>
    </cacheField>
    <cacheField name="6-17fFemale" numFmtId="0">
      <sharedItems containsSemiMixedTypes="0" containsString="0" containsNumber="1" containsInteger="1" minValue="0" maxValue="7060"/>
    </cacheField>
    <cacheField name="18-59fMale" numFmtId="0">
      <sharedItems containsSemiMixedTypes="0" containsString="0" containsNumber="1" containsInteger="1" minValue="0" maxValue="8870"/>
    </cacheField>
    <cacheField name="18-59fFemale" numFmtId="0">
      <sharedItems containsSemiMixedTypes="0" containsString="0" containsNumber="1" containsInteger="1" minValue="0" maxValue="8330"/>
    </cacheField>
    <cacheField name="60+fMale" numFmtId="0">
      <sharedItems containsSemiMixedTypes="0" containsString="0" containsNumber="1" containsInteger="1" minValue="0" maxValue="2180"/>
    </cacheField>
    <cacheField name="60+fFemale" numFmtId="0">
      <sharedItems containsSemiMixedTypes="0" containsString="0" containsNumber="1" containsInteger="1" minValue="0" maxValue="1960"/>
    </cacheField>
    <cacheField name="fCamp(formal)" numFmtId="0">
      <sharedItems containsString="0" containsBlank="1" containsNumber="1" containsInteger="1" minValue="0" maxValue="10350"/>
    </cacheField>
    <cacheField name="fHostCommunity" numFmtId="0">
      <sharedItems containsString="0" containsBlank="1" containsNumber="1" containsInteger="1" minValue="0" maxValue="3581"/>
    </cacheField>
    <cacheField name="fRentedaccomodation" numFmtId="0">
      <sharedItems containsString="0" containsBlank="1" containsNumber="1" containsInteger="1" minValue="0" maxValue="7800"/>
    </cacheField>
    <cacheField name="fAbandonedbuildings" numFmtId="0">
      <sharedItems containsString="0" containsBlank="1" containsNumber="1" containsInteger="1" minValue="0" maxValue="8"/>
    </cacheField>
    <cacheField name="fschools" numFmtId="0">
      <sharedItems containsString="0" containsBlank="1" containsNumber="1" containsInteger="1" minValue="0" maxValue="0"/>
    </cacheField>
    <cacheField name="fGathering_sites" numFmtId="0">
      <sharedItems containsString="0" containsBlank="1" containsNumber="1" containsInteger="1" minValue="0" maxValue="1200"/>
    </cacheField>
    <cacheField name="fOther type of shelter1" numFmtId="0">
      <sharedItems containsString="0" containsBlank="1" containsNumber="1" containsInteger="1" minValue="0" maxValue="783"/>
    </cacheField>
    <cacheField name="bName and Surname:3" numFmtId="0">
      <sharedItems/>
    </cacheField>
    <cacheField name="cType:3" numFmtId="0">
      <sharedItems/>
    </cacheField>
    <cacheField name="dSex:3" numFmtId="0">
      <sharedItems/>
    </cacheField>
    <cacheField name="eContact Details:3" numFmtId="0">
      <sharedItems/>
    </cacheField>
    <cacheField name="bName and Surname:11" numFmtId="0">
      <sharedItems/>
    </cacheField>
    <cacheField name="cType:11" numFmtId="0">
      <sharedItems/>
    </cacheField>
    <cacheField name="dSex:11" numFmtId="0">
      <sharedItems/>
    </cacheField>
    <cacheField name="eContact Details:11" numFmtId="0">
      <sharedItems/>
    </cacheField>
    <cacheField name="bName and Surname:21" numFmtId="0">
      <sharedItems/>
    </cacheField>
    <cacheField name="cType:21" numFmtId="0">
      <sharedItems/>
    </cacheField>
    <cacheField name="dSex:21" numFmtId="0">
      <sharedItems/>
    </cacheField>
    <cacheField name="eContact Details:21" numFmtId="0">
      <sharedItems/>
    </cacheField>
    <cacheField name="How many Key Informants were interviewed?1" numFmtId="0">
      <sharedItems containsSemiMixedTypes="0" containsString="0" containsNumber="1" containsInteger="1" minValue="1" maxValue="37"/>
    </cacheField>
    <cacheField name="Was the interviewing conducted in person or on the phone?1" numFmtId="0">
      <sharedItems/>
    </cacheField>
    <cacheField name="Is the information provided by the source matching your observa1" numFmtId="0">
      <sharedItems/>
    </cacheField>
    <cacheField name="Does the source of information have any list or information on1" numFmtId="0">
      <sharedItems/>
    </cacheField>
    <cacheField name="Is the information provided identical between different sources1" numFmtId="0">
      <sharedItems/>
    </cacheField>
    <cacheField name="Credibility Score" numFmtId="0">
      <sharedItems/>
    </cacheField>
    <cacheField name="index" numFmtId="0">
      <sharedItems containsSemiMixedTypes="0" containsString="0" containsNumber="1" containsInteger="1" minValue="3" maxValue="1822"/>
    </cacheField>
    <cacheField name="Verified State" numFmtId="0">
      <sharedItems/>
    </cacheField>
    <cacheField name="Verified Locality" numFmtId="0">
      <sharedItems/>
    </cacheField>
    <cacheField name="uuid" numFmtId="0">
      <sharedItems/>
    </cacheField>
    <cacheField name="Locality_Pcode" numFmtId="0">
      <sharedItems/>
    </cacheField>
    <cacheField name="Link for Map"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8">
  <r>
    <s v="2021-05-18"/>
    <s v="Round3"/>
    <x v="0"/>
    <s v="DTM01"/>
    <s v="Al Fasher"/>
    <s v="DTM0102"/>
    <s v="Zamzam Camp"/>
    <s v="DTM0102098"/>
    <s v="yes"/>
    <n v="25.310020000000002"/>
    <n v="13.48415"/>
    <s v="Rural"/>
    <s v="Camp"/>
    <m/>
    <m/>
    <n v="1"/>
    <n v="1"/>
    <m/>
    <m/>
    <m/>
    <m/>
    <n v="1"/>
    <n v="1"/>
    <m/>
    <m/>
    <x v="0"/>
    <s v=""/>
    <s v=""/>
    <n v="0"/>
    <n v="0"/>
    <n v="0"/>
    <n v="0"/>
    <n v="0"/>
    <n v="0"/>
    <n v="1"/>
    <n v="0"/>
    <n v="0"/>
    <n v="0"/>
    <n v="1"/>
    <m/>
    <m/>
    <m/>
    <m/>
    <m/>
    <m/>
    <s v=" ناصر أحمد بكر "/>
    <s v="Shaik"/>
    <s v=" male "/>
    <s v=" 913,384,755 "/>
    <s v=" سليمان ابراهيم عيد "/>
    <s v="Shaik"/>
    <s v=" male "/>
    <s v=" 918,284,610 "/>
    <s v=" هرون عمر اسحق "/>
    <s v="Shaik"/>
    <s v=" male "/>
    <s v=" 914,696,239 "/>
    <n v="27"/>
    <s v="In person"/>
    <s v="Yes, for most"/>
    <s v="Yes, for most"/>
    <s v="Yes, for most"/>
    <s v="Green     "/>
    <n v="3"/>
    <s v="North Darfur"/>
    <s v="Al Fasher"/>
    <s v="96427478-9eef-48ef-8426-d66bccc8143a"/>
    <s v="SD02114"/>
    <e v="#REF!"/>
  </r>
  <r>
    <s v="2021-06-13"/>
    <s v="Round3"/>
    <x v="0"/>
    <s v="DTM01"/>
    <s v="Melit"/>
    <s v="DTM0105"/>
    <s v="Kababo"/>
    <s v="DTM0105054"/>
    <s v="yes"/>
    <n v="25.400753000000002"/>
    <n v="14.034682"/>
    <s v="Rural"/>
    <s v="Village"/>
    <m/>
    <m/>
    <n v="4"/>
    <n v="16"/>
    <m/>
    <m/>
    <m/>
    <m/>
    <n v="4"/>
    <n v="16"/>
    <m/>
    <m/>
    <x v="1"/>
    <s v=""/>
    <s v=""/>
    <n v="0"/>
    <n v="0"/>
    <n v="1"/>
    <n v="1"/>
    <n v="3"/>
    <n v="3"/>
    <n v="4"/>
    <n v="4"/>
    <n v="0"/>
    <n v="0"/>
    <m/>
    <n v="4"/>
    <m/>
    <m/>
    <m/>
    <m/>
    <m/>
    <s v=" حمادي صديق عبد الله "/>
    <s v="Religious leaders"/>
    <s v=" male "/>
    <s v=" 969,621,195 "/>
    <s v=" عبد الله ابراهيم ادم "/>
    <s v="Ameer"/>
    <s v=" male "/>
    <s v=" -   "/>
    <s v=""/>
    <s v=""/>
    <s v=""/>
    <s v=""/>
    <n v="2"/>
    <s v="In person"/>
    <s v="Yes, for most"/>
    <s v="Yes, for most"/>
    <s v="Yes, for most"/>
    <s v="Orange    "/>
    <n v="1701"/>
    <s v="North Darfur"/>
    <s v="Melit"/>
    <s v="b9cdc4e4-062a-4c09-ae7b-f9327812df2a"/>
    <s v="SD02129"/>
    <e v="#REF!"/>
  </r>
  <r>
    <s v="2021-05-07"/>
    <s v="Round3"/>
    <x v="0"/>
    <s v="DTM01"/>
    <s v="Al Lait"/>
    <s v="DTM0106"/>
    <s v="Dalil Babikir"/>
    <s v="DTM0106001"/>
    <s v="no"/>
    <n v="27.041463"/>
    <n v="11.955215000000001"/>
    <s v="Rural"/>
    <s v="Village"/>
    <s v="1518"/>
    <s v="3337"/>
    <n v="821"/>
    <n v="5638"/>
    <n v="821"/>
    <n v="5638"/>
    <m/>
    <m/>
    <m/>
    <m/>
    <m/>
    <m/>
    <x v="0"/>
    <s v=""/>
    <s v=""/>
    <n v="296"/>
    <n v="232"/>
    <n v="401"/>
    <n v="612"/>
    <n v="950"/>
    <n v="866"/>
    <n v="1119"/>
    <n v="1057"/>
    <n v="63"/>
    <n v="42"/>
    <m/>
    <m/>
    <m/>
    <m/>
    <m/>
    <n v="821"/>
    <m/>
    <s v=" صالح عبدالرحمن صالح بابكر "/>
    <s v="Religious leaders"/>
    <s v=" male "/>
    <s v=" 929,666,107 "/>
    <s v=" آدم صالح سليمان "/>
    <s v="Ameer"/>
    <s v=" male "/>
    <s v=" 927,238,357 "/>
    <s v=" Mar   yul "/>
    <s v="Omda"/>
    <s v=" male "/>
    <s v=" 925,092,613 "/>
    <n v="3"/>
    <s v="In person"/>
    <s v="Yes, for most"/>
    <s v="Yes, for most"/>
    <s v="Yes, for most"/>
    <s v="Green     "/>
    <n v="1305"/>
    <s v="North Darfur"/>
    <s v="Al Lait"/>
    <s v="71aea8ea-d170-4282-b53e-302f431a4e43"/>
    <s v="SD02169"/>
    <e v="#REF!"/>
  </r>
  <r>
    <s v="2021-05-06"/>
    <s v="Round3"/>
    <x v="0"/>
    <s v="DTM01"/>
    <s v="Al Lait"/>
    <s v="DTM0106"/>
    <s v="Dalil Dokhry"/>
    <s v="DTM0106002"/>
    <s v="yes"/>
    <n v="26.758333"/>
    <n v="11.841483"/>
    <s v="Rural"/>
    <s v="Village"/>
    <s v="327"/>
    <s v="1138"/>
    <n v="681"/>
    <n v="1617"/>
    <n v="327"/>
    <n v="763"/>
    <n v="354"/>
    <n v="854"/>
    <n v="0"/>
    <n v="0"/>
    <m/>
    <m/>
    <x v="0"/>
    <s v="f. Other"/>
    <s v=""/>
    <n v="0"/>
    <n v="44"/>
    <n v="87"/>
    <n v="131"/>
    <n v="219"/>
    <n v="262"/>
    <n v="393"/>
    <n v="350"/>
    <n v="87"/>
    <n v="44"/>
    <m/>
    <m/>
    <m/>
    <m/>
    <m/>
    <n v="681"/>
    <m/>
    <s v=" محمد أحمد الضوء احمد "/>
    <s v="Religious leaders"/>
    <s v=" male "/>
    <s v=" 928,889,690 "/>
    <s v=" عبدالله علي ادم "/>
    <s v="Ameer"/>
    <s v=" male "/>
    <s v=" 924,677,057 "/>
    <s v=" Grant can  yay "/>
    <s v="Omda"/>
    <s v=" male "/>
    <s v=""/>
    <n v="3"/>
    <s v="In person"/>
    <s v="Yes, for most"/>
    <s v="Yes, for most"/>
    <s v="Yes, for most"/>
    <s v="Green     "/>
    <n v="1304"/>
    <s v="North Darfur"/>
    <s v="Al Lait"/>
    <s v="bcbcded3-08a1-4b50-9286-52a5ef670fe1"/>
    <s v="SD02169"/>
    <e v="#REF!"/>
  </r>
  <r>
    <s v="2021-04-29"/>
    <s v="Round3"/>
    <x v="0"/>
    <s v="DTM01"/>
    <s v="Al Lait"/>
    <s v="DTM0106"/>
    <s v="Futaha"/>
    <s v="DTM0106004"/>
    <s v="yes"/>
    <n v="26.876266999999999"/>
    <n v="11.75775"/>
    <s v="Urban"/>
    <s v="Admin Unit"/>
    <s v="476"/>
    <s v="2226"/>
    <n v="840"/>
    <n v="5130"/>
    <n v="840"/>
    <n v="5130"/>
    <m/>
    <m/>
    <m/>
    <m/>
    <m/>
    <m/>
    <x v="0"/>
    <s v="f. Other"/>
    <s v=""/>
    <n v="82"/>
    <n v="119"/>
    <n v="290"/>
    <n v="245"/>
    <n v="639"/>
    <n v="587"/>
    <n v="1472"/>
    <n v="1518"/>
    <n v="126"/>
    <n v="52"/>
    <m/>
    <m/>
    <m/>
    <m/>
    <m/>
    <n v="840"/>
    <m/>
    <s v=" مطر فتاحه "/>
    <s v="Religious leaders"/>
    <s v=" male "/>
    <s v=" 923,973,366 "/>
    <s v=" جبارة محمدجبارة دليل "/>
    <s v="Government representative"/>
    <s v=" male "/>
    <s v=" 996,466,963 "/>
    <s v=" Grang  jang  lowal  gang "/>
    <s v="Ameer"/>
    <s v=" male "/>
    <s v=" 995,435,250 "/>
    <n v="3"/>
    <s v="In person"/>
    <s v="Yes, for most"/>
    <s v="Yes, for most"/>
    <s v="Yes, for most"/>
    <s v="Green     "/>
    <n v="1302"/>
    <s v="North Darfur"/>
    <s v="Al Lait"/>
    <s v="443912f5-93ec-488d-a00d-bcdbc0feae81"/>
    <s v="SD02169"/>
    <e v="#REF!"/>
  </r>
  <r>
    <s v="2021-05-09"/>
    <s v="Round3"/>
    <x v="0"/>
    <s v="DTM01"/>
    <s v="Al Lait"/>
    <s v="DTM0106"/>
    <s v="Jodat"/>
    <s v="DTM0106005"/>
    <s v="yes"/>
    <n v="26.540216999999998"/>
    <n v="11.857082999999999"/>
    <s v="Rural"/>
    <s v="Village"/>
    <s v="1614"/>
    <s v="4480"/>
    <n v="553"/>
    <n v="2310"/>
    <n v="553"/>
    <n v="2310"/>
    <m/>
    <m/>
    <m/>
    <m/>
    <m/>
    <m/>
    <x v="0"/>
    <s v=""/>
    <s v=""/>
    <n v="52"/>
    <n v="69"/>
    <n v="139"/>
    <n v="156"/>
    <n v="318"/>
    <n v="323"/>
    <n v="566"/>
    <n v="618"/>
    <n v="40"/>
    <n v="29"/>
    <m/>
    <m/>
    <m/>
    <m/>
    <m/>
    <n v="553"/>
    <m/>
    <s v=" الصادق محمد آدم حسين "/>
    <s v="Religious leaders"/>
    <s v=" male "/>
    <s v=" 928,888,697 "/>
    <s v=" محمد عثمان جادالله "/>
    <s v="Ameer"/>
    <s v=" male "/>
    <s v=" 928,052,633 "/>
    <s v=" DoD  akowl "/>
    <s v="Religious leaders"/>
    <s v=" male "/>
    <s v=" 928,888,697 "/>
    <n v="3"/>
    <s v="In person"/>
    <s v="Yes, for most"/>
    <s v="Yes, for most"/>
    <s v="Yes, for most"/>
    <s v="Green     "/>
    <n v="1306"/>
    <s v="North Darfur"/>
    <s v="Al Lait"/>
    <s v="46e3a529-96b6-45bd-b274-71d4ffc6f96d"/>
    <s v="SD02169"/>
    <e v="#REF!"/>
  </r>
  <r>
    <s v="2021-05-01"/>
    <s v="Round3"/>
    <x v="0"/>
    <s v="DTM01"/>
    <s v="Al Lait"/>
    <s v="DTM0106"/>
    <s v="Fujakh"/>
    <s v="DTM0106006"/>
    <s v="yes"/>
    <n v="26.769117000000001"/>
    <n v="11.774100000000001"/>
    <s v="Rural"/>
    <s v="Village"/>
    <s v="117"/>
    <s v="228"/>
    <n v="31"/>
    <n v="370"/>
    <m/>
    <m/>
    <n v="31"/>
    <n v="370"/>
    <m/>
    <m/>
    <m/>
    <m/>
    <x v="0"/>
    <s v=""/>
    <s v=""/>
    <n v="25"/>
    <n v="29"/>
    <n v="45"/>
    <n v="49"/>
    <n v="33"/>
    <n v="37"/>
    <n v="58"/>
    <n v="66"/>
    <n v="16"/>
    <n v="12"/>
    <m/>
    <m/>
    <m/>
    <m/>
    <m/>
    <n v="31"/>
    <m/>
    <s v=" إبراهيم ضوالبيت  أحمد جمعه "/>
    <s v="Religious leaders"/>
    <s v=" male "/>
    <s v=" 923,418,472 "/>
    <s v=" عبدالله آدم مكي عبدالله "/>
    <s v="NGO/Humanitarian Aid Worker"/>
    <s v=" male "/>
    <s v=" 996,328,097 "/>
    <s v=" إبراهيم تبن أحمد النور "/>
    <s v="NGO/Humanitarian Aid Worker"/>
    <s v=" male "/>
    <s v=" 929,891,977 "/>
    <n v="3"/>
    <s v="In person"/>
    <s v="Yes, for most"/>
    <s v="Yes, for most"/>
    <s v="Yes, for most"/>
    <s v="Green     "/>
    <n v="1303"/>
    <s v="North Darfur"/>
    <s v="Al Lait"/>
    <s v="9905efbf-c680-4ad4-ad56-dc47b558d0d7"/>
    <s v="SD02169"/>
    <e v="#REF!"/>
  </r>
  <r>
    <s v="2021-06-02"/>
    <s v="Round3"/>
    <x v="0"/>
    <s v="DTM01"/>
    <s v="At Tina"/>
    <s v="DTM0110"/>
    <s v="Alhila Aljadida"/>
    <s v="DTM0110011"/>
    <s v="yes"/>
    <n v="22.81785"/>
    <n v="15.020300000000001"/>
    <s v="Urban"/>
    <s v="Neighborhood"/>
    <s v="20"/>
    <s v="100"/>
    <n v="23"/>
    <n v="112"/>
    <m/>
    <m/>
    <m/>
    <m/>
    <n v="20"/>
    <n v="100"/>
    <n v="3"/>
    <n v="12"/>
    <x v="1"/>
    <s v="f. Other"/>
    <s v=""/>
    <n v="7"/>
    <n v="5"/>
    <n v="3"/>
    <n v="5"/>
    <n v="8"/>
    <n v="10"/>
    <n v="25"/>
    <n v="26"/>
    <n v="10"/>
    <n v="13"/>
    <m/>
    <m/>
    <m/>
    <m/>
    <m/>
    <n v="23"/>
    <m/>
    <s v=" بشارة حسن احمد  "/>
    <s v="Religious leaders"/>
    <s v=" male "/>
    <s v=" 911,900,818 "/>
    <s v=" سليمان ابراهيم  "/>
    <s v="Ameer"/>
    <s v=" male "/>
    <s v=" 901,100,727 "/>
    <s v=" أحمد علي  "/>
    <s v="Ameer"/>
    <s v=" male "/>
    <s v=" -   "/>
    <n v="7"/>
    <s v="In person"/>
    <s v="Yes, for everything"/>
    <s v="Yes, for most"/>
    <s v="Yes, for everything"/>
    <s v="Green     "/>
    <n v="1460"/>
    <s v="North Darfur"/>
    <s v="At Tina"/>
    <s v="afb72c33-576c-48fe-9bd0-7e374cb2fe33"/>
    <s v="SD02171"/>
    <e v="#REF!"/>
  </r>
  <r>
    <s v="2021-04-27"/>
    <s v="Round3"/>
    <x v="1"/>
    <s v="DTM02"/>
    <s v="Ed Al Fursan"/>
    <s v="DTM0201"/>
    <s v="Myagna"/>
    <s v="DTM0201001"/>
    <s v="yes"/>
    <n v="24.426483000000001"/>
    <n v="11.37865"/>
    <s v="Rural"/>
    <s v="Village"/>
    <m/>
    <m/>
    <n v="5"/>
    <n v="40"/>
    <m/>
    <m/>
    <m/>
    <m/>
    <n v="5"/>
    <n v="40"/>
    <m/>
    <m/>
    <x v="0"/>
    <s v=""/>
    <s v=""/>
    <n v="1"/>
    <n v="1"/>
    <n v="3"/>
    <n v="3"/>
    <n v="6"/>
    <n v="7"/>
    <n v="6"/>
    <n v="8"/>
    <n v="2"/>
    <n v="3"/>
    <m/>
    <n v="5"/>
    <m/>
    <m/>
    <m/>
    <m/>
    <m/>
    <s v=" محمد حماد عبد الله "/>
    <s v="Government representative"/>
    <s v=" male "/>
    <s v=" 990,727,247 "/>
    <s v=" عبدالرحمن محمد بريمة "/>
    <s v="Ameer"/>
    <s v=" male "/>
    <s v=" 920,231,325 "/>
    <s v=" ضيف الله حماد عبد الله "/>
    <s v="Ameer"/>
    <s v=" male "/>
    <s v=" 929,863,616 "/>
    <n v="5"/>
    <s v="In person"/>
    <s v="Yes, for most"/>
    <s v="Yes, for most"/>
    <s v="Yes, for most"/>
    <s v="Green     "/>
    <n v="471"/>
    <s v="South Darfur"/>
    <s v="Ed Al Fursan"/>
    <s v="a3ac9180-4785-423d-b840-83d63d084a89"/>
    <s v="SD03143"/>
    <e v="#REF!"/>
  </r>
  <r>
    <s v="2021-05-01"/>
    <s v="Round3"/>
    <x v="1"/>
    <s v="DTM02"/>
    <s v="Ed Al Fursan"/>
    <s v="DTM0201"/>
    <s v="Gandi"/>
    <s v="DTM0201003"/>
    <s v="yes"/>
    <n v="24.438849999999999"/>
    <n v="11.971166"/>
    <s v="Rural"/>
    <s v="Village"/>
    <m/>
    <m/>
    <n v="6"/>
    <n v="38"/>
    <n v="6"/>
    <n v="38"/>
    <m/>
    <m/>
    <m/>
    <m/>
    <m/>
    <m/>
    <x v="0"/>
    <s v="b. Chadian"/>
    <s v="f. Other"/>
    <n v="0"/>
    <n v="0"/>
    <n v="2"/>
    <n v="6"/>
    <n v="8"/>
    <n v="7"/>
    <n v="7"/>
    <n v="8"/>
    <n v="0"/>
    <n v="0"/>
    <m/>
    <n v="2"/>
    <m/>
    <m/>
    <m/>
    <n v="4"/>
    <m/>
    <s v=" محمد محمد موسى "/>
    <s v="Religious leaders"/>
    <s v=" male "/>
    <s v="124431016"/>
    <s v=" علي البشاري "/>
    <s v="Ameer"/>
    <s v=" male "/>
    <s v="127138434"/>
    <s v=" ابراهيم اسماعيل موسي حامد "/>
    <s v="Shaik"/>
    <s v=" male "/>
    <s v="993674112"/>
    <n v="7"/>
    <s v="In person"/>
    <s v="Yes, for most"/>
    <s v="Yes, for most"/>
    <s v="Yes, for most"/>
    <s v="Green     "/>
    <n v="472"/>
    <s v="South Darfur"/>
    <s v="Ed Al Fursan"/>
    <s v="e40af7c6-521a-4a18-bda6-f02e0d961cea"/>
    <s v="SD03143"/>
    <e v="#REF!"/>
  </r>
  <r>
    <s v="2021-04-28"/>
    <s v="Round3"/>
    <x v="1"/>
    <s v="DTM02"/>
    <s v="Kas"/>
    <s v="DTM0202"/>
    <s v="Kass Korely"/>
    <s v="DTM0202018"/>
    <s v="yes"/>
    <n v="24.286532999999999"/>
    <n v="12.518466999999999"/>
    <s v="Urban"/>
    <s v="Camp"/>
    <m/>
    <m/>
    <n v="1"/>
    <n v="1"/>
    <m/>
    <m/>
    <m/>
    <m/>
    <n v="1"/>
    <n v="1"/>
    <m/>
    <m/>
    <x v="0"/>
    <s v=""/>
    <s v=""/>
    <n v="0"/>
    <n v="0"/>
    <n v="0"/>
    <n v="0"/>
    <n v="0"/>
    <n v="0"/>
    <n v="0"/>
    <n v="0"/>
    <n v="1"/>
    <n v="0"/>
    <n v="1"/>
    <m/>
    <m/>
    <m/>
    <m/>
    <m/>
    <m/>
    <s v=" حسن يحي محمد "/>
    <s v="Religious leaders"/>
    <s v=" male "/>
    <s v=" 116,766,465 "/>
    <s v=" آدم آدم عبدالمولى "/>
    <s v="Religious leaders"/>
    <s v=" male "/>
    <s v=" 926,187,659 "/>
    <s v=" آدم ابكر عبدالله "/>
    <s v="Religious leaders"/>
    <s v=" male "/>
    <s v=" 926,187,985 "/>
    <n v="8"/>
    <s v="In person"/>
    <s v="Yes, for most"/>
    <s v="Only for some"/>
    <s v="Only for some"/>
    <s v="Green     "/>
    <n v="655"/>
    <s v="South Darfur"/>
    <s v="Kas"/>
    <s v="9bf6e4c0-f8cd-4919-80b0-9c275f920e0d"/>
    <s v="SD03144"/>
    <e v="#REF!"/>
  </r>
  <r>
    <s v="2021-04-28"/>
    <s v="Round3"/>
    <x v="1"/>
    <s v="DTM02"/>
    <s v="Um Dafoug"/>
    <s v="DTM0204"/>
    <s v="UM DAFOG"/>
    <s v="DTM0204002"/>
    <s v="yes"/>
    <n v="23.367560000000001"/>
    <n v="10.66239"/>
    <s v="Urban"/>
    <s v="Admin Unit"/>
    <s v="8759"/>
    <s v="42880"/>
    <n v="288"/>
    <n v="2380"/>
    <n v="248"/>
    <n v="2100"/>
    <m/>
    <m/>
    <n v="40"/>
    <n v="280"/>
    <m/>
    <m/>
    <x v="1"/>
    <s v="f. Other"/>
    <s v=""/>
    <n v="182"/>
    <n v="0"/>
    <n v="282"/>
    <n v="222"/>
    <n v="484"/>
    <n v="464"/>
    <n v="323"/>
    <n v="363"/>
    <n v="40"/>
    <n v="20"/>
    <m/>
    <n v="48"/>
    <m/>
    <m/>
    <m/>
    <n v="240"/>
    <m/>
    <s v=" رمضان صالح ريال "/>
    <s v="Religious leaders"/>
    <s v=" male "/>
    <s v=" 996,649,636 "/>
    <s v=" هروح عبد الله تنكوط "/>
    <s v="Religious leaders"/>
    <s v=" male "/>
    <s v=" 990,427,930 "/>
    <s v=" ادم محمد سلمان "/>
    <s v="Ameer"/>
    <s v=" male "/>
    <s v=" 993,342,108 "/>
    <n v="4"/>
    <s v="In person"/>
    <s v="Yes, for most"/>
    <s v="Yes, for everything"/>
    <s v="Yes, for most"/>
    <s v="Green     "/>
    <n v="867"/>
    <s v="South Darfur"/>
    <s v="Um Dafoug"/>
    <s v="c79ff680-4cb3-4838-887c-26728f77c049"/>
    <s v="SD03146"/>
    <e v="#REF!"/>
  </r>
  <r>
    <s v="2021-05-03"/>
    <s v="Round3"/>
    <x v="1"/>
    <s v="DTM02"/>
    <s v="Gereida"/>
    <s v="DTM0207"/>
    <s v="Sagur"/>
    <s v="DTM0207005"/>
    <s v="yes"/>
    <n v="25.188282999999998"/>
    <n v="11.019283"/>
    <s v="Rural"/>
    <s v="Village"/>
    <s v="3"/>
    <s v="11"/>
    <n v="3"/>
    <n v="12"/>
    <n v="3"/>
    <n v="12"/>
    <m/>
    <m/>
    <m/>
    <m/>
    <m/>
    <m/>
    <x v="0"/>
    <s v=""/>
    <s v=""/>
    <n v="0"/>
    <n v="0"/>
    <n v="1"/>
    <n v="0"/>
    <n v="1"/>
    <n v="2"/>
    <n v="4"/>
    <n v="3"/>
    <n v="1"/>
    <n v="0"/>
    <m/>
    <m/>
    <m/>
    <n v="3"/>
    <m/>
    <m/>
    <m/>
    <s v=" حامد موسي ابراهيم "/>
    <s v="Shaik"/>
    <s v=" male "/>
    <s v=" 928,091,524 "/>
    <s v=" آدم اسماعيل "/>
    <s v="Ameer"/>
    <s v=" male "/>
    <s v=" 925,191,655 "/>
    <s v=" يعقوب  موسى  إبراهيم "/>
    <s v="Religious leaders"/>
    <s v=" male "/>
    <s v=" 927,295,538 "/>
    <n v="3"/>
    <s v="In person"/>
    <s v="Yes, for everything"/>
    <s v="Yes, for everything"/>
    <s v="Yes, for everything"/>
    <s v="Green     "/>
    <n v="5"/>
    <s v="South Darfur"/>
    <s v="Gereida"/>
    <s v="877d469a-b1c8-46ea-9ba4-f0821c24f92f"/>
    <s v="SD03153"/>
    <e v="#REF!"/>
  </r>
  <r>
    <s v="2021-05-03"/>
    <s v="Round3"/>
    <x v="1"/>
    <s v="DTM02"/>
    <s v="Kateila"/>
    <s v="DTM0210"/>
    <s v="Katayla"/>
    <s v="DTM0210007"/>
    <s v="yes"/>
    <n v="24.399865999999999"/>
    <n v="11.20621"/>
    <s v="Urban"/>
    <s v="Admin Unit"/>
    <s v="112"/>
    <s v="520"/>
    <n v="30"/>
    <n v="35"/>
    <n v="4"/>
    <n v="4"/>
    <n v="6"/>
    <n v="6"/>
    <n v="15"/>
    <n v="20"/>
    <n v="5"/>
    <n v="5"/>
    <x v="0"/>
    <s v=""/>
    <s v=""/>
    <n v="0"/>
    <n v="0"/>
    <n v="0"/>
    <n v="0"/>
    <n v="0"/>
    <n v="0"/>
    <n v="35"/>
    <n v="0"/>
    <n v="0"/>
    <n v="0"/>
    <m/>
    <n v="30"/>
    <m/>
    <m/>
    <m/>
    <m/>
    <m/>
    <s v=" طارق ادم عيسي "/>
    <s v="Ameer"/>
    <s v=" male "/>
    <s v=" 916,037,600 "/>
    <s v=" ادم علي "/>
    <s v="Religious leaders"/>
    <s v=" male "/>
    <s v=" 925,329,093 "/>
    <s v=" مضوي محمد "/>
    <s v="Religious leaders"/>
    <s v=" male "/>
    <s v=" 991,533,285 "/>
    <n v="6"/>
    <s v="In person"/>
    <s v="Yes, for most"/>
    <s v="Yes, for most"/>
    <s v="Yes, for most"/>
    <s v="Green     "/>
    <n v="499"/>
    <s v="South Darfur"/>
    <s v="Kateila"/>
    <s v="f0930f21-3d45-4742-aed3-8e08ca16aaa7"/>
    <s v="SD03159"/>
    <e v="#REF!"/>
  </r>
  <r>
    <s v="2021-05-05"/>
    <s v="Round3"/>
    <x v="1"/>
    <s v="DTM02"/>
    <s v="Beliel"/>
    <s v="DTM0211"/>
    <s v="Al Salam"/>
    <s v="DTM0211004"/>
    <s v="yes"/>
    <n v="24.942216999999999"/>
    <n v="11.948517000000001"/>
    <s v="Urban"/>
    <s v="Camp"/>
    <s v="5"/>
    <s v="25"/>
    <n v="1"/>
    <n v="2"/>
    <m/>
    <m/>
    <m/>
    <m/>
    <n v="1"/>
    <n v="2"/>
    <m/>
    <m/>
    <x v="0"/>
    <s v="f. Other"/>
    <s v=""/>
    <n v="0"/>
    <n v="0"/>
    <n v="0"/>
    <n v="0"/>
    <n v="0"/>
    <n v="0"/>
    <n v="1"/>
    <n v="1"/>
    <n v="0"/>
    <n v="0"/>
    <m/>
    <m/>
    <m/>
    <m/>
    <m/>
    <m/>
    <n v="1"/>
    <s v=" أحمد محمد حسن "/>
    <s v="Religious leaders"/>
    <s v=" male "/>
    <s v=" 964,304,701 "/>
    <s v=" نورالدين آدم محمد "/>
    <s v="Religious leaders"/>
    <s v=" male "/>
    <s v=" 919,371,629 "/>
    <s v=" عبدالعزيز عيسي عبدالله "/>
    <s v="Ameer"/>
    <s v=" male "/>
    <s v=" 906,018,010 "/>
    <n v="20"/>
    <s v="In person"/>
    <s v="Yes, for most"/>
    <s v="Yes, for most"/>
    <s v="Yes, for most"/>
    <s v="Green     "/>
    <n v="1339"/>
    <s v="South Darfur"/>
    <s v="Beliel"/>
    <s v="979133e4-c052-4da3-92f7-5aa41d1e352b"/>
    <s v="SD03162"/>
    <e v="#REF!"/>
  </r>
  <r>
    <s v="2021-04-09"/>
    <s v="Round3"/>
    <x v="1"/>
    <s v="DTM02"/>
    <s v="Beliel"/>
    <s v="DTM0211"/>
    <s v="Beliel"/>
    <s v="DTM0211006"/>
    <s v="yes"/>
    <n v="25.041833"/>
    <n v="11.990532999999999"/>
    <s v="Urban"/>
    <s v="Admin Unit"/>
    <s v="1094"/>
    <s v="5470"/>
    <n v="1147"/>
    <n v="5470"/>
    <n v="998"/>
    <n v="4950"/>
    <n v="149"/>
    <n v="520"/>
    <m/>
    <m/>
    <m/>
    <m/>
    <x v="0"/>
    <s v=""/>
    <s v=""/>
    <n v="238"/>
    <n v="190"/>
    <n v="523"/>
    <n v="666"/>
    <n v="713"/>
    <n v="809"/>
    <n v="856"/>
    <n v="1047"/>
    <n v="190"/>
    <n v="238"/>
    <n v="1147"/>
    <m/>
    <m/>
    <m/>
    <m/>
    <m/>
    <m/>
    <s v=" أحمد يعقوب صلاح الدين "/>
    <s v="Religious leaders"/>
    <s v=" male "/>
    <s v=" 999,574,785 "/>
    <s v=""/>
    <s v=""/>
    <s v=""/>
    <s v=""/>
    <s v=" هارون جمعة عبد الله "/>
    <s v="Ameer"/>
    <s v=" male "/>
    <s v=" 929,886,515 "/>
    <n v="13"/>
    <s v="In person"/>
    <s v="Yes, for most"/>
    <s v="Only for some"/>
    <s v="Yes, for most"/>
    <s v="Green     "/>
    <n v="1343"/>
    <s v="South Darfur"/>
    <s v="Beliel"/>
    <s v="e466bf50-6345-49d7-bee0-fb5f3b3e9e88"/>
    <s v="SD03162"/>
    <e v="#REF!"/>
  </r>
  <r>
    <s v="2021-04-27"/>
    <s v="Round3"/>
    <x v="1"/>
    <s v="DTM02"/>
    <s v="Al Wihda"/>
    <s v="DTM0213"/>
    <s v="Al-Malam"/>
    <s v="DTM0213002"/>
    <s v="yes"/>
    <n v="24.870601000000001"/>
    <n v="12.911128"/>
    <s v="Urban"/>
    <s v="Neighborhood"/>
    <m/>
    <m/>
    <n v="10"/>
    <n v="23"/>
    <m/>
    <m/>
    <m/>
    <m/>
    <n v="10"/>
    <n v="23"/>
    <m/>
    <m/>
    <x v="0"/>
    <s v=""/>
    <s v=""/>
    <n v="0"/>
    <n v="0"/>
    <n v="0"/>
    <n v="0"/>
    <n v="3"/>
    <n v="2"/>
    <n v="10"/>
    <n v="8"/>
    <n v="0"/>
    <n v="0"/>
    <n v="10"/>
    <m/>
    <m/>
    <m/>
    <m/>
    <m/>
    <m/>
    <s v=" ادم سليمان عمر "/>
    <s v="Religious leaders"/>
    <s v=" male "/>
    <s v=" 922,371,347 "/>
    <s v=" ابراهيم علي شريف "/>
    <s v="Religious leaders"/>
    <s v=" male "/>
    <s v=" 924,915,515 "/>
    <s v=""/>
    <s v=""/>
    <s v=""/>
    <s v=""/>
    <n v="6"/>
    <s v="In person"/>
    <s v="Yes, for most"/>
    <s v="Only for some"/>
    <s v="Yes, for most"/>
    <s v="Green     "/>
    <n v="506"/>
    <s v="South Darfur"/>
    <s v="Al Wihda"/>
    <s v="b60f58b5-3f39-409f-b94b-b632b255fb40"/>
    <s v="SD03150"/>
    <e v="#REF!"/>
  </r>
  <r>
    <s v="2021-04-25"/>
    <s v="Round3"/>
    <x v="1"/>
    <s v="DTM02"/>
    <s v="Al Wihda"/>
    <s v="DTM0213"/>
    <s v="Kaila"/>
    <s v="DTM0213004"/>
    <s v="yes"/>
    <n v="24.7807"/>
    <n v="12.87425"/>
    <s v="Rural"/>
    <s v="Village"/>
    <m/>
    <m/>
    <n v="1"/>
    <n v="1"/>
    <m/>
    <m/>
    <m/>
    <m/>
    <n v="1"/>
    <n v="1"/>
    <m/>
    <m/>
    <x v="1"/>
    <s v=""/>
    <s v=""/>
    <n v="0"/>
    <n v="0"/>
    <n v="0"/>
    <n v="0"/>
    <n v="0"/>
    <n v="0"/>
    <n v="1"/>
    <n v="0"/>
    <n v="0"/>
    <n v="0"/>
    <m/>
    <n v="1"/>
    <m/>
    <m/>
    <m/>
    <m/>
    <m/>
    <s v=" سلطان أحمد فضل "/>
    <s v="NGO/Humanitarian Aid Worker"/>
    <s v=" male "/>
    <s v=" 927,905,057 "/>
    <s v=" محمد أحمد يحي "/>
    <s v="Religious leaders"/>
    <s v=" male "/>
    <s v=" 997,627,207 "/>
    <s v=" ياسر عبدالله ادم "/>
    <s v="Ameer"/>
    <s v=" male "/>
    <s v=" 923,223,955 "/>
    <n v="5"/>
    <s v="In person"/>
    <s v="Yes, for most"/>
    <s v="Yes, for everything"/>
    <s v="Yes, for most"/>
    <s v="Green     "/>
    <n v="505"/>
    <s v="South Darfur"/>
    <s v="Sharg Aj Jabal"/>
    <s v="d886812d-8041-4bc6-8138-6483afdae4cd"/>
    <s v="SD03147"/>
    <e v="#REF!"/>
  </r>
  <r>
    <s v="2021-05-04"/>
    <s v="Round3"/>
    <x v="1"/>
    <s v="DTM02"/>
    <s v="As Salam - SD"/>
    <s v="DTM0214"/>
    <s v="Ghariga"/>
    <s v="DTM0214002"/>
    <s v="yes"/>
    <n v="25.009"/>
    <n v="11.759067"/>
    <s v="Rural"/>
    <s v="Village"/>
    <s v="5"/>
    <s v="25"/>
    <n v="15"/>
    <n v="75"/>
    <m/>
    <m/>
    <m/>
    <m/>
    <n v="11"/>
    <n v="55"/>
    <n v="4"/>
    <n v="20"/>
    <x v="0"/>
    <s v=""/>
    <s v=""/>
    <n v="5"/>
    <n v="4"/>
    <n v="9"/>
    <n v="8"/>
    <n v="11"/>
    <n v="12"/>
    <n v="9"/>
    <n v="11"/>
    <n v="3"/>
    <n v="3"/>
    <m/>
    <n v="15"/>
    <m/>
    <m/>
    <m/>
    <m/>
    <m/>
    <s v=" عبد الله ادم عبدالله ابر اهيم "/>
    <s v="Religious leaders"/>
    <s v=" male "/>
    <s v=" 992,624,024 "/>
    <s v=" ادمو عسي ادم "/>
    <s v="Religious leaders"/>
    <s v=" male "/>
    <s v=" 923,957,746 "/>
    <s v=" بخيت احمد عبد الرحمن "/>
    <s v="Ameer"/>
    <s v=" male "/>
    <s v=" 991,131,640 "/>
    <n v="6"/>
    <s v="In person"/>
    <s v="Yes, for most"/>
    <s v="Only for some"/>
    <s v="Yes, for most"/>
    <s v="Green     "/>
    <n v="780"/>
    <s v="South Darfur"/>
    <s v="Beliel"/>
    <s v="af38272c-8236-4e4a-acf6-4712acad3cd3"/>
    <s v="SD03162"/>
    <e v="#REF!"/>
  </r>
  <r>
    <s v="2021-04-23"/>
    <s v="Round3"/>
    <x v="1"/>
    <s v="DTM02"/>
    <s v="As Salam - SD"/>
    <s v="DTM0214"/>
    <s v="Safia"/>
    <s v="DTM0214003"/>
    <s v="yes"/>
    <n v="24.578499999999998"/>
    <n v="11.481916999999999"/>
    <s v="Rural"/>
    <s v="Admin Unit"/>
    <s v="42"/>
    <s v="210"/>
    <n v="154"/>
    <n v="770"/>
    <n v="42"/>
    <n v="210"/>
    <m/>
    <m/>
    <n v="100"/>
    <n v="498"/>
    <n v="12"/>
    <n v="62"/>
    <x v="0"/>
    <s v="f. Other"/>
    <s v=""/>
    <n v="20"/>
    <n v="47"/>
    <n v="68"/>
    <n v="81"/>
    <n v="115"/>
    <n v="122"/>
    <n v="149"/>
    <n v="107"/>
    <n v="27"/>
    <n v="34"/>
    <m/>
    <m/>
    <m/>
    <m/>
    <m/>
    <n v="154"/>
    <m/>
    <s v=" صالح احمد محمد "/>
    <s v="Shaik"/>
    <s v=" male "/>
    <s v=" 921,491,594 "/>
    <s v=" عبدالله بخيت  محمد "/>
    <s v="Religious leaders"/>
    <s v=" male "/>
    <s v=" 998,901,169 "/>
    <s v=" عبد الرازق أحمد محمد "/>
    <s v="Ameer"/>
    <s v=" male "/>
    <s v=" 922,656,067 "/>
    <n v="6"/>
    <s v="In person"/>
    <s v="Yes, for most"/>
    <s v="Only for some"/>
    <s v="Yes, for most"/>
    <s v="Green     "/>
    <n v="781"/>
    <s v="South Darfur"/>
    <s v="As Salam - SD"/>
    <s v="15658953-c91b-440a-9185-8261a7f9aaf8"/>
    <s v="SD03166"/>
    <e v="#REF!"/>
  </r>
  <r>
    <s v="2021-04-25"/>
    <s v="Round3"/>
    <x v="1"/>
    <s v="DTM02"/>
    <s v="Damso"/>
    <s v="DTM0216"/>
    <s v="Maramousa"/>
    <s v="DTM0216001"/>
    <s v="yes"/>
    <n v="24.107420000000001"/>
    <n v="10.56662"/>
    <s v="Rural"/>
    <s v="Camp"/>
    <s v="1124"/>
    <s v="6744"/>
    <n v="1104"/>
    <n v="6624"/>
    <n v="1104"/>
    <n v="6624"/>
    <m/>
    <m/>
    <m/>
    <m/>
    <m/>
    <m/>
    <x v="2"/>
    <s v="b. Chadian"/>
    <s v=""/>
    <n v="384"/>
    <n v="336"/>
    <n v="576"/>
    <n v="624"/>
    <n v="960"/>
    <n v="1056"/>
    <n v="816"/>
    <n v="1200"/>
    <n v="288"/>
    <n v="384"/>
    <n v="1104"/>
    <m/>
    <m/>
    <m/>
    <m/>
    <m/>
    <m/>
    <s v=" عبدالله محمد سليمان "/>
    <s v="Government representative"/>
    <s v=" male "/>
    <s v=" 178,913,218 "/>
    <s v=" داود عبدالله ابكر "/>
    <s v="Religious leaders"/>
    <s v=" male "/>
    <s v=" 178,913,218 "/>
    <s v=" موسى محمد ابكر "/>
    <s v="Ameer"/>
    <s v=" male "/>
    <s v=" 178,913,218 "/>
    <n v="3"/>
    <s v="In person"/>
    <s v="Yes, for most"/>
    <s v="Only for some"/>
    <s v="Yes, for everything"/>
    <s v="Green     "/>
    <n v="845"/>
    <s v="South Darfur"/>
    <s v="Damso"/>
    <s v="cdea3317-0a67-4271-bd27-cf894e4d5482"/>
    <s v="SD03172"/>
    <e v="#REF!"/>
  </r>
  <r>
    <s v="2021-04-15"/>
    <s v="Round3"/>
    <x v="1"/>
    <s v="DTM02"/>
    <s v="Nyala Shimal"/>
    <s v="DTM0212"/>
    <s v="Otash Camp"/>
    <s v="DTM0217003"/>
    <s v="yes"/>
    <n v="24.908332999999999"/>
    <n v="12.0975"/>
    <s v="Urban"/>
    <s v="Camp"/>
    <m/>
    <m/>
    <n v="18"/>
    <n v="96"/>
    <m/>
    <m/>
    <m/>
    <m/>
    <n v="18"/>
    <n v="96"/>
    <n v="0"/>
    <n v="0"/>
    <x v="1"/>
    <s v="a. South sudanese"/>
    <s v="f. Other"/>
    <n v="6"/>
    <n v="6"/>
    <n v="8"/>
    <n v="9"/>
    <n v="13"/>
    <n v="14"/>
    <n v="11"/>
    <n v="15"/>
    <n v="7"/>
    <n v="7"/>
    <n v="12"/>
    <n v="0"/>
    <n v="0"/>
    <n v="0"/>
    <n v="0"/>
    <n v="6"/>
    <n v="0"/>
    <s v="عبدالرازق حسن جالي"/>
    <s v="Religious leaders"/>
    <s v="male"/>
    <s v="920703753"/>
    <s v="Bahar "/>
    <s v="Religious leaders"/>
    <s v="male"/>
    <s v="915446617"/>
    <s v="عثمان ابراهيم"/>
    <s v="NGO/Humanitarian Aid Worker"/>
    <s v="male"/>
    <s v=""/>
    <n v="3"/>
    <s v="In person"/>
    <s v="Yes, for most"/>
    <s v="Only for some"/>
    <s v="Yes, for everything"/>
    <s v="Green     "/>
    <n v="1822"/>
    <s v="South Darfur"/>
    <s v="Nyala Shimal"/>
    <s v="eb21bd32-150c-49b1-9516-38dd167077e8"/>
    <s v="SD03164"/>
    <e v="#REF!"/>
  </r>
  <r>
    <s v="2021-05-25"/>
    <s v="Round3"/>
    <x v="2"/>
    <s v="DTM03"/>
    <s v="Kulbus"/>
    <s v="DTM0307"/>
    <s v="Jumaa Bushary Village"/>
    <s v="DTM0307009"/>
    <s v="yes"/>
    <n v="22.507750000000001"/>
    <n v="14.563717"/>
    <s v="Rural"/>
    <s v="Village"/>
    <m/>
    <m/>
    <n v="2"/>
    <n v="4"/>
    <m/>
    <m/>
    <m/>
    <m/>
    <m/>
    <m/>
    <n v="2"/>
    <n v="4"/>
    <x v="1"/>
    <s v="a. South sudanese"/>
    <s v=""/>
    <n v="0"/>
    <n v="0"/>
    <n v="0"/>
    <n v="0"/>
    <n v="0"/>
    <n v="0"/>
    <n v="4"/>
    <n v="0"/>
    <n v="0"/>
    <n v="0"/>
    <m/>
    <m/>
    <n v="2"/>
    <m/>
    <m/>
    <m/>
    <m/>
    <s v=" جمعة بشاري "/>
    <s v="Religious leaders"/>
    <s v=" male "/>
    <s v=" 129,176,756 "/>
    <s v=" سلمان علي احمد "/>
    <s v="Religious leaders"/>
    <s v=" male "/>
    <s v=" 111,689,646 "/>
    <s v=""/>
    <s v=""/>
    <s v=""/>
    <s v=""/>
    <n v="3"/>
    <s v="In person"/>
    <s v="Yes, for most"/>
    <s v="No"/>
    <s v="Yes, for most"/>
    <s v="Green     "/>
    <n v="1253"/>
    <s v="West Darfur"/>
    <s v="Kulbus"/>
    <s v="22722f74-8357-409b-b97b-3a6306656918"/>
    <s v="SD04127"/>
    <e v="#REF!"/>
  </r>
  <r>
    <s v="2021-05-26"/>
    <s v="Round3"/>
    <x v="2"/>
    <s v="DTM03"/>
    <s v="Sirba"/>
    <s v="DTM0308"/>
    <s v="Ber saleba"/>
    <s v="DTM0308001"/>
    <s v="yes"/>
    <n v="22.375184000000001"/>
    <n v="13.974697000000001"/>
    <s v="Rural"/>
    <s v="Village"/>
    <m/>
    <m/>
    <n v="13"/>
    <n v="65"/>
    <m/>
    <m/>
    <m/>
    <m/>
    <n v="13"/>
    <n v="65"/>
    <m/>
    <m/>
    <x v="1"/>
    <s v="f. Other"/>
    <s v=""/>
    <n v="3"/>
    <n v="4"/>
    <n v="5"/>
    <n v="6"/>
    <n v="8"/>
    <n v="10"/>
    <n v="11"/>
    <n v="16"/>
    <n v="0"/>
    <n v="2"/>
    <m/>
    <n v="13"/>
    <m/>
    <m/>
    <m/>
    <m/>
    <m/>
    <s v=" محمود ابو شنب بشير "/>
    <s v="Ameer"/>
    <s v=" male "/>
    <s v=" 994,205,512 "/>
    <s v=" محمد عبدالله أبكر "/>
    <s v="Shaik"/>
    <s v=" male "/>
    <s v=" 928,080,733 "/>
    <s v=" ادم جميلة بشير احمد "/>
    <s v="Religious leaders"/>
    <s v=" male "/>
    <s v=" 990,224,414 "/>
    <n v="3"/>
    <s v="In person"/>
    <s v="Only for some"/>
    <s v="Only for some"/>
    <s v="Only for some"/>
    <s v="Green     "/>
    <n v="1348"/>
    <s v="West Darfur"/>
    <s v="Sirba"/>
    <s v="f1737c4a-e9eb-4cac-b3ab-1d5a4605f416"/>
    <s v="SD04134"/>
    <e v="#REF!"/>
  </r>
  <r>
    <s v="2021-04-21"/>
    <s v="Round3"/>
    <x v="3"/>
    <s v="DTM04"/>
    <s v="Yassin"/>
    <s v="DTM0403"/>
    <s v="Labado"/>
    <s v="DTM0403001"/>
    <s v="yes"/>
    <n v="25.72522"/>
    <n v="12.13517"/>
    <s v="Urban"/>
    <s v="Village"/>
    <m/>
    <m/>
    <n v="2"/>
    <n v="15"/>
    <m/>
    <m/>
    <m/>
    <m/>
    <m/>
    <m/>
    <n v="2"/>
    <n v="15"/>
    <x v="0"/>
    <s v="b. Chadian"/>
    <s v=""/>
    <n v="1"/>
    <n v="0"/>
    <n v="0"/>
    <n v="0"/>
    <n v="5"/>
    <n v="0"/>
    <n v="8"/>
    <n v="1"/>
    <n v="0"/>
    <n v="0"/>
    <m/>
    <n v="2"/>
    <m/>
    <m/>
    <m/>
    <m/>
    <m/>
    <s v=" الخير عيسي "/>
    <s v="Ameer"/>
    <s v=" male "/>
    <s v=" 929,284,433 "/>
    <s v=" احمد عمر موسي "/>
    <s v="NGO/Humanitarian Aid Worker"/>
    <s v=" male "/>
    <s v=" 928,918,544 "/>
    <s v=" زكريا محمد ادم "/>
    <s v="Shaik"/>
    <s v=" male "/>
    <s v=" 922,101,164 "/>
    <n v="8"/>
    <s v="In person"/>
    <s v="Yes, for most"/>
    <s v="Only for some"/>
    <s v="Yes, for most"/>
    <s v="Green     "/>
    <n v="514"/>
    <s v="East Darfur"/>
    <s v="Yassin"/>
    <s v="d51ac617-733b-4e8f-9e3e-81f68b1f28d4"/>
    <s v="SD05165"/>
    <e v="#REF!"/>
  </r>
  <r>
    <s v="2021-04-24"/>
    <s v="Round3"/>
    <x v="3"/>
    <s v="DTM04"/>
    <s v="Yassin"/>
    <s v="DTM0403"/>
    <s v="Muhajiriya"/>
    <s v="DTM0403003"/>
    <s v="yes"/>
    <n v="26.022580000000001"/>
    <n v="12.657970000000001"/>
    <s v="Rural"/>
    <s v="Village"/>
    <s v="0"/>
    <s v="0"/>
    <n v="497"/>
    <n v="2485"/>
    <m/>
    <m/>
    <m/>
    <m/>
    <n v="365"/>
    <n v="1825"/>
    <n v="132"/>
    <n v="660"/>
    <x v="0"/>
    <s v="f. Other"/>
    <s v=""/>
    <n v="40"/>
    <n v="20"/>
    <n v="303"/>
    <n v="121"/>
    <n v="545"/>
    <n v="465"/>
    <n v="384"/>
    <n v="587"/>
    <n v="20"/>
    <n v="0"/>
    <n v="497"/>
    <m/>
    <m/>
    <m/>
    <m/>
    <m/>
    <m/>
    <s v=" موسي عبدالله محمدين "/>
    <s v="Shaik"/>
    <s v=" male "/>
    <s v=" 929,949,755 "/>
    <s v=" يعقوب عبدالبارئ "/>
    <s v="Shaik"/>
    <s v=" male "/>
    <s v=" 929,022,501 "/>
    <s v=" عبدالله ابراهيم "/>
    <s v="Religious leaders"/>
    <s v=" male "/>
    <s v=" 992,288,944 "/>
    <n v="12"/>
    <s v="In person"/>
    <s v="Yes, for most"/>
    <s v="Only for some"/>
    <s v="Yes, for most"/>
    <s v="Green     "/>
    <n v="515"/>
    <s v="East Darfur"/>
    <s v="Yassin"/>
    <s v="e28dee4f-d468-492a-bf0e-ffc028afed1e"/>
    <s v="SD05165"/>
    <e v="#REF!"/>
  </r>
  <r>
    <s v="2021-04-30"/>
    <s v="Round3"/>
    <x v="3"/>
    <s v="DTM04"/>
    <s v="Yassin"/>
    <s v="DTM0403"/>
    <s v="Umalkhairat"/>
    <s v="DTM0403005"/>
    <s v="yes"/>
    <n v="25.922730000000001"/>
    <n v="11.89958"/>
    <s v="Rural"/>
    <s v="Village"/>
    <m/>
    <m/>
    <n v="2"/>
    <n v="4"/>
    <m/>
    <m/>
    <m/>
    <m/>
    <m/>
    <m/>
    <n v="2"/>
    <n v="4"/>
    <x v="0"/>
    <s v="b. Chadian"/>
    <s v=""/>
    <n v="0"/>
    <n v="0"/>
    <n v="0"/>
    <n v="0"/>
    <n v="0"/>
    <n v="0"/>
    <n v="4"/>
    <n v="0"/>
    <n v="0"/>
    <n v="0"/>
    <m/>
    <n v="2"/>
    <m/>
    <m/>
    <m/>
    <m/>
    <m/>
    <s v=" احمد الصافي احمد "/>
    <s v="Shaik"/>
    <s v=" male "/>
    <s v=" 922,986,701 "/>
    <s v=" احمد اسماعيل "/>
    <s v="Ameer"/>
    <s v=" male "/>
    <s v=" 924,846,084 "/>
    <s v=" محمود حمد محمود "/>
    <s v="Religious leaders"/>
    <s v=" male "/>
    <s v=" 926,341,599 "/>
    <n v="37"/>
    <s v="In person"/>
    <s v="Yes, for most"/>
    <s v="Only for some"/>
    <s v="Yes, for most"/>
    <s v="Green     "/>
    <n v="516"/>
    <s v="East Darfur"/>
    <s v="Yassin"/>
    <s v="592d2453-cde2-4ce1-8e02-eb8967606793"/>
    <s v="SD05165"/>
    <e v="#REF!"/>
  </r>
  <r>
    <s v="2021-04-28"/>
    <s v="Round3"/>
    <x v="3"/>
    <s v="DTM04"/>
    <s v="Assalaya"/>
    <s v="DTM0401"/>
    <s v="Kelikel Abu Salama"/>
    <s v="DTM0401002"/>
    <s v="yes"/>
    <n v="25.920870000000001"/>
    <n v="11.676450000000001"/>
    <s v="Rural"/>
    <s v="Admin Unit"/>
    <m/>
    <m/>
    <n v="20"/>
    <n v="123"/>
    <m/>
    <m/>
    <m/>
    <m/>
    <n v="20"/>
    <n v="123"/>
    <m/>
    <m/>
    <x v="0"/>
    <s v=""/>
    <s v=""/>
    <n v="3"/>
    <n v="6"/>
    <n v="11"/>
    <n v="17"/>
    <n v="15"/>
    <n v="18"/>
    <n v="22"/>
    <n v="23"/>
    <n v="4"/>
    <n v="4"/>
    <n v="20"/>
    <m/>
    <m/>
    <m/>
    <m/>
    <m/>
    <m/>
    <s v=" عيسي كورينا "/>
    <s v="Shaik"/>
    <s v=" male "/>
    <s v=" 928,730,073 "/>
    <s v=" محمد احمد "/>
    <s v="Religious leaders"/>
    <s v=" male "/>
    <s v=" 992,105,467 "/>
    <s v=""/>
    <s v=""/>
    <s v=""/>
    <s v=""/>
    <n v="6"/>
    <s v="In person"/>
    <s v="Yes, for everything"/>
    <s v="Yes, for most"/>
    <s v="Yes, for most"/>
    <s v="Green     "/>
    <n v="1471"/>
    <s v="East Darfur"/>
    <s v="Assalaya"/>
    <s v="a45a8b96-f282-45b2-9c37-6ef4f599b874"/>
    <s v="SD05163"/>
    <e v="#REF!"/>
  </r>
  <r>
    <s v="2021-04-26"/>
    <s v="Round3"/>
    <x v="3"/>
    <s v="DTM04"/>
    <s v="Assalaya"/>
    <s v="DTM0401"/>
    <s v="Um Sawna"/>
    <s v="DTM0401003"/>
    <s v="yes"/>
    <n v="26.21791"/>
    <n v="12.002409999999999"/>
    <s v="Rural"/>
    <s v="Admin Unit"/>
    <s v="70"/>
    <s v="499"/>
    <n v="100"/>
    <n v="570"/>
    <n v="70"/>
    <n v="499"/>
    <m/>
    <m/>
    <n v="30"/>
    <n v="71"/>
    <m/>
    <m/>
    <x v="0"/>
    <s v=""/>
    <s v=""/>
    <n v="20"/>
    <n v="30"/>
    <n v="55"/>
    <n v="66"/>
    <n v="76"/>
    <n v="81"/>
    <n v="81"/>
    <n v="116"/>
    <n v="25"/>
    <n v="20"/>
    <n v="100"/>
    <m/>
    <m/>
    <m/>
    <m/>
    <m/>
    <m/>
    <s v=" ابكر اسماعيل "/>
    <s v="Ameer"/>
    <s v=" male "/>
    <s v=" 925,962,736 "/>
    <s v=" ياسر شرف الدين "/>
    <s v="NGO/Humanitarian Aid Worker"/>
    <s v=" male "/>
    <s v=" 930,755,433 "/>
    <s v=" علي احمد "/>
    <s v="Ameer"/>
    <s v=" male "/>
    <s v=" 923,280,229 "/>
    <n v="3"/>
    <s v="In person"/>
    <s v="Yes, for most"/>
    <s v="Yes, for most"/>
    <s v="Only for some"/>
    <s v="Green     "/>
    <n v="1461"/>
    <s v="East Darfur"/>
    <s v="Ad Du'ayn"/>
    <s v="2d562070-296b-450b-a934-93f20076b08f"/>
    <s v="SD05142"/>
    <e v="#REF!"/>
  </r>
  <r>
    <s v="2021-04-20"/>
    <s v="Round3"/>
    <x v="3"/>
    <s v="DTM04"/>
    <s v="Assalaya"/>
    <s v="DTM0401"/>
    <s v="UmDei"/>
    <s v="DTM0401004"/>
    <s v="yes"/>
    <n v="25.823399999999999"/>
    <n v="11.668782999999999"/>
    <s v="Rural"/>
    <s v="Village"/>
    <s v="30"/>
    <s v="100"/>
    <n v="75"/>
    <n v="375"/>
    <m/>
    <m/>
    <m/>
    <m/>
    <n v="30"/>
    <n v="150"/>
    <n v="45"/>
    <n v="225"/>
    <x v="0"/>
    <s v="f. Other"/>
    <s v=""/>
    <n v="24"/>
    <n v="20"/>
    <n v="28"/>
    <n v="32"/>
    <n v="43"/>
    <n v="59"/>
    <n v="55"/>
    <n v="70"/>
    <n v="16"/>
    <n v="28"/>
    <n v="75"/>
    <m/>
    <m/>
    <m/>
    <m/>
    <m/>
    <m/>
    <s v=" يوصل الهادي "/>
    <s v="Religious leaders"/>
    <s v=" male "/>
    <s v=" 121,812,230 "/>
    <s v=" موسي هرون "/>
    <s v="NGO/Humanitarian Aid Worker"/>
    <s v=" male "/>
    <s v=" 901,256,654 "/>
    <s v=""/>
    <s v=""/>
    <s v=""/>
    <s v=""/>
    <n v="6"/>
    <s v="In person"/>
    <s v="Yes, for most"/>
    <s v="Yes, for most"/>
    <s v="Yes, for most"/>
    <s v="Green     "/>
    <n v="1473"/>
    <s v="East Darfur"/>
    <s v="Yassin"/>
    <s v="7aba2a87-fe2b-4b2d-8612-13d7a2fc4a76"/>
    <s v="SD05165"/>
    <e v="#REF!"/>
  </r>
  <r>
    <s v="2021-05-05"/>
    <s v="Round3"/>
    <x v="3"/>
    <s v="DTM04"/>
    <s v="Assalaya"/>
    <s v="DTM0401"/>
    <s v="Almanger"/>
    <s v="DTM0401009"/>
    <s v="yes"/>
    <n v="26.312066000000002"/>
    <n v="11.560083000000001"/>
    <s v="Rural"/>
    <s v="Village"/>
    <s v="15"/>
    <s v="100"/>
    <n v="30"/>
    <n v="185"/>
    <n v="15"/>
    <n v="100"/>
    <n v="10"/>
    <n v="55"/>
    <n v="5"/>
    <n v="30"/>
    <m/>
    <m/>
    <x v="0"/>
    <s v=""/>
    <s v=""/>
    <n v="7"/>
    <n v="9"/>
    <n v="16"/>
    <n v="17"/>
    <n v="21"/>
    <n v="19"/>
    <n v="33"/>
    <n v="37"/>
    <n v="12"/>
    <n v="14"/>
    <n v="30"/>
    <m/>
    <m/>
    <m/>
    <m/>
    <m/>
    <m/>
    <s v=" العمدة / يعقوب منصور ادم "/>
    <s v="Shaik"/>
    <s v=" male "/>
    <s v=" 995,019,531 "/>
    <s v=" محمد ادم "/>
    <s v="Ameer"/>
    <s v=" male "/>
    <s v=" 122,705,486 "/>
    <s v=" محمد يوسف ادم "/>
    <s v="Ameer"/>
    <s v=" male "/>
    <s v=" 917,231,869 "/>
    <n v="15"/>
    <s v="In person"/>
    <s v="Yes, for most"/>
    <s v="Only for some"/>
    <s v="Yes, for everything"/>
    <s v="Green     "/>
    <n v="1470"/>
    <s v="East Darfur"/>
    <s v="Assalaya"/>
    <s v="d435c093-66cb-4b32-b35f-26a76320ea61"/>
    <s v="SD05163"/>
    <e v="#REF!"/>
  </r>
  <r>
    <s v="2021-04-26"/>
    <s v="Round3"/>
    <x v="3"/>
    <s v="DTM04"/>
    <s v="Adila"/>
    <s v="DTM0405"/>
    <s v="Al namer Refugees Camp"/>
    <s v="DTM0405001"/>
    <s v="yes"/>
    <n v="26.009630000000001"/>
    <n v="11.64805"/>
    <s v="Rural"/>
    <s v="Camp"/>
    <s v="2805"/>
    <s v="10241"/>
    <n v="2850"/>
    <n v="10450"/>
    <n v="2805"/>
    <n v="10241"/>
    <n v="45"/>
    <n v="209"/>
    <m/>
    <m/>
    <m/>
    <m/>
    <x v="0"/>
    <s v=""/>
    <s v=""/>
    <n v="663"/>
    <n v="581"/>
    <n v="995"/>
    <n v="1078"/>
    <n v="1410"/>
    <n v="1327"/>
    <n v="1576"/>
    <n v="1741"/>
    <n v="581"/>
    <n v="498"/>
    <n v="2850"/>
    <m/>
    <m/>
    <m/>
    <m/>
    <m/>
    <m/>
    <s v=" عباس ابراهيم "/>
    <s v="NGO/Humanitarian Aid Worker"/>
    <s v=" male "/>
    <s v=" 123,330,121 "/>
    <s v=""/>
    <s v=""/>
    <s v=""/>
    <s v=""/>
    <s v=""/>
    <s v=""/>
    <s v=""/>
    <s v=""/>
    <n v="5"/>
    <s v="In person"/>
    <s v="Yes, for most"/>
    <s v="Yes, for most"/>
    <s v="Yes, for most"/>
    <s v="Green     "/>
    <n v="1474"/>
    <s v="East Darfur"/>
    <s v="Assalaya"/>
    <s v="6537f023-53d4-4e53-8485-bc3bf96d8ae3"/>
    <s v="SD05163"/>
    <e v="#REF!"/>
  </r>
  <r>
    <s v="2021-04-12"/>
    <s v="Round3"/>
    <x v="3"/>
    <s v="DTM04"/>
    <s v="Bahr Al Arab"/>
    <s v="DTM0409"/>
    <s v="Keryo Refugees Camp"/>
    <s v="DTM0404001"/>
    <s v="yes"/>
    <n v="26.338850000000001"/>
    <n v="11.248699999999999"/>
    <s v="Rural"/>
    <s v="Camp"/>
    <s v="10319"/>
    <s v="25781"/>
    <n v="10350"/>
    <n v="25900"/>
    <n v="10319"/>
    <n v="25781"/>
    <n v="31"/>
    <n v="119"/>
    <m/>
    <m/>
    <m/>
    <m/>
    <x v="0"/>
    <s v=""/>
    <s v=""/>
    <n v="1577"/>
    <n v="2252"/>
    <n v="2477"/>
    <n v="3153"/>
    <n v="3378"/>
    <n v="2928"/>
    <n v="4054"/>
    <n v="4279"/>
    <n v="676"/>
    <n v="1126"/>
    <n v="10350"/>
    <m/>
    <m/>
    <m/>
    <m/>
    <m/>
    <m/>
    <s v=" عباس ابراهيم "/>
    <s v="NGO/Humanitarian Aid Worker"/>
    <s v=" male "/>
    <s v=" 123,330,121 "/>
    <s v=""/>
    <s v=""/>
    <s v=""/>
    <s v=""/>
    <s v=""/>
    <s v=""/>
    <s v=""/>
    <s v=""/>
    <n v="3"/>
    <s v="In person"/>
    <s v="Yes, for most"/>
    <s v="Yes, for most"/>
    <s v="Yes, for everything"/>
    <s v="Green     "/>
    <n v="1475"/>
    <s v="East Darfur"/>
    <s v="Abu Jabrah"/>
    <s v="f0f2ea4d-ec7a-4879-a751-879e630d2ac7"/>
    <s v="SD05140"/>
    <e v="#REF!"/>
  </r>
  <r>
    <s v="2021-05-25"/>
    <s v="Round3"/>
    <x v="4"/>
    <s v="DTM05"/>
    <s v="Um Dukhun"/>
    <s v="DTM0505"/>
    <s v="Sori"/>
    <s v="DTM0505021"/>
    <s v="yes"/>
    <n v="23.0078"/>
    <n v="11.038"/>
    <s v="Rural"/>
    <s v="Village"/>
    <m/>
    <m/>
    <n v="38"/>
    <n v="76"/>
    <m/>
    <m/>
    <m/>
    <m/>
    <m/>
    <m/>
    <n v="38"/>
    <n v="76"/>
    <x v="1"/>
    <s v=""/>
    <s v=""/>
    <n v="2"/>
    <n v="5"/>
    <n v="6"/>
    <n v="8"/>
    <n v="7"/>
    <n v="11"/>
    <n v="13"/>
    <n v="21"/>
    <n v="1"/>
    <n v="2"/>
    <m/>
    <m/>
    <m/>
    <m/>
    <m/>
    <n v="38"/>
    <m/>
    <s v=" إسحاق الدوم عبد الله "/>
    <s v="Religious leaders"/>
    <s v=" male "/>
    <s v=" 919,375,692 "/>
    <s v=" شاكر محمد علي "/>
    <s v="Religious leaders"/>
    <s v=" male "/>
    <s v=" 904,791,982 "/>
    <s v=" موسى محمد عبد العزيز "/>
    <s v="Ameer"/>
    <s v=" male "/>
    <s v=" 905,420,383 "/>
    <n v="3"/>
    <s v="In person"/>
    <s v="Yes, for most"/>
    <s v="Yes, for most"/>
    <s v="Yes, for most"/>
    <s v="Green     "/>
    <n v="1203"/>
    <s v="Central Darfur"/>
    <s v="Um Dukhun"/>
    <s v="7fe1e38e-fc1d-4982-b947-f253e4b2aa9b"/>
    <s v="SD06135"/>
    <e v="#REF!"/>
  </r>
  <r>
    <s v="2021-05-28"/>
    <s v="Round3"/>
    <x v="4"/>
    <s v="DTM05"/>
    <s v="Um Dukhun"/>
    <s v="DTM0505"/>
    <s v="Um frout"/>
    <s v="DTM0505025"/>
    <s v="yes"/>
    <n v="23.026"/>
    <n v="11.13"/>
    <s v="Rural"/>
    <s v="Village"/>
    <m/>
    <m/>
    <n v="13"/>
    <n v="65"/>
    <m/>
    <m/>
    <m/>
    <m/>
    <n v="13"/>
    <n v="65"/>
    <m/>
    <m/>
    <x v="1"/>
    <s v=""/>
    <s v=""/>
    <n v="3"/>
    <n v="2"/>
    <n v="4"/>
    <n v="5"/>
    <n v="8"/>
    <n v="10"/>
    <n v="14"/>
    <n v="16"/>
    <n v="1"/>
    <n v="2"/>
    <m/>
    <n v="13"/>
    <m/>
    <m/>
    <m/>
    <m/>
    <m/>
    <s v=" محمد حسب الله موسى "/>
    <s v="Religious leaders"/>
    <s v=" male "/>
    <s v=" 998,665,154 "/>
    <s v=" علي الرحيمة حسين موسى "/>
    <s v="Religious leaders"/>
    <s v=" male "/>
    <s v=" 909,372,307 "/>
    <s v=""/>
    <s v=""/>
    <s v=""/>
    <s v=""/>
    <n v="2"/>
    <s v="In person"/>
    <s v="Yes, for most"/>
    <s v="Yes, for most"/>
    <s v="Yes, for most"/>
    <s v="Orange    "/>
    <n v="1202"/>
    <s v="Central Darfur"/>
    <s v="Um Dukhun"/>
    <s v="4964d9f6-32fc-4e76-8dbf-63f69b097f79"/>
    <s v="SD06135"/>
    <e v="#REF!"/>
  </r>
  <r>
    <s v="2021-05-28"/>
    <s v="Round3"/>
    <x v="4"/>
    <s v="DTM05"/>
    <s v="Wadi Salih"/>
    <s v="DTM0506"/>
    <s v="Om khair"/>
    <s v="DTM0506003"/>
    <s v="yes"/>
    <n v="22.747450000000001"/>
    <n v="12.309832999999999"/>
    <s v="Rural"/>
    <s v="Camp"/>
    <m/>
    <m/>
    <n v="30"/>
    <n v="150"/>
    <n v="30"/>
    <n v="150"/>
    <n v="0"/>
    <n v="0"/>
    <m/>
    <m/>
    <m/>
    <m/>
    <x v="1"/>
    <s v="c. Eritrean"/>
    <s v=""/>
    <n v="4"/>
    <n v="8"/>
    <n v="15"/>
    <n v="8"/>
    <n v="11"/>
    <n v="30"/>
    <n v="23"/>
    <n v="39"/>
    <n v="8"/>
    <n v="4"/>
    <n v="30"/>
    <m/>
    <m/>
    <m/>
    <m/>
    <m/>
    <m/>
    <s v=" Mhmod Ahmed mhmod "/>
    <s v="Religious leaders"/>
    <s v=" male "/>
    <s v=" 921,659,550 "/>
    <s v=" Yhye zkrye hsen "/>
    <s v="Religious leaders"/>
    <s v=" male "/>
    <s v=" 924,746,347 "/>
    <s v=" Mhmod yhye apdelkrym "/>
    <s v="Religious leaders"/>
    <s v=" male "/>
    <s v=" 927,886,331 "/>
    <n v="5"/>
    <s v="In person"/>
    <s v="Yes, for most"/>
    <s v="Only for some"/>
    <s v="Only for some"/>
    <s v="Green     "/>
    <n v="1307"/>
    <s v="Central Darfur"/>
    <s v="Bendasi"/>
    <s v="cd30d46b-63cc-4d37-83f6-475b6edc3593"/>
    <s v="SD06112"/>
    <e v="#REF!"/>
  </r>
  <r>
    <s v="2021-04-27"/>
    <s v="Round3"/>
    <x v="5"/>
    <s v="DTM06"/>
    <s v="Abu Jubayhah"/>
    <s v="DTM0601"/>
    <s v="Abunowara"/>
    <s v="DTM0601004"/>
    <s v="no"/>
    <n v="15.2011"/>
    <n v="11.19623"/>
    <s v="Rural"/>
    <s v="Village"/>
    <m/>
    <m/>
    <n v="308"/>
    <n v="1002"/>
    <m/>
    <m/>
    <n v="308"/>
    <n v="1002"/>
    <m/>
    <m/>
    <m/>
    <m/>
    <x v="0"/>
    <s v=""/>
    <s v=""/>
    <n v="54"/>
    <n v="65"/>
    <n v="86"/>
    <n v="97"/>
    <n v="108"/>
    <n v="129"/>
    <n v="151"/>
    <n v="172"/>
    <n v="75"/>
    <n v="65"/>
    <n v="308"/>
    <m/>
    <m/>
    <m/>
    <m/>
    <m/>
    <m/>
    <s v=" عبد القادر علي "/>
    <s v="Religious leaders"/>
    <s v=" male "/>
    <s v=" 909,715,157 "/>
    <s v=" محمد الفكي  علي "/>
    <s v="Religious leaders"/>
    <s v=" male "/>
    <s v=" 909,493,565 "/>
    <s v=" وعبدالله ويعقوب الصبحي "/>
    <s v="Religious leaders"/>
    <s v=" male "/>
    <s v=" 907,292,712 "/>
    <n v="3"/>
    <s v="In person"/>
    <s v="Yes, for most"/>
    <s v="Yes, for everything"/>
    <s v="Yes, for everything"/>
    <s v="Green     "/>
    <n v="1820"/>
    <s v="South Kordofan"/>
    <s v="Abu Jubayhah"/>
    <s v="b6334a3b-fbff-4c12-8b1c-f9df678623f6"/>
    <s v="SD07088"/>
    <e v="#REF!"/>
  </r>
  <r>
    <s v="2021-04-25"/>
    <s v="Round3"/>
    <x v="5"/>
    <s v="DTM06"/>
    <s v="Abu Jubayhah"/>
    <s v="DTM0601"/>
    <s v="Aldebebat"/>
    <s v="DTM0601007"/>
    <s v="no"/>
    <n v="31.338699999999999"/>
    <n v="11.41483"/>
    <s v="Rural"/>
    <s v="Village"/>
    <m/>
    <m/>
    <n v="99"/>
    <n v="427"/>
    <n v="99"/>
    <n v="427"/>
    <m/>
    <m/>
    <m/>
    <m/>
    <m/>
    <m/>
    <x v="0"/>
    <s v=""/>
    <s v=""/>
    <n v="38"/>
    <n v="30"/>
    <n v="34"/>
    <n v="38"/>
    <n v="45"/>
    <n v="60"/>
    <n v="49"/>
    <n v="57"/>
    <n v="34"/>
    <n v="42"/>
    <n v="99"/>
    <m/>
    <m/>
    <m/>
    <m/>
    <m/>
    <m/>
    <s v=" الشيخ فرح عمارة/نازحين "/>
    <s v="Religious leaders"/>
    <s v=" male "/>
    <s v=" 904,864,313 "/>
    <s v=" جمعة ناصر/نازحين "/>
    <s v="Religious leaders"/>
    <s v=" male "/>
    <s v=" 969,570,644 "/>
    <s v=" الطاهر عبدالله/لاجئين "/>
    <s v="Religious leaders"/>
    <s v=" male "/>
    <s v=" 909,785,005 "/>
    <n v="3"/>
    <s v="In person"/>
    <s v="Yes, for everything"/>
    <s v="Yes, for everything"/>
    <s v="Yes, for everything"/>
    <s v="Green     "/>
    <n v="1758"/>
    <s v="South Kordofan"/>
    <s v="Abu Jubayhah"/>
    <s v="77130950-4550-4c11-849a-5601a72a2d0f"/>
    <s v="SD07088"/>
    <e v="#REF!"/>
  </r>
  <r>
    <s v="2021-05-20"/>
    <s v="Round3"/>
    <x v="5"/>
    <s v="DTM06"/>
    <s v="Abu Jubayhah"/>
    <s v="DTM0601"/>
    <s v="Aldoshka"/>
    <s v="DTM0601009"/>
    <s v="no"/>
    <n v="31.242540000000002"/>
    <n v="11.445"/>
    <s v="Urban"/>
    <s v="Neighborhood"/>
    <m/>
    <m/>
    <n v="55"/>
    <n v="99"/>
    <n v="55"/>
    <n v="99"/>
    <m/>
    <m/>
    <m/>
    <m/>
    <m/>
    <m/>
    <x v="0"/>
    <s v=""/>
    <s v=""/>
    <n v="7"/>
    <n v="6"/>
    <n v="8"/>
    <n v="9"/>
    <n v="11"/>
    <n v="13"/>
    <n v="18"/>
    <n v="13"/>
    <n v="7"/>
    <n v="7"/>
    <n v="55"/>
    <m/>
    <m/>
    <m/>
    <m/>
    <m/>
    <m/>
    <s v=" محاسن عبدالله دقاش "/>
    <s v="Religious leaders"/>
    <s v=" female "/>
    <s v=" 912,741,914 "/>
    <s v=" ابراهيم سوداني مجوك  "/>
    <s v="Religious leaders"/>
    <s v=" male "/>
    <s v=" 964,075,818 "/>
    <s v=""/>
    <s v=""/>
    <s v=""/>
    <s v=""/>
    <n v="2"/>
    <s v="In person"/>
    <s v="Yes, for everything"/>
    <s v="Yes, for everything"/>
    <s v="Yes, for everything"/>
    <s v="Green     "/>
    <n v="1585"/>
    <s v="South Kordofan"/>
    <s v="Abu Jubayhah"/>
    <s v="98058d07-7013-4a74-881d-370689e2758d"/>
    <s v="SD07088"/>
    <e v="#REF!"/>
  </r>
  <r>
    <s v="2021-04-25"/>
    <s v="Round3"/>
    <x v="5"/>
    <s v="DTM06"/>
    <s v="Abu Jubayhah"/>
    <s v="DTM0601"/>
    <s v="Janadeel"/>
    <s v="DTM0601021"/>
    <s v="no"/>
    <n v="31.74061"/>
    <n v="11.557"/>
    <s v="Rural"/>
    <s v="Village"/>
    <m/>
    <m/>
    <n v="33"/>
    <n v="198"/>
    <n v="33"/>
    <n v="198"/>
    <m/>
    <m/>
    <m/>
    <m/>
    <m/>
    <m/>
    <x v="0"/>
    <s v=""/>
    <s v=""/>
    <n v="19"/>
    <n v="9"/>
    <n v="15"/>
    <n v="22"/>
    <n v="28"/>
    <n v="22"/>
    <n v="31"/>
    <n v="25"/>
    <n v="15"/>
    <n v="12"/>
    <n v="33"/>
    <m/>
    <m/>
    <m/>
    <m/>
    <m/>
    <m/>
    <s v=" صالح ابراهيم قيدوم/نازحين "/>
    <s v="Religious leaders"/>
    <s v=" male "/>
    <s v=" 905,511,672 "/>
    <s v=" ابراهيم التوم مالي "/>
    <s v="Religious leaders"/>
    <s v=" male "/>
    <s v=" 911,824,027 "/>
    <s v=" الشيخ موسي علام بوش /لاجئين "/>
    <s v="Religious leaders"/>
    <s v=" male "/>
    <s v=" 905,511,672 "/>
    <n v="3"/>
    <s v="In person"/>
    <s v="Yes, for everything"/>
    <s v="Yes, for everything"/>
    <s v="Yes, for everything"/>
    <s v="Green     "/>
    <n v="1759"/>
    <s v="South Kordofan"/>
    <s v="Abu Jubayhah"/>
    <s v="4c372f18-4b97-4404-a9ec-1abbdc9cd208"/>
    <s v="SD07088"/>
    <e v="#REF!"/>
  </r>
  <r>
    <s v="2021-05-25"/>
    <s v="Round3"/>
    <x v="5"/>
    <s v="DTM06"/>
    <s v="Abu Jubayhah"/>
    <s v="DTM0601"/>
    <s v="Shandi foug"/>
    <s v="DTM0601025"/>
    <s v="no"/>
    <n v="31.22973"/>
    <n v="11.45247"/>
    <s v="Urban"/>
    <s v="Neighborhood"/>
    <m/>
    <m/>
    <n v="5"/>
    <n v="30"/>
    <m/>
    <m/>
    <n v="5"/>
    <n v="30"/>
    <m/>
    <m/>
    <m/>
    <m/>
    <x v="0"/>
    <s v="f. Other"/>
    <s v=""/>
    <n v="0"/>
    <n v="0"/>
    <n v="1"/>
    <n v="3"/>
    <n v="2"/>
    <n v="3"/>
    <n v="11"/>
    <n v="7"/>
    <n v="0"/>
    <n v="3"/>
    <m/>
    <n v="5"/>
    <m/>
    <m/>
    <m/>
    <m/>
    <m/>
    <s v=" أمال يحي ابوسارة "/>
    <s v="Religious leaders"/>
    <s v=" female "/>
    <s v=" 907,368,365 "/>
    <s v=""/>
    <s v=""/>
    <s v=""/>
    <s v=""/>
    <s v=""/>
    <s v=""/>
    <s v=""/>
    <s v=""/>
    <n v="1"/>
    <s v="In person"/>
    <s v="Yes, for most"/>
    <s v="Yes, for most"/>
    <s v="Yes, for most"/>
    <s v="Red       "/>
    <n v="1216"/>
    <s v="South Kordofan"/>
    <s v="Abu Jubayhah"/>
    <s v="1ad62104-d41c-4f31-b756-f2ba81babfe0"/>
    <s v="SD07088"/>
    <e v="#REF!"/>
  </r>
  <r>
    <s v="2021-04-26"/>
    <s v="Round3"/>
    <x v="5"/>
    <s v="DTM06"/>
    <s v="Abu Jubayhah"/>
    <s v="DTM0601"/>
    <s v="Um Zalata"/>
    <s v="DTM0601033"/>
    <s v="no"/>
    <n v="32.029949999999999"/>
    <n v="11.5528"/>
    <s v="Rural"/>
    <s v="Village"/>
    <m/>
    <m/>
    <n v="4"/>
    <n v="24"/>
    <n v="4"/>
    <n v="24"/>
    <m/>
    <m/>
    <m/>
    <m/>
    <m/>
    <m/>
    <x v="0"/>
    <s v=""/>
    <s v=""/>
    <n v="0"/>
    <n v="0"/>
    <n v="4"/>
    <n v="6"/>
    <n v="3"/>
    <n v="2"/>
    <n v="5"/>
    <n v="4"/>
    <n v="0"/>
    <n v="0"/>
    <n v="4"/>
    <m/>
    <m/>
    <m/>
    <m/>
    <m/>
    <m/>
    <s v=" سلامة باري  "/>
    <s v="Religious leaders"/>
    <s v=" male "/>
    <s v=" 916,483,479 "/>
    <s v=" بشري عبدالوهاب  "/>
    <s v="Religious leaders"/>
    <s v=" male "/>
    <s v=" 907,617,213 "/>
    <s v=""/>
    <s v=""/>
    <s v=""/>
    <s v=""/>
    <n v="2"/>
    <s v="In person"/>
    <s v="Yes, for everything"/>
    <s v="Yes, for most"/>
    <s v="Yes, for everything"/>
    <s v="Green     "/>
    <n v="619"/>
    <s v="South Kordofan"/>
    <s v="Abu Jubayhah"/>
    <s v="19c6a5ec-d364-4deb-a3ce-08e0aa07b583"/>
    <s v="SD07088"/>
    <e v="#REF!"/>
  </r>
  <r>
    <s v="2021-06-20"/>
    <s v="Round3"/>
    <x v="5"/>
    <s v="DTM06"/>
    <s v="Abassiya"/>
    <s v="DTM0603"/>
    <s v="Aldabadib"/>
    <s v="DTM0603015"/>
    <s v="yes"/>
    <n v="31.41995"/>
    <n v="12.3574"/>
    <s v="Rural"/>
    <s v="Village"/>
    <m/>
    <m/>
    <n v="15"/>
    <n v="90"/>
    <m/>
    <m/>
    <m/>
    <m/>
    <n v="15"/>
    <n v="90"/>
    <n v="0"/>
    <n v="0"/>
    <x v="0"/>
    <s v=""/>
    <s v=""/>
    <n v="4"/>
    <n v="5"/>
    <n v="13"/>
    <n v="10"/>
    <n v="11"/>
    <n v="8"/>
    <n v="16"/>
    <n v="19"/>
    <n v="2"/>
    <n v="2"/>
    <m/>
    <n v="1"/>
    <m/>
    <m/>
    <m/>
    <m/>
    <n v="14"/>
    <s v=" عبد الرحيم محمد إبراهيم "/>
    <s v="Religious leaders"/>
    <s v=" male "/>
    <s v=" 917,517,177 "/>
    <s v=""/>
    <s v=""/>
    <s v=""/>
    <s v=""/>
    <s v=""/>
    <s v=""/>
    <s v=""/>
    <s v=""/>
    <n v="1"/>
    <s v="On the phone"/>
    <s v="Only for some"/>
    <s v="Only for some"/>
    <s v="Only for some"/>
    <s v="Red       "/>
    <n v="1787"/>
    <s v="South Kordofan"/>
    <s v="Abassiya"/>
    <s v="d79a41fb-27c4-4aa3-9c07-f51608575866"/>
    <s v="SD07090"/>
    <e v="#REF!"/>
  </r>
  <r>
    <s v="2021-06-20"/>
    <s v="Round3"/>
    <x v="5"/>
    <s v="DTM06"/>
    <s v="Abassiya"/>
    <s v="DTM0603"/>
    <s v="Bari"/>
    <s v="DTM0603030"/>
    <s v="yes"/>
    <n v="31.293150000000001"/>
    <n v="12.15565"/>
    <s v="Urban"/>
    <s v="Neighborhood"/>
    <s v="9"/>
    <s v="65"/>
    <n v="102"/>
    <n v="604"/>
    <n v="44"/>
    <n v="340"/>
    <m/>
    <m/>
    <n v="29"/>
    <n v="132"/>
    <n v="29"/>
    <n v="132"/>
    <x v="0"/>
    <s v=""/>
    <s v=""/>
    <n v="48"/>
    <n v="43"/>
    <n v="82"/>
    <n v="82"/>
    <n v="87"/>
    <n v="34"/>
    <n v="97"/>
    <n v="73"/>
    <n v="34"/>
    <n v="24"/>
    <m/>
    <m/>
    <n v="1"/>
    <m/>
    <m/>
    <m/>
    <n v="101"/>
    <s v=" خميس الور "/>
    <s v="Religious leaders"/>
    <s v=" male "/>
    <s v=" 966,267,671 "/>
    <s v=" عوض بشرى الامين "/>
    <s v="Ameer"/>
    <s v=" male "/>
    <s v=" 911,261,826 "/>
    <s v=" معتصم موسى تية كافينا "/>
    <s v="Ameer"/>
    <s v=" male "/>
    <s v=" 121,689,878 "/>
    <n v="3"/>
    <s v="In person"/>
    <s v="Yes, for most"/>
    <s v="Yes, for everything"/>
    <s v="Yes, for most"/>
    <s v="Green     "/>
    <n v="1811"/>
    <s v="South Kordofan"/>
    <s v="Abassiya"/>
    <s v="a9cc9abd-a743-48d1-863c-dfaf8eac04d7"/>
    <s v="SD07090"/>
    <e v="#REF!"/>
  </r>
  <r>
    <s v="2021-05-11"/>
    <s v="Round3"/>
    <x v="5"/>
    <s v="DTM06"/>
    <s v="Ar Rashad"/>
    <s v="DTM0604"/>
    <s v="Alsad Algali"/>
    <s v="DTM0604012"/>
    <s v="yes"/>
    <n v="31.098579999999998"/>
    <n v="11.603960000000001"/>
    <s v="Urban"/>
    <s v="Neighborhood"/>
    <s v="250"/>
    <s v="750"/>
    <n v="200"/>
    <n v="635"/>
    <n v="200"/>
    <n v="635"/>
    <m/>
    <m/>
    <m/>
    <m/>
    <m/>
    <m/>
    <x v="0"/>
    <s v=""/>
    <s v=""/>
    <n v="52"/>
    <n v="47"/>
    <n v="36"/>
    <n v="83"/>
    <n v="78"/>
    <n v="104"/>
    <n v="57"/>
    <n v="95"/>
    <n v="36"/>
    <n v="47"/>
    <m/>
    <n v="200"/>
    <m/>
    <m/>
    <m/>
    <m/>
    <m/>
    <s v=" بابكر شاويش كجو موسي "/>
    <s v="Religious leaders"/>
    <s v=" male "/>
    <s v=" 905,265,115 "/>
    <s v=" محمد الجاك دعاك "/>
    <s v="Ameer"/>
    <s v=" male "/>
    <s v=" 919,683,202 "/>
    <s v=""/>
    <s v=""/>
    <s v=""/>
    <s v=""/>
    <n v="2"/>
    <s v="On the phone"/>
    <s v="Yes, for most"/>
    <s v="Only for some"/>
    <s v="Yes, for most"/>
    <s v="Orange    "/>
    <n v="1576"/>
    <s v="South Kordofan"/>
    <s v="Ar Rashad"/>
    <s v="3ef18866-f695-4adb-9eac-d21763bc6e87"/>
    <s v="SD07093"/>
    <e v="#REF!"/>
  </r>
  <r>
    <s v="2021-05-10"/>
    <s v="Round3"/>
    <x v="5"/>
    <s v="DTM06"/>
    <s v="Dilling"/>
    <s v="DTM0605"/>
    <s v="Algoz Sharg"/>
    <s v="DTM0605007"/>
    <s v="yes"/>
    <n v="29.666039999999999"/>
    <n v="12.521100000000001"/>
    <s v="Urban"/>
    <s v="Neighborhood"/>
    <s v="540"/>
    <s v="1050"/>
    <n v="586"/>
    <n v="1280"/>
    <n v="586"/>
    <n v="1280"/>
    <m/>
    <m/>
    <m/>
    <m/>
    <m/>
    <m/>
    <x v="0"/>
    <s v=""/>
    <s v=""/>
    <n v="71"/>
    <n v="85"/>
    <n v="149"/>
    <n v="78"/>
    <n v="156"/>
    <n v="226"/>
    <n v="163"/>
    <n v="175"/>
    <n v="50"/>
    <n v="127"/>
    <m/>
    <m/>
    <m/>
    <m/>
    <m/>
    <n v="586"/>
    <m/>
    <s v=" حامد خريف "/>
    <s v="Ameer"/>
    <s v=" male "/>
    <s v=" 122,533,880 "/>
    <s v=" السلطان مغنونق "/>
    <s v="Shaik"/>
    <s v=" male "/>
    <s v=" 127,112,833 "/>
    <s v=""/>
    <s v=""/>
    <s v=""/>
    <s v=""/>
    <n v="2"/>
    <s v="In person"/>
    <s v="Yes, for everything"/>
    <s v="Yes, for most"/>
    <s v="Yes, for everything"/>
    <s v="Green     "/>
    <n v="560"/>
    <s v="South Kordofan"/>
    <s v="Al Quoz"/>
    <s v="57b6e8c2-7cf7-4ee5-aa63-9c8f3b7d0065"/>
    <s v="SD07094"/>
    <e v="#REF!"/>
  </r>
  <r>
    <s v="2021-05-09"/>
    <s v="Round3"/>
    <x v="5"/>
    <s v="DTM06"/>
    <s v="Kadugli"/>
    <s v="DTM0606"/>
    <s v="Algargod"/>
    <s v="DTM0606006"/>
    <s v="yes"/>
    <n v="29.736519999999999"/>
    <n v="11.017379999999999"/>
    <s v="Urban"/>
    <s v="Neighborhood"/>
    <m/>
    <m/>
    <n v="4"/>
    <n v="20"/>
    <m/>
    <m/>
    <m/>
    <m/>
    <m/>
    <m/>
    <n v="4"/>
    <n v="20"/>
    <x v="0"/>
    <s v="f. Other"/>
    <s v=""/>
    <n v="0"/>
    <n v="0"/>
    <n v="0"/>
    <n v="1"/>
    <n v="3"/>
    <n v="3"/>
    <n v="6"/>
    <n v="7"/>
    <n v="0"/>
    <n v="0"/>
    <m/>
    <m/>
    <m/>
    <n v="4"/>
    <m/>
    <m/>
    <m/>
    <s v=" مكي الموراي "/>
    <s v="Religious leaders"/>
    <s v=" male "/>
    <s v=" 908,255,132 "/>
    <s v=" ربيكا جيمس "/>
    <s v="Ameer"/>
    <s v=" female "/>
    <s v=" 9,991,126,431 "/>
    <s v=""/>
    <s v=""/>
    <s v=""/>
    <s v=""/>
    <n v="6"/>
    <s v="In person"/>
    <s v="Yes, for most"/>
    <s v="No"/>
    <s v="Yes, for most"/>
    <s v="Green     "/>
    <n v="1143"/>
    <s v="South Kordofan"/>
    <s v="Kadugli"/>
    <s v="04475694-060e-47e6-afe8-de06b4d7944f"/>
    <s v="SD07098"/>
    <e v="#REF!"/>
  </r>
  <r>
    <s v="2021-05-09"/>
    <s v="Round3"/>
    <x v="5"/>
    <s v="DTM06"/>
    <s v="Kadugli"/>
    <s v="DTM0606"/>
    <s v="Hajar Elamk"/>
    <s v="DTM0606025"/>
    <s v="yes"/>
    <n v="29.718990000000002"/>
    <n v="11.02046"/>
    <s v="Urban"/>
    <s v="Neighborhood"/>
    <m/>
    <m/>
    <n v="13"/>
    <n v="74"/>
    <m/>
    <m/>
    <m/>
    <m/>
    <m/>
    <m/>
    <n v="13"/>
    <n v="74"/>
    <x v="0"/>
    <s v="f. Other"/>
    <s v=""/>
    <n v="0"/>
    <n v="0"/>
    <n v="3"/>
    <n v="12"/>
    <n v="5"/>
    <n v="9"/>
    <n v="18"/>
    <n v="26"/>
    <n v="1"/>
    <n v="0"/>
    <m/>
    <n v="11"/>
    <n v="2"/>
    <m/>
    <m/>
    <m/>
    <m/>
    <s v=" مطار كوه "/>
    <s v="Religious leaders"/>
    <s v=" male "/>
    <s v=" 965,588,583 "/>
    <s v=" اسحاق تيه راكوبة "/>
    <s v="Shaik"/>
    <s v=" male "/>
    <s v=" 991,124,493 "/>
    <s v=""/>
    <s v=""/>
    <s v=""/>
    <s v=""/>
    <n v="6"/>
    <s v="In person"/>
    <s v="Only for some"/>
    <s v="No"/>
    <s v="Yes, for most"/>
    <s v="Green     "/>
    <n v="1140"/>
    <s v="South Kordofan"/>
    <s v="Kadugli"/>
    <s v="bf78169e-786f-4ebc-8872-699e9147e3e6"/>
    <s v="SD07098"/>
    <e v="#REF!"/>
  </r>
  <r>
    <s v="2021-05-13"/>
    <s v="Round3"/>
    <x v="5"/>
    <s v="DTM06"/>
    <s v="Kadugli"/>
    <s v="DTM0606"/>
    <s v="Hajar Enor"/>
    <s v="DTM0606027"/>
    <s v="yes"/>
    <n v="29.693580000000001"/>
    <n v="11.01642"/>
    <s v="Urban"/>
    <s v="Neighborhood"/>
    <m/>
    <m/>
    <n v="16"/>
    <n v="76"/>
    <m/>
    <m/>
    <m/>
    <m/>
    <m/>
    <m/>
    <n v="16"/>
    <n v="76"/>
    <x v="0"/>
    <s v="f. Other"/>
    <s v=""/>
    <n v="0"/>
    <n v="0"/>
    <n v="6"/>
    <n v="3"/>
    <n v="7"/>
    <n v="11"/>
    <n v="27"/>
    <n v="22"/>
    <n v="0"/>
    <n v="0"/>
    <m/>
    <m/>
    <n v="8"/>
    <n v="8"/>
    <m/>
    <m/>
    <m/>
    <s v=" يسين دفع الله "/>
    <s v="Religious leaders"/>
    <s v=" male "/>
    <s v=" 128,981,107 "/>
    <s v=" هبه الشريف "/>
    <s v="Religious leaders"/>
    <s v=" male "/>
    <s v=" 995,438,373 "/>
    <s v=" بيتر كور "/>
    <s v="Ameer"/>
    <s v=" male "/>
    <s v=" 909,122,365 "/>
    <n v="5"/>
    <s v="In person"/>
    <s v="Only for some"/>
    <s v="Only for some"/>
    <s v="Only for some"/>
    <s v="Green     "/>
    <n v="1148"/>
    <s v="South Kordofan"/>
    <s v="Kadugli"/>
    <s v="538f0b75-56b0-4311-9ef0-087a4aeb5fac"/>
    <s v="SD07098"/>
    <e v="#REF!"/>
  </r>
  <r>
    <s v="2021-05-09"/>
    <s v="Round3"/>
    <x v="5"/>
    <s v="DTM06"/>
    <s v="Kadugli"/>
    <s v="DTM0606"/>
    <s v="Klimo"/>
    <s v="DTM0606029"/>
    <s v="yes"/>
    <n v="29.719609999999999"/>
    <n v="10.99709"/>
    <s v="Urban"/>
    <s v="Neighborhood"/>
    <s v="13"/>
    <s v="50"/>
    <n v="6"/>
    <n v="24"/>
    <n v="6"/>
    <n v="24"/>
    <m/>
    <m/>
    <m/>
    <m/>
    <m/>
    <m/>
    <x v="0"/>
    <s v="f. Other"/>
    <s v=""/>
    <n v="0"/>
    <n v="0"/>
    <n v="1"/>
    <n v="1"/>
    <n v="3"/>
    <n v="5"/>
    <n v="3"/>
    <n v="11"/>
    <n v="0"/>
    <n v="0"/>
    <m/>
    <m/>
    <n v="6"/>
    <m/>
    <m/>
    <m/>
    <m/>
    <s v=""/>
    <s v=""/>
    <s v=""/>
    <s v=""/>
    <s v=""/>
    <s v=""/>
    <s v=""/>
    <s v=""/>
    <s v=""/>
    <s v=""/>
    <s v=""/>
    <s v=""/>
    <n v="3"/>
    <s v="In person"/>
    <s v="Yes, for most"/>
    <s v="No"/>
    <s v="Only for some"/>
    <s v="Green     "/>
    <n v="1141"/>
    <s v="South Kordofan"/>
    <s v="Kadugli"/>
    <s v="6dfc50f5-0934-4e08-a8c9-196a5577ecb7"/>
    <s v="SD07098"/>
    <e v="#REF!"/>
  </r>
  <r>
    <s v="2021-06-10"/>
    <s v="Round3"/>
    <x v="5"/>
    <s v="DTM06"/>
    <s v="Abu Kershola"/>
    <s v="DTM0611"/>
    <s v="Khour Aldeleib"/>
    <s v="DTM0611014"/>
    <s v="yes"/>
    <n v="30.767399999999999"/>
    <n v="11.750719999999999"/>
    <s v="Rural"/>
    <s v="Village"/>
    <m/>
    <m/>
    <n v="1"/>
    <n v="3"/>
    <m/>
    <m/>
    <m/>
    <m/>
    <n v="1"/>
    <n v="3"/>
    <m/>
    <m/>
    <x v="0"/>
    <s v="e. Syrian"/>
    <s v=""/>
    <n v="0"/>
    <n v="0"/>
    <n v="0"/>
    <n v="0"/>
    <n v="0"/>
    <n v="0"/>
    <n v="3"/>
    <n v="0"/>
    <n v="0"/>
    <n v="0"/>
    <m/>
    <n v="1"/>
    <m/>
    <m/>
    <m/>
    <m/>
    <m/>
    <s v=" فخري كمال عثمان "/>
    <s v="Ameer"/>
    <s v=" male "/>
    <s v=" 906,980,488 "/>
    <s v=" ياسر خليل درملي "/>
    <s v="Religious leaders"/>
    <s v=" male "/>
    <s v=""/>
    <s v=""/>
    <s v=""/>
    <s v=""/>
    <s v=""/>
    <n v="5"/>
    <s v="In person"/>
    <s v="Yes, for everything"/>
    <s v="Yes, for everything"/>
    <s v="Yes, for everything"/>
    <s v="Green     "/>
    <n v="1589"/>
    <s v="South Kordofan"/>
    <s v="Abu Kershola"/>
    <s v="81614dc1-2109-40ff-8e54-ff95a3792822"/>
    <s v="SD07104"/>
    <e v="#REF!"/>
  </r>
  <r>
    <s v="2021-04-30"/>
    <s v="Round3"/>
    <x v="5"/>
    <s v="DTM06"/>
    <s v="Al Quoz"/>
    <s v="DTM0612"/>
    <s v="Saken Ashwaey shimal Alahyaa"/>
    <s v="DTM0612002"/>
    <s v="yes"/>
    <n v="0"/>
    <n v="0"/>
    <s v="Urban"/>
    <s v="Neighborhood"/>
    <s v="50"/>
    <s v="150"/>
    <n v="29"/>
    <n v="174"/>
    <m/>
    <m/>
    <m/>
    <m/>
    <n v="2"/>
    <n v="12"/>
    <n v="27"/>
    <n v="162"/>
    <x v="0"/>
    <s v="f. Other"/>
    <s v=""/>
    <n v="2"/>
    <n v="7"/>
    <n v="19"/>
    <n v="23"/>
    <n v="46"/>
    <n v="28"/>
    <n v="23"/>
    <n v="21"/>
    <n v="5"/>
    <n v="0"/>
    <m/>
    <m/>
    <m/>
    <m/>
    <m/>
    <n v="29"/>
    <m/>
    <s v=" ماركو ول "/>
    <s v="Shaik"/>
    <s v=" male "/>
    <s v=" 910,341,799 "/>
    <s v=" سانتنو اواو "/>
    <s v="Ameer"/>
    <s v=" male "/>
    <s v=" 969,717,846 "/>
    <s v=""/>
    <s v=""/>
    <s v=""/>
    <s v=""/>
    <n v="2"/>
    <s v="In person"/>
    <s v="Yes, for most"/>
    <s v="Yes, for most"/>
    <s v="Yes, for most"/>
    <s v="Orange    "/>
    <n v="975"/>
    <s v="South Kordofan"/>
    <s v="Al Quoz"/>
    <s v="79ac8666-94c7-41c5-b01d-78099476aae7"/>
    <s v="SD07094"/>
    <e v="#REF!"/>
  </r>
  <r>
    <s v="2021-04-27"/>
    <s v="Round3"/>
    <x v="6"/>
    <s v="DTM07"/>
    <s v="Keilak"/>
    <s v="DTM0701"/>
    <s v="Abu Ellkry"/>
    <s v="DTM0701002"/>
    <s v="no"/>
    <n v="28.832619999999999"/>
    <n v="10.971550000000001"/>
    <s v="Urban"/>
    <s v="Neighborhood"/>
    <s v="326"/>
    <s v="956"/>
    <n v="245"/>
    <n v="813"/>
    <n v="210"/>
    <n v="610"/>
    <m/>
    <m/>
    <n v="35"/>
    <n v="203"/>
    <m/>
    <m/>
    <x v="0"/>
    <s v=""/>
    <s v=""/>
    <n v="116"/>
    <n v="0"/>
    <n v="116"/>
    <n v="0"/>
    <n v="232"/>
    <n v="116"/>
    <n v="116"/>
    <n v="117"/>
    <n v="0"/>
    <n v="0"/>
    <m/>
    <n v="1"/>
    <m/>
    <m/>
    <m/>
    <m/>
    <n v="244"/>
    <s v=" دينج دود مشوار  "/>
    <s v="Religious leaders"/>
    <s v=" male "/>
    <s v=" 908,833,135 "/>
    <s v=" فضل كويل ميوت  "/>
    <s v="Ameer"/>
    <s v=" male "/>
    <s v=" 911,615,344 "/>
    <s v=""/>
    <s v=""/>
    <s v=""/>
    <s v=""/>
    <n v="2"/>
    <s v="In person"/>
    <s v="Only for some"/>
    <s v="Only for some"/>
    <s v="Yes, for most"/>
    <s v="Orange    "/>
    <n v="458"/>
    <s v="West Kordofan"/>
    <s v="Keilak"/>
    <s v="abb0ba5d-693a-4ae3-9bb3-0fa041babfe2"/>
    <s v="SD18085"/>
    <e v="#REF!"/>
  </r>
  <r>
    <s v="2021-04-24"/>
    <s v="Round3"/>
    <x v="6"/>
    <s v="DTM07"/>
    <s v="Keilak"/>
    <s v="DTM0701"/>
    <s v="Altbareeb"/>
    <s v="DTM0701008"/>
    <s v="yes"/>
    <n v="28.891449999999999"/>
    <n v="10.945080000000001"/>
    <s v="Rural"/>
    <s v="Village"/>
    <s v="70"/>
    <s v="436"/>
    <n v="35"/>
    <n v="237"/>
    <m/>
    <m/>
    <m/>
    <m/>
    <n v="35"/>
    <n v="237"/>
    <m/>
    <m/>
    <x v="0"/>
    <s v=""/>
    <s v=""/>
    <n v="15"/>
    <n v="0"/>
    <n v="15"/>
    <n v="0"/>
    <n v="0"/>
    <n v="59"/>
    <n v="89"/>
    <n v="29"/>
    <n v="15"/>
    <n v="15"/>
    <m/>
    <n v="1"/>
    <m/>
    <m/>
    <m/>
    <m/>
    <n v="34"/>
    <s v=" ادم جمعة هنو زيرق "/>
    <s v="Ameer"/>
    <s v=" male "/>
    <s v=" 965,243,205 "/>
    <s v=" بخيت الفضل محمد كباشي "/>
    <s v="Religious leaders"/>
    <s v=" male "/>
    <s v=" 913,507,846 "/>
    <s v=" عبدالله مريال "/>
    <s v="Ameer"/>
    <s v=" male "/>
    <s v=" 128,310,681 "/>
    <n v="3"/>
    <s v="In person"/>
    <s v="Yes, for most"/>
    <s v="Only for some"/>
    <s v="Only for some"/>
    <s v="Green     "/>
    <n v="456"/>
    <s v="West Kordofan"/>
    <s v="Keilak"/>
    <s v="7c06ed4b-3f2e-48b5-9cbc-9351d513b114"/>
    <s v="SD18085"/>
    <e v="#REF!"/>
  </r>
  <r>
    <s v="2021-04-25"/>
    <s v="Round3"/>
    <x v="6"/>
    <s v="DTM07"/>
    <s v="Keilak"/>
    <s v="DTM0701"/>
    <s v="Um Senina"/>
    <s v="DTM0701009"/>
    <s v="yes"/>
    <n v="28.491961"/>
    <n v="11.847803000000001"/>
    <s v="Rural"/>
    <s v="Village"/>
    <s v="40"/>
    <s v="375"/>
    <n v="20"/>
    <n v="115"/>
    <n v="20"/>
    <n v="115"/>
    <m/>
    <m/>
    <m/>
    <m/>
    <m/>
    <m/>
    <x v="0"/>
    <s v=""/>
    <s v=""/>
    <n v="0"/>
    <n v="10"/>
    <n v="10"/>
    <n v="0"/>
    <n v="10"/>
    <n v="31"/>
    <n v="21"/>
    <n v="33"/>
    <n v="0"/>
    <n v="0"/>
    <m/>
    <n v="1"/>
    <m/>
    <m/>
    <m/>
    <m/>
    <n v="19"/>
    <s v=" كوكو عبدالله سالم "/>
    <s v="Religious leaders"/>
    <s v=" male "/>
    <s v=" 100,216,002 "/>
    <s v=" عيسى كوكو عبدالله سالم "/>
    <s v="Ameer"/>
    <s v=" male "/>
    <s v=" 128,740,177 "/>
    <s v=""/>
    <s v=""/>
    <s v=""/>
    <s v=""/>
    <n v="2"/>
    <s v="In person"/>
    <s v="Yes, for everything"/>
    <s v="Yes, for everything"/>
    <s v="Yes, for everything"/>
    <s v="Green     "/>
    <n v="457"/>
    <s v="West Kordofan"/>
    <s v="As Sunut"/>
    <s v="1adecf03-c86c-4bab-a31c-11838124f6c9"/>
    <s v="SD18092"/>
    <e v="#REF!"/>
  </r>
  <r>
    <s v="2021-04-30"/>
    <s v="Round3"/>
    <x v="6"/>
    <s v="DTM07"/>
    <s v="Keilak"/>
    <s v="DTM0701"/>
    <s v="Alfaid' Eissa"/>
    <s v="DTM0701013"/>
    <s v="yes"/>
    <n v="29.28201"/>
    <n v="11.02726"/>
    <s v="Rural"/>
    <s v="Village"/>
    <m/>
    <m/>
    <n v="3"/>
    <n v="18"/>
    <m/>
    <m/>
    <m/>
    <m/>
    <n v="3"/>
    <n v="18"/>
    <m/>
    <m/>
    <x v="0"/>
    <s v="f. Other"/>
    <s v=""/>
    <n v="2"/>
    <n v="1"/>
    <n v="1"/>
    <n v="2"/>
    <n v="2"/>
    <n v="3"/>
    <n v="3"/>
    <n v="2"/>
    <n v="1"/>
    <n v="1"/>
    <m/>
    <n v="3"/>
    <m/>
    <m/>
    <m/>
    <m/>
    <m/>
    <s v=" بخيت حمودة "/>
    <s v="Ameer"/>
    <s v=" male "/>
    <s v=" 123,788,051 "/>
    <s v=" محمد كافي "/>
    <s v="Ameer"/>
    <s v=" male "/>
    <s v=" 127,809,697 "/>
    <s v=""/>
    <s v=""/>
    <s v=""/>
    <s v=""/>
    <n v="2"/>
    <s v="In person"/>
    <s v="Only for some"/>
    <s v="Only for some"/>
    <s v="Only for some"/>
    <s v="Orange    "/>
    <n v="435"/>
    <s v="West Kordofan"/>
    <s v="Keilak"/>
    <s v="a5ffbc1a-054a-43b5-ae29-4c0f6d62f079"/>
    <s v="SD18085"/>
    <e v="#REF!"/>
  </r>
  <r>
    <s v="2021-04-28"/>
    <s v="Round3"/>
    <x v="6"/>
    <s v="DTM07"/>
    <s v="Keilak"/>
    <s v="DTM0701"/>
    <s v="Kassly AlKhalwy"/>
    <s v="DTM0701016"/>
    <s v="yes"/>
    <n v="28.76484"/>
    <n v="10.788650000000001"/>
    <s v="Rural"/>
    <s v="Village"/>
    <s v="15"/>
    <s v="75"/>
    <n v="8"/>
    <n v="72"/>
    <m/>
    <m/>
    <n v="8"/>
    <n v="72"/>
    <m/>
    <m/>
    <m/>
    <m/>
    <x v="0"/>
    <s v=""/>
    <s v=""/>
    <n v="0"/>
    <n v="0"/>
    <n v="10"/>
    <n v="0"/>
    <n v="5"/>
    <n v="15"/>
    <n v="21"/>
    <n v="16"/>
    <n v="5"/>
    <n v="0"/>
    <m/>
    <n v="1"/>
    <m/>
    <m/>
    <m/>
    <m/>
    <n v="7"/>
    <s v=" صديق يعقوب سعدون "/>
    <s v="Religious leaders"/>
    <s v=" male "/>
    <s v=" 117,612,973 "/>
    <s v=" كير لوال اتاك واو "/>
    <s v="Ameer"/>
    <s v=" male "/>
    <s v=" 902,213,534 "/>
    <s v=" دود يل اكوت "/>
    <s v="Ameer"/>
    <s v=" male "/>
    <s v=" 967,039,769 "/>
    <n v="3"/>
    <s v="In person"/>
    <s v="Yes, for everything"/>
    <s v="Yes, for most"/>
    <s v="Yes, for everything"/>
    <s v="Green     "/>
    <n v="459"/>
    <s v="West Kordofan"/>
    <s v="Keilak"/>
    <s v="6b686c50-c05c-4557-a1c4-8ecc90b094a0"/>
    <s v="SD18085"/>
    <e v="#REF!"/>
  </r>
  <r>
    <s v="2021-04-29"/>
    <s v="Round3"/>
    <x v="6"/>
    <s v="DTM07"/>
    <s v="Keilak"/>
    <s v="DTM0701"/>
    <s v="Gibny"/>
    <s v="DTM0701017"/>
    <s v="yes"/>
    <n v="28.76484"/>
    <n v="10.788650000000001"/>
    <s v="Rural"/>
    <s v="Village"/>
    <s v="9"/>
    <s v="30"/>
    <n v="9"/>
    <n v="61"/>
    <n v="9"/>
    <n v="61"/>
    <m/>
    <m/>
    <m/>
    <m/>
    <m/>
    <m/>
    <x v="0"/>
    <s v=""/>
    <s v=""/>
    <n v="0"/>
    <n v="0"/>
    <n v="5"/>
    <n v="0"/>
    <n v="9"/>
    <n v="14"/>
    <n v="9"/>
    <n v="19"/>
    <n v="0"/>
    <n v="5"/>
    <m/>
    <n v="1"/>
    <m/>
    <m/>
    <m/>
    <m/>
    <n v="8"/>
    <s v=" إبراهيم خليل  "/>
    <s v="Ameer"/>
    <s v=" male "/>
    <s v=" 965,123,506 "/>
    <s v=""/>
    <s v=""/>
    <s v=""/>
    <s v=""/>
    <s v=""/>
    <s v=""/>
    <s v=""/>
    <s v=""/>
    <n v="1"/>
    <s v="In person"/>
    <s v="Yes, for everything"/>
    <s v="Only for some"/>
    <s v="Yes, for everything"/>
    <s v="Red       "/>
    <n v="460"/>
    <s v="West Kordofan"/>
    <s v="Keilak"/>
    <s v="c1a4eef3-ddb0-4f80-89a0-2966389b3855"/>
    <s v="SD18085"/>
    <e v="#REF!"/>
  </r>
  <r>
    <s v="2021-05-01"/>
    <s v="Round3"/>
    <x v="6"/>
    <s v="DTM07"/>
    <s v="Keilak"/>
    <s v="DTM0701"/>
    <s v="Fama"/>
    <s v="DTM0701018"/>
    <s v="yes"/>
    <n v="29.102979999999999"/>
    <n v="10.263669999999999"/>
    <s v="Rural"/>
    <s v="Admin Unit"/>
    <s v="15"/>
    <s v="92"/>
    <n v="25"/>
    <n v="147"/>
    <n v="25"/>
    <n v="147"/>
    <m/>
    <m/>
    <m/>
    <m/>
    <m/>
    <m/>
    <x v="0"/>
    <s v=""/>
    <s v=""/>
    <n v="0"/>
    <n v="16"/>
    <n v="16"/>
    <n v="0"/>
    <n v="33"/>
    <n v="49"/>
    <n v="16"/>
    <n v="17"/>
    <n v="0"/>
    <n v="0"/>
    <m/>
    <n v="1"/>
    <m/>
    <m/>
    <m/>
    <m/>
    <n v="24"/>
    <s v=" ادم يحي سعيد "/>
    <s v="Ameer"/>
    <s v=" male "/>
    <s v=" 914,392,053 "/>
    <s v=" عجاج زايد "/>
    <s v="Ameer"/>
    <s v=" male "/>
    <s v=" 908,425,286 "/>
    <s v=""/>
    <s v=""/>
    <s v=""/>
    <s v=""/>
    <n v="2"/>
    <s v="In person"/>
    <s v="Yes, for most"/>
    <s v="No"/>
    <s v="Yes, for most"/>
    <s v="Orange    "/>
    <n v="461"/>
    <s v="West Kordofan"/>
    <s v="Al Dibab"/>
    <s v="c2b40f26-b7aa-4211-ac0d-b0fc8df1dbd7"/>
    <s v="SD18103"/>
    <e v="#REF!"/>
  </r>
  <r>
    <s v="2021-05-04"/>
    <s v="Round3"/>
    <x v="6"/>
    <s v="DTM07"/>
    <s v="Keilak"/>
    <s v="DTM0701"/>
    <s v="Hai Taroji"/>
    <s v="DTM0701021"/>
    <s v="yes"/>
    <n v="29.286159999999999"/>
    <n v="10.534330000000001"/>
    <s v="Rural"/>
    <s v="Village"/>
    <m/>
    <m/>
    <n v="800"/>
    <n v="2000"/>
    <m/>
    <m/>
    <m/>
    <m/>
    <n v="600"/>
    <n v="1800"/>
    <n v="200"/>
    <n v="200"/>
    <x v="0"/>
    <s v="f. Other"/>
    <s v=""/>
    <n v="103"/>
    <n v="41"/>
    <n v="268"/>
    <n v="289"/>
    <n v="412"/>
    <n v="206"/>
    <n v="371"/>
    <n v="248"/>
    <n v="21"/>
    <n v="41"/>
    <n v="800"/>
    <m/>
    <m/>
    <m/>
    <m/>
    <m/>
    <m/>
    <s v=" عبدالسلام تيه "/>
    <s v="Ameer"/>
    <s v=" male "/>
    <s v=" 118,822,185 "/>
    <s v=" أندراوس محمد تيه "/>
    <s v="Ameer"/>
    <s v=" male "/>
    <s v=" 129,815,293 "/>
    <s v=" محمود تيه "/>
    <s v="Ameer"/>
    <s v=" male "/>
    <s v=" 112,481,720 "/>
    <n v="3"/>
    <s v="In person"/>
    <s v="Yes, for most"/>
    <s v="No"/>
    <s v="Only for some"/>
    <s v="Green     "/>
    <n v="464"/>
    <s v="West Kordofan"/>
    <s v="Keilak"/>
    <s v="5fc570f8-9898-4850-847e-04191e9bc6d7"/>
    <s v="SD18085"/>
    <e v="#REF!"/>
  </r>
  <r>
    <s v="2021-05-30"/>
    <s v="Round3"/>
    <x v="6"/>
    <s v="DTM07"/>
    <s v="As Salam - WK"/>
    <s v="DTM0702"/>
    <s v="Hai Alsalam"/>
    <s v="DTM0702011"/>
    <s v="yes"/>
    <n v="28.332419999999999"/>
    <n v="11.70233"/>
    <s v="Rural"/>
    <s v="Village"/>
    <s v="6"/>
    <s v="30"/>
    <n v="6"/>
    <n v="64"/>
    <m/>
    <m/>
    <m/>
    <m/>
    <n v="6"/>
    <n v="64"/>
    <m/>
    <m/>
    <x v="0"/>
    <s v=""/>
    <s v=""/>
    <n v="2"/>
    <n v="3"/>
    <n v="11"/>
    <n v="10"/>
    <n v="7"/>
    <n v="9"/>
    <n v="8"/>
    <n v="11"/>
    <n v="0"/>
    <n v="3"/>
    <m/>
    <m/>
    <n v="3"/>
    <m/>
    <m/>
    <m/>
    <n v="3"/>
    <s v=" مريم جمعة ابوسيل "/>
    <s v="Ameer"/>
    <s v=" male "/>
    <s v=" 121,534,451 "/>
    <s v=""/>
    <s v=""/>
    <s v=""/>
    <s v=""/>
    <s v=""/>
    <s v=""/>
    <s v=""/>
    <s v=""/>
    <n v="3"/>
    <s v="In person"/>
    <s v="Yes, for most"/>
    <s v="Yes, for most"/>
    <s v="Yes, for most"/>
    <s v="Green     "/>
    <n v="1257"/>
    <s v="West Kordofan"/>
    <s v="As Salam - WK"/>
    <s v="64e78b05-bb03-4176-a249-3b72094de031"/>
    <s v="SD18086"/>
    <e v="#REF!"/>
  </r>
  <r>
    <s v="2021-05-30"/>
    <s v="Round3"/>
    <x v="6"/>
    <s v="DTM07"/>
    <s v="As Salam - WK"/>
    <s v="DTM0702"/>
    <s v="Senitaya B"/>
    <s v="DTM0702013"/>
    <s v="yes"/>
    <n v="28.019269999999999"/>
    <n v="11.13144"/>
    <s v="Rural"/>
    <s v="Neighborhood"/>
    <s v="70"/>
    <s v="420"/>
    <n v="10"/>
    <n v="60"/>
    <n v="10"/>
    <n v="60"/>
    <m/>
    <m/>
    <m/>
    <m/>
    <m/>
    <m/>
    <x v="0"/>
    <s v=""/>
    <s v=""/>
    <n v="2"/>
    <n v="5"/>
    <n v="7"/>
    <n v="8"/>
    <n v="9"/>
    <n v="13"/>
    <n v="6"/>
    <n v="6"/>
    <n v="3"/>
    <n v="1"/>
    <m/>
    <n v="3"/>
    <m/>
    <m/>
    <m/>
    <m/>
    <n v="7"/>
    <s v=" فضل المليح جبر النور "/>
    <s v="Ameer"/>
    <s v=" male "/>
    <s v=" 921,176,079 "/>
    <s v=" حامد عزاز نور "/>
    <s v="Ameer"/>
    <s v=" male "/>
    <s v=" 121,000,209 "/>
    <s v=" محمد حامد عيسى "/>
    <s v="Ameer"/>
    <s v=" male "/>
    <s v=" 917,010,229 "/>
    <n v="3"/>
    <s v="In person"/>
    <s v="Yes, for most"/>
    <s v="Yes, for most"/>
    <s v="Yes, for most"/>
    <s v="Green     "/>
    <n v="1268"/>
    <s v="West Kordofan"/>
    <s v="As Salam - WK"/>
    <s v="455c4c36-76b9-42dc-b8ea-7db2b6ab0b7a"/>
    <s v="SD18086"/>
    <e v="#REF!"/>
  </r>
  <r>
    <s v="2021-05-30"/>
    <s v="Round3"/>
    <x v="6"/>
    <s v="DTM07"/>
    <s v="As Salam - WK"/>
    <s v="DTM0702"/>
    <s v="Alwaha west"/>
    <s v="DTM0702014"/>
    <s v="yes"/>
    <n v="0"/>
    <n v="0"/>
    <s v="Urban"/>
    <s v="Neighborhood"/>
    <s v="14"/>
    <s v="105"/>
    <n v="18"/>
    <n v="103"/>
    <n v="18"/>
    <n v="103"/>
    <m/>
    <m/>
    <m/>
    <m/>
    <m/>
    <m/>
    <x v="0"/>
    <s v=""/>
    <s v=""/>
    <n v="3"/>
    <n v="3"/>
    <n v="13"/>
    <n v="12"/>
    <n v="22"/>
    <n v="7"/>
    <n v="17"/>
    <n v="19"/>
    <n v="3"/>
    <n v="4"/>
    <m/>
    <m/>
    <m/>
    <m/>
    <m/>
    <n v="7"/>
    <n v="11"/>
    <s v=""/>
    <s v=""/>
    <s v=""/>
    <s v=""/>
    <s v=""/>
    <s v=""/>
    <s v=""/>
    <s v=""/>
    <s v=""/>
    <s v=""/>
    <s v=""/>
    <s v=""/>
    <n v="4"/>
    <s v="In person"/>
    <s v="Yes, for most"/>
    <s v="Yes, for most"/>
    <s v="Yes, for most"/>
    <s v="Green     "/>
    <n v="1256"/>
    <s v="West Kordofan"/>
    <s v="As Salam - WK"/>
    <s v="dcb8bc78-6072-4a81-beaf-d8244d2f2188"/>
    <s v="SD18086"/>
    <e v="#REF!"/>
  </r>
  <r>
    <s v="2021-05-30"/>
    <s v="Round3"/>
    <x v="6"/>
    <s v="DTM07"/>
    <s v="As Salam - WK"/>
    <s v="DTM0702"/>
    <s v="Algaria Shoa'a"/>
    <s v="DTM0702015"/>
    <s v="yes"/>
    <n v="27.503820000000001"/>
    <n v="11.243230000000001"/>
    <s v="Rural"/>
    <s v="Village"/>
    <s v="13"/>
    <s v="78"/>
    <n v="35"/>
    <n v="110"/>
    <m/>
    <m/>
    <m/>
    <m/>
    <n v="35"/>
    <n v="110"/>
    <m/>
    <m/>
    <x v="0"/>
    <s v=""/>
    <s v=""/>
    <n v="4"/>
    <n v="3"/>
    <n v="14"/>
    <n v="13"/>
    <n v="22"/>
    <n v="9"/>
    <n v="17"/>
    <n v="20"/>
    <n v="3"/>
    <n v="5"/>
    <m/>
    <m/>
    <m/>
    <m/>
    <m/>
    <n v="7"/>
    <n v="28"/>
    <s v=" حمدون محمد عزيز "/>
    <s v="Shaik"/>
    <s v=" male "/>
    <s v=" 910,133,828 "/>
    <s v=" الهادي محمد نواي "/>
    <s v="Shaik"/>
    <s v=" male "/>
    <s v=" 910,532,678 "/>
    <s v=" محمد الرحيمة رحيل "/>
    <s v="Ameer"/>
    <s v=" male "/>
    <s v=" 906,421,146 "/>
    <n v="3"/>
    <s v="In person"/>
    <s v="Yes, for most"/>
    <s v="Yes, for most"/>
    <s v="Yes, for most"/>
    <s v="Green     "/>
    <n v="1259"/>
    <s v="West Kordofan"/>
    <s v="Babanusa"/>
    <s v="3d12dd9b-4023-4c5e-92b4-3209d0fb764d"/>
    <s v="SD18100"/>
    <e v="#REF!"/>
  </r>
  <r>
    <s v="2021-05-15"/>
    <s v="Round3"/>
    <x v="6"/>
    <s v="DTM07"/>
    <s v="Abyei"/>
    <s v="DTM0703"/>
    <s v="Abu Agbar"/>
    <s v="DTM0703008"/>
    <s v="yes"/>
    <n v="27.727409999999999"/>
    <n v="10.769399999999999"/>
    <s v="Rural"/>
    <s v="Village"/>
    <s v="20"/>
    <s v="120"/>
    <n v="20"/>
    <n v="120"/>
    <n v="20"/>
    <n v="120"/>
    <m/>
    <m/>
    <m/>
    <m/>
    <m/>
    <m/>
    <x v="0"/>
    <s v="b. Chadian"/>
    <s v=""/>
    <n v="9"/>
    <n v="9"/>
    <n v="11"/>
    <n v="17"/>
    <n v="21"/>
    <n v="15"/>
    <n v="12"/>
    <n v="18"/>
    <n v="4"/>
    <n v="4"/>
    <m/>
    <n v="20"/>
    <m/>
    <m/>
    <m/>
    <m/>
    <m/>
    <s v=" احمد عبدالله محمد "/>
    <s v="Ameer"/>
    <s v=" male "/>
    <s v=" 902,956,617 "/>
    <s v=" بخيت حمدان حماد "/>
    <s v="Ameer"/>
    <s v=" male "/>
    <s v=" 908,061,763 "/>
    <s v=" يحي النور ابراهيم "/>
    <s v="Ameer"/>
    <s v=" male "/>
    <s v=" 964,834,388 "/>
    <n v="3"/>
    <s v="In person"/>
    <s v="Yes, for most"/>
    <s v="Yes, for most"/>
    <s v="Yes, for most"/>
    <s v="Green     "/>
    <n v="1022"/>
    <s v="West Kordofan"/>
    <s v="Abyei"/>
    <s v="c23f3f4c-047c-4fb9-8ae9-e094e92750a9"/>
    <s v="SD18087"/>
    <e v="#REF!"/>
  </r>
  <r>
    <s v="2021-05-05"/>
    <s v="Round3"/>
    <x v="6"/>
    <s v="DTM07"/>
    <s v="Abyei"/>
    <s v="DTM0703"/>
    <s v="Alagd"/>
    <s v="DTM0703011"/>
    <s v="yes"/>
    <n v="28.11402"/>
    <n v="10.182840000000001"/>
    <s v="Rural"/>
    <s v="Village"/>
    <m/>
    <m/>
    <n v="240"/>
    <n v="880"/>
    <n v="240"/>
    <n v="880"/>
    <m/>
    <m/>
    <m/>
    <m/>
    <m/>
    <m/>
    <x v="0"/>
    <s v="b. Chadian"/>
    <s v=""/>
    <n v="67"/>
    <n v="73"/>
    <n v="87"/>
    <n v="67"/>
    <n v="127"/>
    <n v="127"/>
    <n v="160"/>
    <n v="145"/>
    <n v="20"/>
    <n v="7"/>
    <m/>
    <n v="240"/>
    <m/>
    <m/>
    <m/>
    <m/>
    <m/>
    <s v=" سعيد كير محمد ابراهيم "/>
    <s v="Religious leaders"/>
    <s v=" male "/>
    <s v=" 123,760,282 "/>
    <s v=" احمد موسي حمدين "/>
    <s v="Ameer"/>
    <s v=" male "/>
    <s v=" 123,760,282 "/>
    <s v=" محمد شارف "/>
    <s v="Mack"/>
    <s v=" male "/>
    <s v=" 118,633,878 "/>
    <n v="3"/>
    <s v="In person"/>
    <s v="Yes, for most"/>
    <s v="Yes, for most"/>
    <s v="Yes, for most"/>
    <s v="Green     "/>
    <n v="1018"/>
    <s v="West Kordofan"/>
    <s v="Al Meiram"/>
    <s v="5c364a28-99b9-4c5e-9e31-11ac3cdc1321"/>
    <s v="SD18106"/>
    <e v="#REF!"/>
  </r>
  <r>
    <s v="2021-04-24"/>
    <s v="Round3"/>
    <x v="6"/>
    <s v="DTM07"/>
    <s v="Abyei"/>
    <s v="DTM0703"/>
    <s v="Almdrsa Alshrgya"/>
    <s v="DTM0703013"/>
    <s v="yes"/>
    <n v="27.763349999999999"/>
    <n v="11.03201"/>
    <s v="Urban"/>
    <s v="Neighborhood"/>
    <m/>
    <m/>
    <n v="90"/>
    <n v="120"/>
    <n v="90"/>
    <n v="120"/>
    <m/>
    <m/>
    <m/>
    <m/>
    <m/>
    <m/>
    <x v="0"/>
    <s v="b. Chadian"/>
    <s v=""/>
    <n v="3"/>
    <n v="4"/>
    <n v="4"/>
    <n v="14"/>
    <n v="17"/>
    <n v="21"/>
    <n v="23"/>
    <n v="17"/>
    <n v="9"/>
    <n v="8"/>
    <m/>
    <n v="90"/>
    <m/>
    <m/>
    <m/>
    <m/>
    <m/>
    <s v=" محمد بلال سلام "/>
    <s v="Ameer"/>
    <s v=" male "/>
    <s v=" 128,395,512 "/>
    <s v=" مني عيسي احمد اسحق "/>
    <s v="Ameer"/>
    <s v=" female "/>
    <s v=" 967,811,210 "/>
    <s v=" بخيت الفاضل صالح "/>
    <s v="Ameer"/>
    <s v=" male "/>
    <s v=" 965,322,398 "/>
    <n v="3"/>
    <s v="In person"/>
    <s v="Yes, for most"/>
    <s v="Yes, for most"/>
    <s v="Yes, for most"/>
    <s v="Green     "/>
    <n v="1015"/>
    <s v="West Kordofan"/>
    <s v="Abyei"/>
    <s v="5a175dee-220d-407e-b400-37d1fd7facc6"/>
    <s v="SD18087"/>
    <e v="#REF!"/>
  </r>
  <r>
    <s v="2021-05-04"/>
    <s v="Round3"/>
    <x v="6"/>
    <s v="DTM07"/>
    <s v="Abyei"/>
    <s v="DTM0703"/>
    <s v="Almogdma"/>
    <s v="DTM0703014"/>
    <s v="yes"/>
    <n v="27.557649999999999"/>
    <n v="10.82056"/>
    <s v="Rural"/>
    <s v="Village"/>
    <m/>
    <m/>
    <n v="1650"/>
    <n v="4150"/>
    <n v="1650"/>
    <n v="4150"/>
    <m/>
    <m/>
    <m/>
    <m/>
    <m/>
    <m/>
    <x v="0"/>
    <s v="b. Chadian"/>
    <s v=""/>
    <n v="141"/>
    <n v="141"/>
    <n v="352"/>
    <n v="246"/>
    <n v="914"/>
    <n v="809"/>
    <n v="774"/>
    <n v="668"/>
    <n v="70"/>
    <n v="35"/>
    <m/>
    <n v="1650"/>
    <m/>
    <m/>
    <m/>
    <m/>
    <m/>
    <s v=" ادم احمد محمد كابا "/>
    <s v="Ameer"/>
    <s v=" male "/>
    <s v=" 125,133,770 "/>
    <s v=" عثمان حامد حمودي "/>
    <s v="Shaik"/>
    <s v=" male "/>
    <s v=" 122,882,501 "/>
    <s v=" حمدين توتو جباره "/>
    <s v="Ameer"/>
    <s v=" male "/>
    <s v=" 911,114,789 "/>
    <n v="3"/>
    <s v="In person"/>
    <s v="Yes, for most"/>
    <s v="Yes, for most"/>
    <s v="Yes, for most"/>
    <s v="Green     "/>
    <n v="1017"/>
    <s v="West Kordofan"/>
    <s v="Abyei"/>
    <s v="b0a106f6-63e7-4e1c-bc0e-7ac2d95570c7"/>
    <s v="SD18087"/>
    <e v="#REF!"/>
  </r>
  <r>
    <s v="2021-05-11"/>
    <s v="Round3"/>
    <x v="6"/>
    <s v="DTM07"/>
    <s v="Abyei"/>
    <s v="DTM0703"/>
    <s v="Wasat Gharib"/>
    <s v="DTM0703018"/>
    <s v="yes"/>
    <n v="27.704709999999999"/>
    <n v="11.057"/>
    <s v="Rural"/>
    <s v="Village"/>
    <m/>
    <m/>
    <n v="74"/>
    <n v="476"/>
    <m/>
    <m/>
    <m/>
    <m/>
    <n v="20"/>
    <n v="120"/>
    <n v="54"/>
    <n v="356"/>
    <x v="0"/>
    <s v=""/>
    <s v=""/>
    <n v="13"/>
    <n v="36"/>
    <n v="18"/>
    <n v="53"/>
    <n v="71"/>
    <n v="58"/>
    <n v="102"/>
    <n v="89"/>
    <n v="18"/>
    <n v="18"/>
    <m/>
    <m/>
    <m/>
    <m/>
    <m/>
    <n v="74"/>
    <m/>
    <s v=" محمد حسن كره "/>
    <s v="Ameer"/>
    <s v=" male "/>
    <s v=" 915,224,183 "/>
    <s v=" عبد الجبار محمد عبد الجبار "/>
    <s v="Ameer"/>
    <s v=" male "/>
    <s v=" 912,525,995 "/>
    <s v=" موسي قرنق "/>
    <s v="Religious leaders"/>
    <s v=" male "/>
    <s v=" 918,700,619 "/>
    <n v="3"/>
    <s v="In person"/>
    <s v="Yes, for most"/>
    <s v="Yes, for most"/>
    <s v="Yes, for most"/>
    <s v="Green     "/>
    <n v="1707"/>
    <s v="West Kordofan"/>
    <s v="Abyei"/>
    <s v="667fe261-2a8b-49d8-878e-a279587fbe0b"/>
    <s v="SD18087"/>
    <e v="#REF!"/>
  </r>
  <r>
    <s v="2021-05-10"/>
    <s v="Round3"/>
    <x v="6"/>
    <s v="DTM07"/>
    <s v="Abyei"/>
    <s v="DTM0703"/>
    <s v="Jughinya"/>
    <s v="DTM0703019"/>
    <s v="yes"/>
    <n v="27.763120000000001"/>
    <n v="11.11604"/>
    <s v="Rural"/>
    <s v="Village"/>
    <m/>
    <m/>
    <n v="35"/>
    <n v="245"/>
    <n v="35"/>
    <n v="245"/>
    <m/>
    <m/>
    <m/>
    <m/>
    <m/>
    <m/>
    <x v="0"/>
    <s v="b. Chadian"/>
    <s v=""/>
    <n v="12"/>
    <n v="12"/>
    <n v="22"/>
    <n v="22"/>
    <n v="41"/>
    <n v="33"/>
    <n v="43"/>
    <n v="46"/>
    <n v="6"/>
    <n v="8"/>
    <m/>
    <n v="35"/>
    <m/>
    <m/>
    <m/>
    <m/>
    <m/>
    <s v=" علي مطر معزب "/>
    <s v="Religious leaders"/>
    <s v=" male "/>
    <s v=" 111,620,181 "/>
    <s v=" حامد محمد خميس "/>
    <s v="Ameer"/>
    <s v=" male "/>
    <s v=" 125,551,079 "/>
    <s v=" حمدين محمد "/>
    <s v="Ameer"/>
    <s v=" male "/>
    <s v=" 118,751,792 "/>
    <n v="3"/>
    <s v="In person"/>
    <s v="Yes, for most"/>
    <s v="Yes, for most"/>
    <s v="Yes, for most"/>
    <s v="Green     "/>
    <n v="1020"/>
    <s v="West Kordofan"/>
    <s v="Abyei"/>
    <s v="554e5a23-4b5e-40d1-b781-243a602c8d9f"/>
    <s v="SD18087"/>
    <e v="#REF!"/>
  </r>
  <r>
    <s v="2021-05-03"/>
    <s v="Round3"/>
    <x v="6"/>
    <s v="DTM07"/>
    <s v="Abyei"/>
    <s v="DTM0703"/>
    <s v="Alseteeb"/>
    <s v="DTM0703020"/>
    <s v="yes"/>
    <n v="28.008870000000002"/>
    <n v="10.42055"/>
    <s v="Rural"/>
    <s v="Village"/>
    <m/>
    <m/>
    <n v="785"/>
    <n v="4850"/>
    <n v="785"/>
    <n v="4850"/>
    <m/>
    <m/>
    <m/>
    <m/>
    <m/>
    <m/>
    <x v="0"/>
    <s v="b. Chadian"/>
    <s v=""/>
    <n v="159"/>
    <n v="318"/>
    <n v="292"/>
    <n v="371"/>
    <n v="742"/>
    <n v="1087"/>
    <n v="822"/>
    <n v="953"/>
    <n v="53"/>
    <n v="53"/>
    <m/>
    <n v="2"/>
    <m/>
    <m/>
    <m/>
    <m/>
    <n v="783"/>
    <s v=" محمد احمد علي محمد "/>
    <s v="Ameer"/>
    <s v=" male "/>
    <s v=" 960,607,084 "/>
    <s v=" ابراهيم اسماعيل الحريكه "/>
    <s v="Ameer"/>
    <s v=" male "/>
    <s v=" 967,561,836 "/>
    <s v=" الحاج ادم احمد "/>
    <s v="Religious leaders"/>
    <s v=" male "/>
    <s v=" 900,205,821 "/>
    <n v="3"/>
    <s v="In person"/>
    <s v="Yes, for most"/>
    <s v="Yes, for most"/>
    <s v="Yes, for most"/>
    <s v="Green     "/>
    <n v="1016"/>
    <s v="West Kordofan"/>
    <s v="Al Meiram"/>
    <s v="f26a0fc5-cf77-4a42-880f-372104c32527"/>
    <s v="SD18106"/>
    <e v="#REF!"/>
  </r>
  <r>
    <s v="2021-05-09"/>
    <s v="Round3"/>
    <x v="6"/>
    <s v="DTM07"/>
    <s v="Abyei"/>
    <s v="DTM0703"/>
    <s v="Al Tebldya"/>
    <s v="DTM0703021"/>
    <s v="yes"/>
    <n v="27.76784"/>
    <n v="11.063499999999999"/>
    <s v="Urban"/>
    <s v="Neighborhood"/>
    <m/>
    <m/>
    <n v="20"/>
    <n v="120"/>
    <n v="20"/>
    <n v="120"/>
    <m/>
    <m/>
    <m/>
    <m/>
    <m/>
    <m/>
    <x v="0"/>
    <s v="b. Chadian"/>
    <s v=""/>
    <n v="8"/>
    <n v="9"/>
    <n v="6"/>
    <n v="11"/>
    <n v="20"/>
    <n v="20"/>
    <n v="17"/>
    <n v="18"/>
    <n v="4"/>
    <n v="7"/>
    <m/>
    <n v="20"/>
    <m/>
    <m/>
    <m/>
    <m/>
    <m/>
    <s v=" كباشي محمد نور حامد "/>
    <s v="Religious leaders"/>
    <s v=" male "/>
    <s v=" 124,766,193 "/>
    <s v=" محمد خميس التليب "/>
    <s v="Ameer"/>
    <s v=" male "/>
    <s v=" 115,564,896 "/>
    <s v=" حسب الله حلوف خميس "/>
    <s v="Ameer"/>
    <s v=" male "/>
    <s v=" 119,124,622 "/>
    <n v="3"/>
    <s v="In person"/>
    <s v="Yes, for most"/>
    <s v="Yes, for most"/>
    <s v="Yes, for most"/>
    <s v="Green     "/>
    <n v="1019"/>
    <s v="West Kordofan"/>
    <s v="Abyei"/>
    <s v="eb19166b-0c2f-4f84-94ae-fbe7dd09afd0"/>
    <s v="SD18087"/>
    <e v="#REF!"/>
  </r>
  <r>
    <s v="2021-05-11"/>
    <s v="Round3"/>
    <x v="6"/>
    <s v="DTM07"/>
    <s v="Abyei"/>
    <s v="DTM0703"/>
    <s v="Mamouna"/>
    <s v="DTM0703022"/>
    <s v="yes"/>
    <n v="28.00901"/>
    <n v="10.42004"/>
    <s v="Rural"/>
    <s v="Village"/>
    <m/>
    <m/>
    <n v="45"/>
    <n v="270"/>
    <n v="45"/>
    <n v="270"/>
    <m/>
    <m/>
    <m/>
    <m/>
    <m/>
    <m/>
    <x v="0"/>
    <s v=""/>
    <s v=""/>
    <n v="9"/>
    <n v="4"/>
    <n v="34"/>
    <n v="15"/>
    <n v="51"/>
    <n v="36"/>
    <n v="58"/>
    <n v="53"/>
    <n v="6"/>
    <n v="4"/>
    <m/>
    <m/>
    <m/>
    <m/>
    <m/>
    <n v="45"/>
    <m/>
    <s v=" يعقوب محمد  دفع الله "/>
    <s v="Religious leaders"/>
    <s v=" male "/>
    <s v=" 116,461,220 "/>
    <s v=" بشير  البشري عبدالرحمن "/>
    <s v="Ameer"/>
    <s v=" male "/>
    <s v=" 123,241,326 "/>
    <s v=" قرنق حميدان "/>
    <s v="Ameer"/>
    <s v=" male "/>
    <s v=" 118,865,855 "/>
    <n v="3"/>
    <s v="In person"/>
    <s v="Yes, for most"/>
    <s v="Yes, for most"/>
    <s v="Yes, for everything"/>
    <s v="Green     "/>
    <n v="1708"/>
    <s v="West Kordofan"/>
    <s v="Al Meiram"/>
    <s v="0a6c769f-8ff4-49b6-ab1c-4407f664f908"/>
    <s v="SD18106"/>
    <e v="#REF!"/>
  </r>
  <r>
    <s v="2021-05-11"/>
    <s v="Round3"/>
    <x v="6"/>
    <s v="DTM07"/>
    <s v="Abyei"/>
    <s v="DTM0703"/>
    <s v="Abu Bateekh"/>
    <s v="DTM0703023"/>
    <s v="yes"/>
    <n v="27.478010000000001"/>
    <n v="11.043089999999999"/>
    <s v="Rural"/>
    <s v="Village"/>
    <m/>
    <m/>
    <n v="137"/>
    <n v="830"/>
    <n v="137"/>
    <n v="830"/>
    <m/>
    <m/>
    <m/>
    <m/>
    <m/>
    <m/>
    <x v="0"/>
    <s v="b. Chadian"/>
    <s v=""/>
    <n v="20"/>
    <n v="26"/>
    <n v="41"/>
    <n v="77"/>
    <n v="143"/>
    <n v="169"/>
    <n v="133"/>
    <n v="206"/>
    <n v="5"/>
    <n v="10"/>
    <m/>
    <n v="137"/>
    <m/>
    <m/>
    <m/>
    <m/>
    <m/>
    <s v=" بناني سعيد مصطفي "/>
    <s v="Religious leaders"/>
    <s v=" male "/>
    <s v=" 113,166,550 "/>
    <s v=" محمد نورالدين محمد "/>
    <s v="Ameer"/>
    <s v=" male "/>
    <s v=" 123,122,227 "/>
    <s v=" ادم عبد الرحمن عبد الله "/>
    <s v="Ameer"/>
    <s v=" male "/>
    <s v=" 112,336,794 "/>
    <n v="3"/>
    <s v="In person"/>
    <s v="Yes, for most"/>
    <s v="Yes, for most"/>
    <s v="Yes, for most"/>
    <s v="Green     "/>
    <n v="1021"/>
    <s v="West Kordofan"/>
    <s v="Abyei"/>
    <s v="9e5bc271-c102-4365-9c51-aed1e043d528"/>
    <s v="SD18087"/>
    <e v="#REF!"/>
  </r>
  <r>
    <s v="2021-05-11"/>
    <s v="Round3"/>
    <x v="6"/>
    <s v="DTM07"/>
    <s v="Abyei"/>
    <s v="DTM0703"/>
    <s v="Ne'matin"/>
    <s v="DTM0703024"/>
    <s v="yes"/>
    <n v="28.158149999999999"/>
    <n v="10.05317"/>
    <s v="Rural"/>
    <s v="Village"/>
    <m/>
    <m/>
    <n v="70"/>
    <n v="500"/>
    <n v="30"/>
    <n v="300"/>
    <m/>
    <m/>
    <n v="40"/>
    <n v="200"/>
    <m/>
    <m/>
    <x v="0"/>
    <s v="f. Other"/>
    <s v=""/>
    <n v="14"/>
    <n v="10"/>
    <n v="38"/>
    <n v="38"/>
    <n v="120"/>
    <n v="43"/>
    <n v="101"/>
    <n v="98"/>
    <n v="38"/>
    <n v="0"/>
    <m/>
    <n v="70"/>
    <m/>
    <m/>
    <m/>
    <m/>
    <m/>
    <s v=" موسي الهادي إبراهيم "/>
    <s v="Ameer"/>
    <s v=" male "/>
    <s v=" 918,746,129 "/>
    <s v=" رحمه البلال حبو "/>
    <s v="Ameer"/>
    <s v=" male "/>
    <s v=" 915,370,437 "/>
    <s v=" عبيد سعيد "/>
    <s v="Ameer"/>
    <s v=" male "/>
    <s v=" 913,710,003 "/>
    <n v="3"/>
    <s v="In person"/>
    <s v="Yes, for most"/>
    <s v="Yes, for most"/>
    <s v="Yes, for most"/>
    <s v="Green     "/>
    <n v="1626"/>
    <s v="West Kordofan"/>
    <s v="Abyei"/>
    <s v="aae9b5a8-bcb8-482d-b0aa-f802db8acfdd"/>
    <s v="SD18087"/>
    <e v="#REF!"/>
  </r>
  <r>
    <s v="2021-05-11"/>
    <s v="Round3"/>
    <x v="6"/>
    <s v="DTM07"/>
    <s v="Abyei"/>
    <s v="DTM0703"/>
    <s v="Ald'olyma"/>
    <s v="DTM0703025"/>
    <s v="yes"/>
    <n v="27.75957"/>
    <n v="11.171200000000001"/>
    <s v="Rural"/>
    <s v="Village"/>
    <m/>
    <m/>
    <n v="12"/>
    <n v="84"/>
    <m/>
    <m/>
    <m/>
    <m/>
    <m/>
    <m/>
    <n v="12"/>
    <n v="84"/>
    <x v="0"/>
    <s v=""/>
    <s v=""/>
    <n v="3"/>
    <n v="4"/>
    <n v="5"/>
    <n v="7"/>
    <n v="12"/>
    <n v="11"/>
    <n v="23"/>
    <n v="17"/>
    <n v="1"/>
    <n v="1"/>
    <m/>
    <m/>
    <m/>
    <m/>
    <m/>
    <n v="12"/>
    <m/>
    <s v=" آدم الحاج عبيد  "/>
    <s v="Religious leaders"/>
    <s v=" male "/>
    <s v=" 912,708,423 "/>
    <s v=""/>
    <s v=""/>
    <s v=""/>
    <s v=""/>
    <s v=""/>
    <s v=""/>
    <s v=""/>
    <s v=""/>
    <n v="1"/>
    <s v="In person"/>
    <s v="Yes, for most"/>
    <s v="Yes, for most"/>
    <s v="Yes, for most"/>
    <s v="Red       "/>
    <n v="592"/>
    <s v="West Kordofan"/>
    <s v="Abyei"/>
    <s v="d7e8c279-e1be-4bd1-bfba-1864b16f5296"/>
    <s v="SD18087"/>
    <e v="#REF!"/>
  </r>
  <r>
    <s v="2021-05-11"/>
    <s v="Round3"/>
    <x v="6"/>
    <s v="DTM07"/>
    <s v="Abyei"/>
    <s v="DTM0703"/>
    <s v="Bashma"/>
    <s v="DTM0703028"/>
    <s v="yes"/>
    <n v="27.688829999999999"/>
    <n v="10.882250000000001"/>
    <s v="Rural"/>
    <s v="Village"/>
    <m/>
    <m/>
    <n v="35"/>
    <n v="210"/>
    <m/>
    <m/>
    <m/>
    <m/>
    <m/>
    <m/>
    <n v="35"/>
    <n v="210"/>
    <x v="0"/>
    <s v=""/>
    <s v=""/>
    <n v="25"/>
    <n v="19"/>
    <n v="16"/>
    <n v="19"/>
    <n v="29"/>
    <n v="13"/>
    <n v="48"/>
    <n v="25"/>
    <n v="10"/>
    <n v="6"/>
    <m/>
    <m/>
    <m/>
    <m/>
    <m/>
    <n v="35"/>
    <m/>
    <s v=" آدم خيرالله "/>
    <s v="Ameer"/>
    <s v=" male "/>
    <s v=" 966,766,287 "/>
    <s v=" بشير دوريه "/>
    <s v="Ameer"/>
    <s v=" male "/>
    <s v=" 908,317,462 "/>
    <s v=" مطر النعيم "/>
    <s v="Ameer"/>
    <s v=" male "/>
    <s v=" 129,587,028 "/>
    <n v="3"/>
    <s v="In person"/>
    <s v="Yes, for most"/>
    <s v="Yes, for most"/>
    <s v="Yes, for most"/>
    <s v="Green     "/>
    <n v="593"/>
    <s v="West Kordofan"/>
    <s v="Abyei"/>
    <s v="59d6ac40-aac2-4d0f-ae75-19df8f2edf44"/>
    <s v="SD18087"/>
    <e v="#REF!"/>
  </r>
  <r>
    <s v="2021-04-27"/>
    <s v="Round3"/>
    <x v="6"/>
    <s v="DTM07"/>
    <s v="Babanusa"/>
    <s v="DTM0704"/>
    <s v="Algantor"/>
    <s v="DTM0704007"/>
    <s v="yes"/>
    <n v="27.63916"/>
    <n v="11.312670000000001"/>
    <s v="Rural"/>
    <s v="Village"/>
    <m/>
    <m/>
    <n v="50"/>
    <n v="387"/>
    <m/>
    <m/>
    <m/>
    <m/>
    <n v="20"/>
    <n v="116"/>
    <n v="30"/>
    <n v="271"/>
    <x v="0"/>
    <s v=""/>
    <s v=""/>
    <n v="30"/>
    <n v="21"/>
    <n v="37"/>
    <n v="46"/>
    <n v="30"/>
    <n v="30"/>
    <n v="46"/>
    <n v="61"/>
    <n v="40"/>
    <n v="46"/>
    <m/>
    <n v="2"/>
    <m/>
    <m/>
    <m/>
    <m/>
    <n v="48"/>
    <s v=" الريح احمد سليمان ....البنى... "/>
    <s v="Ameer"/>
    <s v=" male "/>
    <s v=" 911,823,512 "/>
    <s v=" عبدالله إبراهيم "/>
    <s v="Ameer"/>
    <s v=" male "/>
    <s v=" 913,188,248 "/>
    <s v=" ادم على زايد "/>
    <s v="Ameer"/>
    <s v=" male "/>
    <s v=" 906,916,994 "/>
    <n v="3"/>
    <s v="In person"/>
    <s v="Yes, for most"/>
    <s v="Yes, for most"/>
    <s v="Yes, for everything"/>
    <s v="Green     "/>
    <n v="1355"/>
    <s v="West Kordofan"/>
    <s v="Babanusa"/>
    <s v="a6508b4a-6bcf-4ef5-8017-1c3af9674579"/>
    <s v="SD18100"/>
    <e v="#REF!"/>
  </r>
  <r>
    <s v="2021-05-03"/>
    <s v="Round3"/>
    <x v="6"/>
    <s v="DTM07"/>
    <s v="Babanusa"/>
    <s v="DTM0704"/>
    <s v="Altyon"/>
    <s v="DTM0704009"/>
    <s v="yes"/>
    <n v="27.33201"/>
    <n v="11.28252"/>
    <s v="Urban"/>
    <s v="Admin Unit"/>
    <s v="780"/>
    <s v="4000"/>
    <n v="780"/>
    <n v="4000"/>
    <n v="780"/>
    <n v="4000"/>
    <m/>
    <m/>
    <n v="0"/>
    <n v="0"/>
    <m/>
    <m/>
    <x v="0"/>
    <s v="b. Chadian"/>
    <s v="c. Eritrean"/>
    <n v="127"/>
    <n v="255"/>
    <n v="408"/>
    <n v="318"/>
    <n v="471"/>
    <n v="446"/>
    <n v="637"/>
    <n v="587"/>
    <n v="318"/>
    <n v="433"/>
    <m/>
    <m/>
    <m/>
    <m/>
    <m/>
    <m/>
    <n v="780"/>
    <s v=" ابراهيم محمد ابراهيم "/>
    <s v="Government representative"/>
    <s v=" male "/>
    <s v=" 129,484,972 "/>
    <s v=" هروح بخيت "/>
    <s v="Ameer"/>
    <s v=" male "/>
    <s v=" 121,676,405 "/>
    <s v=" علي حسين "/>
    <s v="NGO/Humanitarian Aid Worker"/>
    <s v=" male "/>
    <s v=" 115,960,177 "/>
    <n v="3"/>
    <s v="In person"/>
    <s v="Yes, for most"/>
    <s v="Yes, for most"/>
    <s v="Yes, for most"/>
    <s v="Green     "/>
    <n v="968"/>
    <s v="West Kordofan"/>
    <s v="Babanusa"/>
    <s v="b5263f94-b924-4be4-8054-a71a26d4caac"/>
    <s v="SD18100"/>
    <e v="#REF!"/>
  </r>
  <r>
    <s v="2021-04-25"/>
    <s v="Round3"/>
    <x v="6"/>
    <s v="DTM07"/>
    <s v="Babanusa"/>
    <s v="DTM0704"/>
    <s v="Alklae'et"/>
    <s v="DTM0704013"/>
    <s v="yes"/>
    <n v="27.916799999999999"/>
    <n v="11.456810000000001"/>
    <s v="Rural"/>
    <s v="Village"/>
    <s v="3"/>
    <s v="15"/>
    <n v="6"/>
    <n v="40"/>
    <m/>
    <m/>
    <n v="6"/>
    <n v="40"/>
    <m/>
    <m/>
    <m/>
    <m/>
    <x v="0"/>
    <s v="c. Eritrean"/>
    <s v=""/>
    <n v="2"/>
    <n v="2"/>
    <n v="3"/>
    <n v="3"/>
    <n v="5"/>
    <n v="5"/>
    <n v="9"/>
    <n v="1"/>
    <n v="5"/>
    <n v="5"/>
    <m/>
    <m/>
    <m/>
    <m/>
    <m/>
    <m/>
    <n v="6"/>
    <s v=" عبدالرحمن عبدالجليل "/>
    <s v="NGO/Humanitarian Aid Worker"/>
    <s v=" male "/>
    <s v=" 962,035,585 "/>
    <s v=" الشيخ احمد حموده "/>
    <s v="Shaik"/>
    <s v=" male "/>
    <s v=" 967,873,000 "/>
    <s v=""/>
    <s v=""/>
    <s v=""/>
    <s v=""/>
    <n v="2"/>
    <s v="In person"/>
    <s v="Yes, for everything"/>
    <s v="Yes, for everything"/>
    <s v="Yes, for everything"/>
    <s v="Green     "/>
    <n v="963"/>
    <s v="West Kordofan"/>
    <s v="Babanusa"/>
    <s v="a69a027a-b156-483d-a1ef-837940556084"/>
    <s v="SD18100"/>
    <e v="#REF!"/>
  </r>
  <r>
    <s v="2021-05-03"/>
    <s v="Round3"/>
    <x v="6"/>
    <s v="DTM07"/>
    <s v="Babanusa"/>
    <s v="DTM0704"/>
    <s v="Hai Alga'a &amp; alsahafa"/>
    <s v="DTM0704016"/>
    <s v="yes"/>
    <n v="27.795639999999999"/>
    <n v="11.33802"/>
    <s v="Rural"/>
    <s v="Village"/>
    <s v="350"/>
    <s v="2000"/>
    <n v="350"/>
    <n v="2000"/>
    <n v="350"/>
    <n v="2000"/>
    <m/>
    <m/>
    <m/>
    <m/>
    <m/>
    <m/>
    <x v="0"/>
    <s v=""/>
    <s v=""/>
    <n v="124"/>
    <n v="83"/>
    <n v="157"/>
    <n v="207"/>
    <n v="215"/>
    <n v="248"/>
    <n v="231"/>
    <n v="347"/>
    <n v="165"/>
    <n v="223"/>
    <m/>
    <n v="350"/>
    <m/>
    <m/>
    <m/>
    <n v="0"/>
    <m/>
    <s v=" عبدالله فضل الله "/>
    <s v="Government representative"/>
    <s v=" male "/>
    <s v=" 904,178,129 "/>
    <s v=" النزير أحمد موسى "/>
    <s v="Government representative"/>
    <s v=" male "/>
    <s v=" 908,692,857 "/>
    <s v=" محمد يونس "/>
    <s v="Shaik"/>
    <s v=" male "/>
    <s v=" 121,093,925 "/>
    <n v="5"/>
    <s v="In person"/>
    <s v="Yes, for most"/>
    <s v="Yes, for most"/>
    <s v="Yes, for most"/>
    <s v="Green     "/>
    <n v="956"/>
    <s v="West Kordofan"/>
    <s v="Babanusa"/>
    <s v="634bb74e-426a-488b-87d7-3e3be93b4485"/>
    <s v="SD18100"/>
    <e v="#REF!"/>
  </r>
  <r>
    <s v="2021-05-06"/>
    <s v="Round3"/>
    <x v="6"/>
    <s v="DTM07"/>
    <s v="Al Lagowa"/>
    <s v="DTM0705"/>
    <s v="Alferdos"/>
    <s v="DTM0705012"/>
    <s v="no"/>
    <n v="28.533750000000001"/>
    <n v="11.30433"/>
    <s v="Rural"/>
    <s v="Village"/>
    <m/>
    <m/>
    <n v="110"/>
    <n v="410"/>
    <m/>
    <m/>
    <m/>
    <m/>
    <m/>
    <m/>
    <n v="110"/>
    <n v="410"/>
    <x v="0"/>
    <s v=""/>
    <s v=""/>
    <n v="7"/>
    <n v="11"/>
    <n v="7"/>
    <n v="40"/>
    <n v="72"/>
    <n v="90"/>
    <n v="76"/>
    <n v="78"/>
    <n v="18"/>
    <n v="11"/>
    <m/>
    <n v="110"/>
    <m/>
    <m/>
    <m/>
    <m/>
    <m/>
    <s v=" علي عمر الحسنه "/>
    <s v="Religious leaders"/>
    <s v=" male "/>
    <s v=" 913,888,827 "/>
    <s v=" كرو النور قادم "/>
    <s v="Ameer"/>
    <s v=" male "/>
    <s v=" 919,203,002 "/>
    <s v=" ابراهيم ادم عمر "/>
    <s v="Ameer"/>
    <s v=" male "/>
    <s v=" 917,762,225 "/>
    <n v="6"/>
    <s v="In person"/>
    <s v="Yes, for most"/>
    <s v="Yes, for most"/>
    <s v="Yes, for most"/>
    <s v="Green     "/>
    <n v="538"/>
    <s v="West Kordofan"/>
    <s v="Al Lagowa"/>
    <s v="4cdabd5e-a84d-489e-b78d-dedb15120743"/>
    <s v="SD18102"/>
    <e v="#REF!"/>
  </r>
  <r>
    <s v="2021-05-24"/>
    <s v="Round3"/>
    <x v="6"/>
    <s v="DTM07"/>
    <s v="Ghubaish"/>
    <s v="DTM0706"/>
    <s v="Idris Wd Denga"/>
    <s v="DTM0706018"/>
    <s v="yes"/>
    <n v="27.541810000000002"/>
    <n v="12.15363"/>
    <s v="Rural"/>
    <s v="Village"/>
    <m/>
    <m/>
    <n v="8"/>
    <n v="40"/>
    <m/>
    <m/>
    <m/>
    <m/>
    <m/>
    <m/>
    <n v="8"/>
    <n v="40"/>
    <x v="0"/>
    <s v=""/>
    <s v=""/>
    <n v="1"/>
    <n v="2"/>
    <n v="3"/>
    <n v="5"/>
    <n v="5"/>
    <n v="8"/>
    <n v="7"/>
    <n v="9"/>
    <n v="0"/>
    <n v="0"/>
    <m/>
    <m/>
    <m/>
    <m/>
    <m/>
    <n v="8"/>
    <m/>
    <s v=" أحمد آدم حميدان ادريس "/>
    <s v="Religious leaders"/>
    <s v=" male "/>
    <s v=" 923,607,780 "/>
    <s v=""/>
    <s v=""/>
    <s v=""/>
    <s v=""/>
    <s v=""/>
    <s v=""/>
    <s v=""/>
    <s v=""/>
    <n v="1"/>
    <s v="In person"/>
    <s v="Yes, for most"/>
    <s v="Only for some"/>
    <s v="Only for some"/>
    <s v="Red       "/>
    <n v="1189"/>
    <s v="West Kordofan"/>
    <s v="Ghubaish"/>
    <s v="ba5a3677-3749-4e6f-87d2-03d8b96a998c"/>
    <s v="SD18021"/>
    <e v="#REF!"/>
  </r>
  <r>
    <s v="2021-05-25"/>
    <s v="Round3"/>
    <x v="6"/>
    <s v="DTM07"/>
    <s v="Ghubaish"/>
    <s v="DTM0706"/>
    <s v="Garyat Abu Shatat"/>
    <s v="DTM0706024"/>
    <s v="yes"/>
    <n v="27.346160000000001"/>
    <n v="12.156829999999999"/>
    <s v="Rural"/>
    <s v="Village"/>
    <m/>
    <m/>
    <n v="40"/>
    <n v="120"/>
    <n v="40"/>
    <n v="120"/>
    <m/>
    <m/>
    <m/>
    <m/>
    <m/>
    <m/>
    <x v="0"/>
    <s v=""/>
    <s v=""/>
    <n v="3"/>
    <n v="2"/>
    <n v="5"/>
    <n v="4"/>
    <n v="5"/>
    <n v="5"/>
    <n v="17"/>
    <n v="41"/>
    <n v="38"/>
    <n v="0"/>
    <m/>
    <m/>
    <m/>
    <m/>
    <m/>
    <n v="40"/>
    <m/>
    <s v=" إسماعيل أحمد بشري مهدي "/>
    <s v="Religious leaders"/>
    <s v=" male "/>
    <s v=" 980,490,840 "/>
    <s v=""/>
    <s v=""/>
    <s v=""/>
    <s v=""/>
    <s v=""/>
    <s v=""/>
    <s v=""/>
    <s v=""/>
    <n v="1"/>
    <s v="On the phone"/>
    <s v="Yes, for most"/>
    <s v="Only for some"/>
    <s v="Only for some"/>
    <s v="Red       "/>
    <n v="1188"/>
    <s v="West Kordofan"/>
    <s v="Ghubaish"/>
    <s v="20f60c05-90f5-4ef1-9ab3-95e09480b933"/>
    <s v="SD18021"/>
    <e v="#REF!"/>
  </r>
  <r>
    <s v="2021-05-24"/>
    <s v="Round3"/>
    <x v="6"/>
    <s v="DTM07"/>
    <s v="Ghubaish"/>
    <s v="DTM0706"/>
    <s v="Garyat Um Shalouba"/>
    <s v="DTM0706025"/>
    <s v="yes"/>
    <n v="27.43178"/>
    <n v="12.561820000000001"/>
    <s v="Rural"/>
    <s v="Village"/>
    <m/>
    <m/>
    <n v="40"/>
    <n v="120"/>
    <n v="40"/>
    <n v="120"/>
    <m/>
    <m/>
    <m/>
    <m/>
    <m/>
    <m/>
    <x v="0"/>
    <s v=""/>
    <s v=""/>
    <n v="5"/>
    <n v="6"/>
    <n v="11"/>
    <n v="16"/>
    <n v="19"/>
    <n v="24"/>
    <n v="16"/>
    <n v="20"/>
    <n v="1"/>
    <n v="2"/>
    <m/>
    <m/>
    <m/>
    <m/>
    <m/>
    <n v="40"/>
    <m/>
    <s v=" اسحاق حامد "/>
    <s v="Religious leaders"/>
    <s v=" male "/>
    <s v=" 917,980,007 "/>
    <s v=""/>
    <s v=""/>
    <s v=""/>
    <s v=""/>
    <s v=""/>
    <s v=""/>
    <s v=""/>
    <s v=""/>
    <n v="1"/>
    <s v="In person"/>
    <s v="Yes, for most"/>
    <s v="Only for some"/>
    <s v="Only for some"/>
    <s v="Red       "/>
    <n v="1187"/>
    <s v="West Kordofan"/>
    <s v="Wad Bandah"/>
    <s v="ce93016f-1b6a-40e9-8ed6-ce8c7f6fe846"/>
    <s v="SD18029"/>
    <e v="#REF!"/>
  </r>
  <r>
    <s v="2021-04-28"/>
    <s v="Round3"/>
    <x v="6"/>
    <s v="DTM07"/>
    <s v="Ghubaish"/>
    <s v="DTM0706"/>
    <s v="Garyat Alsamha"/>
    <s v="DTM0706026"/>
    <s v="yes"/>
    <n v="27.273040000000002"/>
    <n v="11.7879"/>
    <s v="Rural"/>
    <s v="Village"/>
    <m/>
    <m/>
    <n v="40"/>
    <n v="280"/>
    <m/>
    <m/>
    <m/>
    <m/>
    <n v="20"/>
    <n v="130"/>
    <n v="20"/>
    <n v="150"/>
    <x v="0"/>
    <s v="f. Other"/>
    <s v=""/>
    <n v="0"/>
    <n v="5"/>
    <n v="10"/>
    <n v="5"/>
    <n v="60"/>
    <n v="40"/>
    <n v="70"/>
    <n v="80"/>
    <n v="5"/>
    <n v="5"/>
    <m/>
    <m/>
    <m/>
    <m/>
    <m/>
    <n v="40"/>
    <m/>
    <s v=" البشري عبد الباقي فرج حميد "/>
    <s v="Religious leaders"/>
    <s v=" male "/>
    <s v=" 918,901,145 "/>
    <s v=""/>
    <s v=""/>
    <s v=""/>
    <s v=""/>
    <s v=""/>
    <s v=""/>
    <s v=""/>
    <s v=""/>
    <n v="1"/>
    <s v="In person"/>
    <s v="Only for some"/>
    <s v="Yes, for most"/>
    <s v="Only for some"/>
    <s v="Red       "/>
    <n v="474"/>
    <s v="West Kordofan"/>
    <s v="Ghubaish"/>
    <s v="962ef3df-9077-4298-bb63-b2d8b87169e7"/>
    <s v="SD18021"/>
    <e v="#REF!"/>
  </r>
  <r>
    <s v="2021-05-02"/>
    <s v="Round3"/>
    <x v="6"/>
    <s v="DTM07"/>
    <s v="Ghubaish"/>
    <s v="DTM0706"/>
    <s v="Abu Raai"/>
    <s v="DTM0706027"/>
    <s v="yes"/>
    <n v="27.781040000000001"/>
    <n v="12.32391"/>
    <s v="Rural"/>
    <s v="Village"/>
    <m/>
    <m/>
    <n v="9"/>
    <n v="21"/>
    <m/>
    <m/>
    <m/>
    <m/>
    <m/>
    <m/>
    <n v="9"/>
    <n v="21"/>
    <x v="0"/>
    <s v=""/>
    <s v=""/>
    <n v="0"/>
    <n v="0"/>
    <n v="2"/>
    <n v="1"/>
    <n v="4"/>
    <n v="4"/>
    <n v="2"/>
    <n v="8"/>
    <n v="0"/>
    <n v="0"/>
    <m/>
    <m/>
    <m/>
    <m/>
    <m/>
    <n v="9"/>
    <m/>
    <s v=" محمد علي أحمد جابك الله "/>
    <s v="Religious leaders"/>
    <s v=" male "/>
    <s v=" 916,972,314 "/>
    <s v=""/>
    <s v=""/>
    <s v=""/>
    <s v=""/>
    <s v=""/>
    <s v=""/>
    <s v=""/>
    <s v=""/>
    <n v="1"/>
    <s v="In person"/>
    <s v="Yes, for most"/>
    <s v="Yes, for most"/>
    <s v="Yes, for most"/>
    <s v="Red       "/>
    <n v="479"/>
    <s v="West Kordofan"/>
    <s v="Ghubaish"/>
    <s v="37d41fc0-45db-4736-ba89-a718156936dd"/>
    <s v="SD18021"/>
    <e v="#REF!"/>
  </r>
  <r>
    <s v="2021-05-02"/>
    <s v="Round3"/>
    <x v="6"/>
    <s v="DTM07"/>
    <s v="Ghubaish"/>
    <s v="DTM0706"/>
    <s v="Garyat Belila"/>
    <s v="DTM0706030"/>
    <s v="yes"/>
    <n v="27.838789999999999"/>
    <n v="12.256130000000001"/>
    <s v="Rural"/>
    <s v="Village"/>
    <m/>
    <m/>
    <n v="40"/>
    <n v="350"/>
    <n v="40"/>
    <n v="350"/>
    <m/>
    <m/>
    <m/>
    <m/>
    <m/>
    <m/>
    <x v="0"/>
    <s v=""/>
    <s v=""/>
    <n v="15"/>
    <n v="15"/>
    <n v="25"/>
    <n v="30"/>
    <n v="20"/>
    <n v="35"/>
    <n v="89"/>
    <n v="76"/>
    <n v="20"/>
    <n v="25"/>
    <m/>
    <m/>
    <m/>
    <m/>
    <m/>
    <n v="40"/>
    <m/>
    <s v=" عثمان محمد حامد ام بده "/>
    <s v="Religious leaders"/>
    <s v=" male "/>
    <s v=" 911,043,959 "/>
    <s v=""/>
    <s v=""/>
    <s v=""/>
    <s v=""/>
    <s v=""/>
    <s v=""/>
    <s v=""/>
    <s v=""/>
    <n v="1"/>
    <s v="On the phone"/>
    <s v="Yes, for most"/>
    <s v="Only for some"/>
    <s v="Yes, for most"/>
    <s v="Red       "/>
    <n v="476"/>
    <s v="West Kordofan"/>
    <s v="Ghubaish"/>
    <s v="b636e378-836b-4c77-84d1-0062dc5a1999"/>
    <s v="SD18021"/>
    <e v="#REF!"/>
  </r>
  <r>
    <s v="2021-04-30"/>
    <s v="Round3"/>
    <x v="6"/>
    <s v="DTM07"/>
    <s v="Ghubaish"/>
    <s v="DTM0706"/>
    <s v="Garyat Atroon"/>
    <s v="DTM0706031"/>
    <s v="yes"/>
    <n v="27.930070000000001"/>
    <n v="12.226889999999999"/>
    <s v="Rural"/>
    <s v="Village"/>
    <m/>
    <m/>
    <n v="1"/>
    <n v="1"/>
    <n v="1"/>
    <n v="1"/>
    <m/>
    <m/>
    <m/>
    <m/>
    <m/>
    <m/>
    <x v="0"/>
    <s v=""/>
    <s v=""/>
    <n v="0"/>
    <n v="0"/>
    <n v="0"/>
    <n v="0"/>
    <n v="0"/>
    <n v="0"/>
    <n v="1"/>
    <n v="0"/>
    <n v="0"/>
    <n v="0"/>
    <m/>
    <n v="1"/>
    <m/>
    <m/>
    <m/>
    <m/>
    <m/>
    <s v=" سلامة أحمد سالم "/>
    <s v="Religious leaders"/>
    <s v=" male "/>
    <s v=" 908,466,407 "/>
    <s v=""/>
    <s v=""/>
    <s v=""/>
    <s v=""/>
    <s v=""/>
    <s v=""/>
    <s v=""/>
    <s v=""/>
    <n v="1"/>
    <s v="In person"/>
    <s v="Yes, for most"/>
    <s v="Yes, for most"/>
    <s v="Yes, for most"/>
    <s v="Red       "/>
    <n v="481"/>
    <s v="West Kordofan"/>
    <s v="Ghubaish"/>
    <s v="4f5ab404-6df7-4458-bec4-0db0623774fa"/>
    <s v="SD18021"/>
    <e v="#REF!"/>
  </r>
  <r>
    <s v="2021-04-26"/>
    <s v="Round3"/>
    <x v="6"/>
    <s v="DTM07"/>
    <s v="Ghubaish"/>
    <s v="DTM0706"/>
    <s v="Hai Alrahma"/>
    <s v="DTM0706033"/>
    <s v="yes"/>
    <n v="27.135200000000001"/>
    <n v="12.061400000000001"/>
    <s v="Rural"/>
    <s v="Village"/>
    <m/>
    <m/>
    <n v="32"/>
    <n v="158"/>
    <m/>
    <m/>
    <m/>
    <m/>
    <n v="10"/>
    <n v="58"/>
    <n v="22"/>
    <n v="100"/>
    <x v="0"/>
    <s v="f. Other"/>
    <s v=""/>
    <n v="2"/>
    <n v="1"/>
    <n v="10"/>
    <n v="14"/>
    <n v="8"/>
    <n v="18"/>
    <n v="55"/>
    <n v="45"/>
    <n v="2"/>
    <n v="3"/>
    <m/>
    <m/>
    <m/>
    <m/>
    <m/>
    <n v="32"/>
    <m/>
    <s v=" عبد الله علي البشاري "/>
    <s v="Ameer"/>
    <s v=" male "/>
    <s v=" 922,949,251 "/>
    <s v=" احمد حامد أحمد "/>
    <s v="Ameer"/>
    <s v=" male "/>
    <s v=" 992,059,686 "/>
    <s v=" دود دود دول "/>
    <s v="Ameer"/>
    <s v=" male "/>
    <s v=" 961,292,207 "/>
    <n v="3"/>
    <s v="In person"/>
    <s v="Yes, for most"/>
    <s v="Yes, for most"/>
    <s v="Yes, for most"/>
    <s v="Green     "/>
    <n v="473"/>
    <s v="West Kordofan"/>
    <s v="Ghubaish"/>
    <s v="825ecc8d-d1c3-4480-8057-2b49c331efc8"/>
    <s v="SD18021"/>
    <e v="#REF!"/>
  </r>
  <r>
    <s v="2021-05-07"/>
    <s v="Round3"/>
    <x v="6"/>
    <s v="DTM07"/>
    <s v="Ghubaish"/>
    <s v="DTM0706"/>
    <s v="Um Dgal"/>
    <s v="DTM0706035"/>
    <s v="yes"/>
    <n v="27.110849999999999"/>
    <n v="12.12303"/>
    <s v="Rural"/>
    <s v="Village"/>
    <m/>
    <m/>
    <n v="2"/>
    <n v="6"/>
    <n v="2"/>
    <n v="6"/>
    <m/>
    <m/>
    <m/>
    <m/>
    <m/>
    <m/>
    <x v="0"/>
    <s v=""/>
    <s v=""/>
    <n v="0"/>
    <n v="0"/>
    <n v="0"/>
    <n v="0"/>
    <n v="1"/>
    <n v="1"/>
    <n v="2"/>
    <n v="2"/>
    <n v="0"/>
    <n v="0"/>
    <m/>
    <n v="2"/>
    <m/>
    <m/>
    <m/>
    <m/>
    <m/>
    <s v=" أحمد محمد أحمد ادم "/>
    <s v="Religious leaders"/>
    <s v=" male "/>
    <s v=" 922,424,492 "/>
    <s v=""/>
    <s v=""/>
    <s v=""/>
    <s v=""/>
    <s v=""/>
    <s v=""/>
    <s v=""/>
    <s v=""/>
    <n v="1"/>
    <s v="In person"/>
    <s v="Yes, for most"/>
    <s v="Yes, for everything"/>
    <s v="Yes, for most"/>
    <s v="Red       "/>
    <n v="575"/>
    <s v="West Kordofan"/>
    <s v="Ghubaish"/>
    <s v="a65c59a3-f82a-4071-9371-a0ff26fe8dcd"/>
    <s v="SD18021"/>
    <e v="#REF!"/>
  </r>
  <r>
    <s v="2021-05-24"/>
    <s v="Round3"/>
    <x v="6"/>
    <s v="DTM07"/>
    <s v="Ghubaish"/>
    <s v="DTM0706"/>
    <s v="Garyat Alsharfa"/>
    <s v="DTM0706037"/>
    <s v="yes"/>
    <n v="27.09544"/>
    <n v="12.086040000000001"/>
    <s v="Rural"/>
    <s v="Village"/>
    <m/>
    <m/>
    <n v="88"/>
    <n v="454"/>
    <n v="88"/>
    <n v="454"/>
    <m/>
    <m/>
    <m/>
    <m/>
    <m/>
    <m/>
    <x v="0"/>
    <s v=""/>
    <s v=""/>
    <n v="15"/>
    <n v="26"/>
    <n v="72"/>
    <n v="46"/>
    <n v="62"/>
    <n v="72"/>
    <n v="72"/>
    <n v="64"/>
    <n v="15"/>
    <n v="10"/>
    <m/>
    <m/>
    <m/>
    <m/>
    <m/>
    <n v="88"/>
    <m/>
    <s v=" الفاضل محمد إبراهيم "/>
    <s v="Religious leaders"/>
    <s v=" male "/>
    <s v=" 927,101,287 "/>
    <s v=" عثمان مصطفى إبراهيم مضوي "/>
    <s v="Ameer"/>
    <s v=" male "/>
    <s v=" 996,607,534 "/>
    <s v=" ابرم مبيورمدوك "/>
    <s v="Ameer"/>
    <s v=" male "/>
    <s v=" 924,821,612 "/>
    <n v="3"/>
    <s v="On the phone"/>
    <s v="Yes, for most"/>
    <s v="Only for some"/>
    <s v="Only for some"/>
    <s v="Green     "/>
    <n v="1186"/>
    <s v="West Kordofan"/>
    <s v="Ghubaish"/>
    <s v="ef044939-6a5a-4d8c-b522-3f54845dcd38"/>
    <s v="SD18021"/>
    <e v="#REF!"/>
  </r>
  <r>
    <s v="2021-05-22"/>
    <s v="Round3"/>
    <x v="6"/>
    <s v="DTM07"/>
    <s v="Ghubaish"/>
    <s v="DTM0706"/>
    <s v="Garyat Wedaa'"/>
    <s v="DTM0706039"/>
    <s v="yes"/>
    <n v="27.333729999999999"/>
    <n v="12.152200000000001"/>
    <s v="Rural"/>
    <s v="Village"/>
    <m/>
    <m/>
    <n v="40"/>
    <n v="350"/>
    <m/>
    <m/>
    <m/>
    <m/>
    <n v="25"/>
    <n v="251"/>
    <n v="15"/>
    <n v="99"/>
    <x v="0"/>
    <s v=""/>
    <s v=""/>
    <n v="7"/>
    <n v="10"/>
    <n v="34"/>
    <n v="44"/>
    <n v="51"/>
    <n v="51"/>
    <n v="58"/>
    <n v="64"/>
    <n v="14"/>
    <n v="17"/>
    <m/>
    <m/>
    <m/>
    <m/>
    <m/>
    <n v="40"/>
    <m/>
    <s v=" عبد العزيز حمدان قادم ( عدلان ) "/>
    <s v="Religious leaders"/>
    <s v=" male "/>
    <s v=" 915,507,675 "/>
    <s v=""/>
    <s v=""/>
    <s v=""/>
    <s v=""/>
    <s v=""/>
    <s v=""/>
    <s v=""/>
    <s v=""/>
    <n v="1"/>
    <s v="In person"/>
    <s v="Yes, for most"/>
    <s v="Only for some"/>
    <s v="Only for some"/>
    <s v="Red       "/>
    <n v="1183"/>
    <s v="West Kordofan"/>
    <s v="Ghubaish"/>
    <s v="29da2e95-615e-42bc-b934-0a40c83b1e96"/>
    <s v="SD18021"/>
    <e v="#REF!"/>
  </r>
  <r>
    <s v="2021-05-24"/>
    <s v="Round3"/>
    <x v="6"/>
    <s v="DTM07"/>
    <s v="Ghubaish"/>
    <s v="DTM0706"/>
    <s v="Hai Alsalam"/>
    <s v="DTM0706040"/>
    <s v="yes"/>
    <n v="27.33661"/>
    <n v="12.415749999999999"/>
    <s v="Rural"/>
    <s v="Village"/>
    <m/>
    <m/>
    <n v="320"/>
    <n v="1569"/>
    <n v="190"/>
    <n v="889"/>
    <m/>
    <m/>
    <n v="100"/>
    <n v="500"/>
    <n v="30"/>
    <n v="180"/>
    <x v="0"/>
    <s v=""/>
    <s v=""/>
    <n v="51"/>
    <n v="69"/>
    <n v="189"/>
    <n v="206"/>
    <n v="171"/>
    <n v="171"/>
    <n v="261"/>
    <n v="296"/>
    <n v="69"/>
    <n v="86"/>
    <m/>
    <m/>
    <m/>
    <m/>
    <m/>
    <n v="320"/>
    <m/>
    <s v=" ادم علي ارباب "/>
    <s v="Ameer"/>
    <s v=" male "/>
    <s v=" 961,071,762 "/>
    <s v=" مصطفى الني لوال الني "/>
    <s v="Government representative"/>
    <s v=" male "/>
    <s v=" 911,939,671 "/>
    <s v=""/>
    <s v=""/>
    <s v=""/>
    <s v=""/>
    <n v="2"/>
    <s v="In person"/>
    <s v="Yes, for most"/>
    <s v="Only for some"/>
    <s v="Only for some"/>
    <s v="Orange    "/>
    <n v="1191"/>
    <s v="West Kordofan"/>
    <s v="Ghubaish"/>
    <s v="86eae8c3-b18c-4e79-a9f6-def97fbda51a"/>
    <s v="SD18021"/>
    <e v="#REF!"/>
  </r>
  <r>
    <s v="2021-05-22"/>
    <s v="Round3"/>
    <x v="6"/>
    <s v="DTM07"/>
    <s v="Ghubaish"/>
    <s v="DTM0706"/>
    <s v="Um Debiba"/>
    <s v="DTM0706041"/>
    <s v="yes"/>
    <n v="27.696570000000001"/>
    <n v="12.200340000000001"/>
    <s v="Rural"/>
    <s v="Village"/>
    <m/>
    <m/>
    <n v="482"/>
    <n v="793"/>
    <m/>
    <m/>
    <m/>
    <m/>
    <m/>
    <m/>
    <n v="482"/>
    <n v="793"/>
    <x v="0"/>
    <s v="f. Other"/>
    <s v=""/>
    <n v="94"/>
    <n v="104"/>
    <n v="52"/>
    <n v="52"/>
    <n v="94"/>
    <n v="94"/>
    <n v="104"/>
    <n v="126"/>
    <n v="31"/>
    <n v="42"/>
    <m/>
    <m/>
    <m/>
    <m/>
    <m/>
    <n v="482"/>
    <m/>
    <s v=" ادم جبريل ادم جبريل "/>
    <s v="Religious leaders"/>
    <s v=" male "/>
    <s v=" 919,689,993 "/>
    <s v=""/>
    <s v=""/>
    <s v=""/>
    <s v=""/>
    <s v=""/>
    <s v=""/>
    <s v=""/>
    <s v=""/>
    <n v="1"/>
    <s v="On the phone"/>
    <s v="Yes, for most"/>
    <s v="Yes, for most"/>
    <s v="Only for some"/>
    <s v="Red       "/>
    <n v="1182"/>
    <s v="West Kordofan"/>
    <s v="Ghubaish"/>
    <s v="66024e56-fbab-4f6d-8f14-9203a21152c3"/>
    <s v="SD18021"/>
    <e v="#REF!"/>
  </r>
  <r>
    <s v="2021-05-02"/>
    <s v="Round3"/>
    <x v="6"/>
    <s v="DTM07"/>
    <s v="Ghubaish"/>
    <s v="DTM0706"/>
    <s v="Abd Alsharef"/>
    <s v="DTM0706042"/>
    <s v="yes"/>
    <n v="27.332789999999999"/>
    <n v="12.15504"/>
    <s v="Rural"/>
    <s v="Village"/>
    <m/>
    <m/>
    <n v="70"/>
    <n v="350"/>
    <n v="60"/>
    <n v="292"/>
    <m/>
    <m/>
    <n v="10"/>
    <n v="58"/>
    <m/>
    <m/>
    <x v="0"/>
    <s v="f. Other"/>
    <s v=""/>
    <n v="7"/>
    <n v="10"/>
    <n v="34"/>
    <n v="44"/>
    <n v="51"/>
    <n v="51"/>
    <n v="58"/>
    <n v="64"/>
    <n v="14"/>
    <n v="17"/>
    <m/>
    <m/>
    <m/>
    <m/>
    <m/>
    <n v="70"/>
    <m/>
    <s v=" الصادق فنر غبش عبد الشارف "/>
    <s v="Religious leaders"/>
    <s v=" male "/>
    <s v=" 990,845,185 "/>
    <s v=" عبد الرحمن الصادق فنر غبش "/>
    <s v="Religious leaders"/>
    <s v=" male "/>
    <s v=" 929,034,602 "/>
    <s v=""/>
    <s v=""/>
    <s v=""/>
    <s v=""/>
    <n v="2"/>
    <s v="In person"/>
    <s v="Yes, for most"/>
    <s v="Only for some"/>
    <s v="Yes, for most"/>
    <s v="Orange    "/>
    <n v="1308"/>
    <s v="West Kordofan"/>
    <s v="Ghubaish"/>
    <s v="1361eea4-da7c-494b-b52b-ce8c006e0642"/>
    <s v="SD18021"/>
    <e v="#REF!"/>
  </r>
  <r>
    <s v="2021-05-02"/>
    <s v="Round3"/>
    <x v="6"/>
    <s v="DTM07"/>
    <s v="Ghubaish"/>
    <s v="DTM0706"/>
    <s v="Alklayl"/>
    <s v="DTM0706043"/>
    <s v="yes"/>
    <n v="27.35134"/>
    <n v="12.15645"/>
    <s v="Rural"/>
    <s v="Village"/>
    <m/>
    <m/>
    <n v="8"/>
    <n v="50"/>
    <m/>
    <m/>
    <m/>
    <m/>
    <n v="8"/>
    <n v="50"/>
    <m/>
    <m/>
    <x v="0"/>
    <s v=""/>
    <s v=""/>
    <n v="1"/>
    <n v="3"/>
    <n v="4"/>
    <n v="7"/>
    <n v="5"/>
    <n v="8"/>
    <n v="9"/>
    <n v="12"/>
    <n v="0"/>
    <n v="1"/>
    <m/>
    <n v="8"/>
    <m/>
    <m/>
    <m/>
    <m/>
    <n v="0"/>
    <s v=" مكي محمد مكين "/>
    <s v="Religious leaders"/>
    <s v=" male "/>
    <s v=" 915,297,334 "/>
    <s v=""/>
    <s v=""/>
    <s v=""/>
    <s v=""/>
    <s v=""/>
    <s v=""/>
    <s v=""/>
    <s v=""/>
    <n v="1"/>
    <s v="In person"/>
    <s v="Only for some"/>
    <s v="Only for some"/>
    <s v="Yes, for most"/>
    <s v="Red       "/>
    <n v="482"/>
    <s v="West Kordofan"/>
    <s v="Ghubaish"/>
    <s v="536475f9-8e4a-4960-b545-183a5427fbac"/>
    <s v="SD18021"/>
    <e v="#REF!"/>
  </r>
  <r>
    <s v="2021-06-16"/>
    <s v="Round3"/>
    <x v="6"/>
    <s v="DTM07"/>
    <s v="As Sunut"/>
    <s v="DTM0707"/>
    <s v="kiram (Kadam)"/>
    <s v="DTM0707007"/>
    <s v="yes"/>
    <n v="28.787210000000002"/>
    <n v="12.051550000000001"/>
    <s v="Urban"/>
    <s v="Admin Unit"/>
    <s v="11"/>
    <s v="20"/>
    <n v="6"/>
    <n v="18"/>
    <n v="6"/>
    <n v="18"/>
    <m/>
    <m/>
    <m/>
    <m/>
    <m/>
    <m/>
    <x v="0"/>
    <s v=""/>
    <s v=""/>
    <n v="1"/>
    <n v="1"/>
    <n v="1"/>
    <n v="2"/>
    <n v="2"/>
    <n v="3"/>
    <n v="4"/>
    <n v="4"/>
    <n v="0"/>
    <n v="0"/>
    <m/>
    <n v="1"/>
    <m/>
    <m/>
    <m/>
    <m/>
    <n v="5"/>
    <s v=" أحمد محمد ابكر "/>
    <s v="Ameer"/>
    <s v=" male "/>
    <s v=" 962,219,096 "/>
    <s v=" حامد احمد محمد  "/>
    <s v="Ameer"/>
    <s v=" male "/>
    <s v=" 122,601,061 "/>
    <s v=""/>
    <s v=""/>
    <s v=""/>
    <s v=""/>
    <n v="2"/>
    <s v="In person"/>
    <s v="Yes, for most"/>
    <s v="Yes, for most"/>
    <s v="Yes, for most"/>
    <s v="Orange    "/>
    <n v="1543"/>
    <s v="West Kordofan"/>
    <s v="As Sunut"/>
    <s v="646fbf5e-f983-43f7-84a4-4bf59abd4e58"/>
    <s v="SD18092"/>
    <e v="#REF!"/>
  </r>
  <r>
    <s v="2021-04-26"/>
    <s v="Round3"/>
    <x v="6"/>
    <s v="DTM07"/>
    <s v="Al Meiram"/>
    <s v="DTM0712"/>
    <s v="Al a'zam"/>
    <s v="DTM0712002"/>
    <s v="yes"/>
    <n v="27.518709999999999"/>
    <n v="10.49915"/>
    <s v="Rural"/>
    <s v="Village"/>
    <s v="75"/>
    <s v="304"/>
    <n v="52"/>
    <n v="835"/>
    <n v="52"/>
    <n v="835"/>
    <m/>
    <m/>
    <m/>
    <m/>
    <m/>
    <m/>
    <x v="0"/>
    <s v=""/>
    <s v=""/>
    <n v="9"/>
    <n v="21"/>
    <n v="32"/>
    <n v="54"/>
    <n v="47"/>
    <n v="98"/>
    <n v="106"/>
    <n v="188"/>
    <n v="118"/>
    <n v="162"/>
    <m/>
    <n v="52"/>
    <m/>
    <m/>
    <m/>
    <m/>
    <m/>
    <s v=" محمد الجله حامدين "/>
    <s v="Ameer"/>
    <s v=" male "/>
    <s v=" 100,300,819 "/>
    <s v=" ادم حمدي سلومه "/>
    <s v="Ameer"/>
    <s v=" male "/>
    <s v=" 124,415,061 "/>
    <s v=" عبدالرحمن عبدالله علي "/>
    <s v="Ameer"/>
    <s v=" male "/>
    <s v=" 121,444,198 "/>
    <n v="3"/>
    <s v="In person"/>
    <s v="Yes, for most"/>
    <s v="Yes, for most"/>
    <s v="Yes, for most"/>
    <s v="Green     "/>
    <n v="1540"/>
    <s v="West Kordofan"/>
    <s v="Al Meiram"/>
    <s v="e60cd07c-f6ba-4a4d-aeef-b7f6f0c0f0fb"/>
    <s v="SD18106"/>
    <e v="#REF!"/>
  </r>
  <r>
    <s v="2021-04-28"/>
    <s v="Round3"/>
    <x v="6"/>
    <s v="DTM07"/>
    <s v="Al Meiram"/>
    <s v="DTM0712"/>
    <s v="Alzrafa Albirda"/>
    <s v="DTM0712006"/>
    <s v="yes"/>
    <n v="27.851330000000001"/>
    <n v="10.26483"/>
    <s v="Rural"/>
    <s v="Village"/>
    <s v="58"/>
    <s v="375"/>
    <n v="58"/>
    <n v="385"/>
    <m/>
    <m/>
    <n v="58"/>
    <n v="385"/>
    <m/>
    <m/>
    <m/>
    <m/>
    <x v="0"/>
    <s v=""/>
    <s v=""/>
    <n v="8"/>
    <n v="15"/>
    <n v="31"/>
    <n v="31"/>
    <n v="92"/>
    <n v="69"/>
    <n v="39"/>
    <n v="38"/>
    <n v="31"/>
    <n v="31"/>
    <m/>
    <n v="58"/>
    <m/>
    <m/>
    <m/>
    <m/>
    <m/>
    <s v=" علي كرومه قرينيق "/>
    <s v="Religious leaders"/>
    <s v=" male "/>
    <s v=" 114,587,977 "/>
    <s v=" علي الدود محمد العبيد "/>
    <s v="Ameer"/>
    <s v=" male "/>
    <s v=" 121,582,005 "/>
    <s v=" اجبر شوكه ااجبر "/>
    <s v="Ameer"/>
    <s v=" male "/>
    <s v=" 128,557,472 "/>
    <n v="3"/>
    <s v="In person"/>
    <s v="Yes, for most"/>
    <s v="Yes, for most"/>
    <s v="Yes, for everything"/>
    <s v="Green     "/>
    <n v="1539"/>
    <s v="West Kordofan"/>
    <s v="Al Meiram"/>
    <s v="f9d2bc7f-435a-4b18-9f28-9c10f5411045"/>
    <s v="SD18106"/>
    <e v="#REF!"/>
  </r>
  <r>
    <s v="2021-04-29"/>
    <s v="Round3"/>
    <x v="6"/>
    <s v="DTM07"/>
    <s v="Al Meiram"/>
    <s v="DTM0712"/>
    <s v="Um seninaya"/>
    <s v="DTM0712008"/>
    <s v="yes"/>
    <n v="27.74212"/>
    <n v="10.18684"/>
    <s v="Rural"/>
    <s v="Village"/>
    <s v="76"/>
    <s v="258"/>
    <n v="36"/>
    <n v="226"/>
    <n v="36"/>
    <n v="226"/>
    <m/>
    <m/>
    <m/>
    <m/>
    <m/>
    <m/>
    <x v="0"/>
    <s v=""/>
    <s v=""/>
    <n v="14"/>
    <n v="9"/>
    <n v="17"/>
    <n v="20"/>
    <n v="23"/>
    <n v="27"/>
    <n v="31"/>
    <n v="36"/>
    <n v="23"/>
    <n v="26"/>
    <m/>
    <n v="36"/>
    <m/>
    <m/>
    <m/>
    <m/>
    <m/>
    <s v=" احمد ابكر عبدالرحمن "/>
    <s v="Religious leaders"/>
    <s v=" male "/>
    <s v=" 969,693,102 "/>
    <s v=" الرضي حمدان جبهه "/>
    <s v="Ameer"/>
    <s v=" male "/>
    <s v=" 961,262,400 "/>
    <s v=" عمر محمد توم مطر "/>
    <s v="Ameer"/>
    <s v=" male "/>
    <s v=" 126,658,231 "/>
    <n v="3"/>
    <s v="In person"/>
    <s v="Yes, for everything"/>
    <s v="Yes, for most"/>
    <s v="Yes, for most"/>
    <s v="Green     "/>
    <n v="1538"/>
    <s v="West Kordofan"/>
    <s v="Al Meiram"/>
    <s v="577cb59f-d6dd-48a3-a534-0791fdecac57"/>
    <s v="SD18106"/>
    <e v="#REF!"/>
  </r>
  <r>
    <s v="2021-05-02"/>
    <s v="Round3"/>
    <x v="6"/>
    <s v="DTM07"/>
    <s v="Al Meiram"/>
    <s v="DTM0712"/>
    <s v="Hai Almohtadeen"/>
    <s v="DTM0712012"/>
    <s v="no"/>
    <n v="27.684529999999999"/>
    <n v="10.138820000000001"/>
    <s v="Rural"/>
    <s v="Village"/>
    <s v="135"/>
    <s v="792"/>
    <n v="135"/>
    <n v="792"/>
    <n v="135"/>
    <n v="792"/>
    <m/>
    <m/>
    <m/>
    <m/>
    <m/>
    <m/>
    <x v="0"/>
    <s v=""/>
    <s v=""/>
    <n v="37"/>
    <n v="78"/>
    <n v="30"/>
    <n v="56"/>
    <n v="85"/>
    <n v="113"/>
    <n v="145"/>
    <n v="189"/>
    <n v="25"/>
    <n v="34"/>
    <m/>
    <n v="135"/>
    <m/>
    <m/>
    <m/>
    <m/>
    <m/>
    <s v=" نور الدين يوسف ابيض "/>
    <s v="Religious leaders"/>
    <s v=" male "/>
    <s v=" 118,052,939 "/>
    <s v=" حران عبيد "/>
    <s v="Ameer"/>
    <s v=" male "/>
    <s v=" 129,908,140 "/>
    <s v=" عبدالله تربك ابراهيم "/>
    <s v="Ameer"/>
    <s v=" male "/>
    <s v=" 121,325,749 "/>
    <n v="3"/>
    <s v="In person"/>
    <s v="Yes, for most"/>
    <s v="Yes, for most"/>
    <s v="Yes, for most"/>
    <s v="Green     "/>
    <n v="606"/>
    <s v="West Kordofan"/>
    <s v="Al Meiram"/>
    <s v="becadec4-0c4f-4a4b-a194-fef54628d675"/>
    <s v="SD18106"/>
    <e v="#REF!"/>
  </r>
  <r>
    <s v="2021-05-03"/>
    <s v="Round3"/>
    <x v="6"/>
    <s v="DTM07"/>
    <s v="Al Meiram"/>
    <s v="DTM0712"/>
    <s v="Maa'ty"/>
    <s v="DTM0712013"/>
    <s v="yes"/>
    <n v="0"/>
    <n v="0"/>
    <s v="Rural"/>
    <s v="Neighborhood"/>
    <s v="125"/>
    <s v="710"/>
    <n v="125"/>
    <n v="723"/>
    <n v="125"/>
    <n v="723"/>
    <m/>
    <m/>
    <m/>
    <m/>
    <m/>
    <m/>
    <x v="0"/>
    <s v=""/>
    <s v=""/>
    <n v="42"/>
    <n v="53"/>
    <n v="106"/>
    <n v="85"/>
    <n v="148"/>
    <n v="148"/>
    <n v="35"/>
    <n v="48"/>
    <n v="26"/>
    <n v="32"/>
    <m/>
    <m/>
    <m/>
    <m/>
    <m/>
    <n v="125"/>
    <m/>
    <s v=" بشاره جمعه احمد "/>
    <s v="Religious leaders"/>
    <s v=" male "/>
    <s v=" 126,179,059 "/>
    <s v=" قرنق باك الحوش "/>
    <s v="Ameer"/>
    <s v=" male "/>
    <s v=""/>
    <s v=" دينق اميد اكوك "/>
    <s v="Ameer"/>
    <s v=" male "/>
    <s v=" 112,324,713 "/>
    <n v="3"/>
    <s v="In person"/>
    <s v="Yes, for most"/>
    <s v="Yes, for most"/>
    <s v="Yes, for most"/>
    <s v="Green     "/>
    <n v="605"/>
    <s v="West Kordofan"/>
    <s v="Al Meiram"/>
    <s v="21627f43-f626-43cc-899b-ceb71b2df366"/>
    <s v="SD18106"/>
    <e v="#REF!"/>
  </r>
  <r>
    <s v="2021-04-25"/>
    <s v="Round3"/>
    <x v="6"/>
    <s v="DTM07"/>
    <s v="Al Dibab"/>
    <s v="DTM0713"/>
    <s v="Al debab"/>
    <s v="DTM0713001"/>
    <s v="yes"/>
    <n v="28.216889999999999"/>
    <n v="10.5814"/>
    <s v="Rural"/>
    <s v="Village"/>
    <s v="198"/>
    <s v="1865"/>
    <n v="124"/>
    <n v="744"/>
    <n v="124"/>
    <n v="744"/>
    <m/>
    <m/>
    <m/>
    <m/>
    <m/>
    <m/>
    <x v="0"/>
    <s v=""/>
    <s v=""/>
    <n v="19"/>
    <n v="29"/>
    <n v="72"/>
    <n v="76"/>
    <n v="138"/>
    <n v="129"/>
    <n v="119"/>
    <n v="129"/>
    <n v="19"/>
    <n v="14"/>
    <m/>
    <n v="1"/>
    <m/>
    <m/>
    <m/>
    <m/>
    <n v="123"/>
    <s v=" عمر عبدالله مسلم "/>
    <s v="Shaik"/>
    <s v=" male "/>
    <s v=" 915,428,401 "/>
    <s v=" الفاصل محمد برشم "/>
    <s v="Religious leaders"/>
    <s v=" female "/>
    <s v=" 901,478,095 "/>
    <s v=" محمد احمد الختيم "/>
    <s v="Religious leaders"/>
    <s v=" male "/>
    <s v=" 912,747,623 "/>
    <n v="3"/>
    <s v="In person"/>
    <s v="Yes, for most"/>
    <s v="Yes, for most"/>
    <s v="Yes, for most"/>
    <s v="Green     "/>
    <n v="519"/>
    <s v="West Kordofan"/>
    <s v="Al Dibab"/>
    <s v="d4537c33-f817-4e33-8273-ce34d327bcfe"/>
    <s v="SD18103"/>
    <e v="#REF!"/>
  </r>
  <r>
    <s v="2021-05-05"/>
    <s v="Round3"/>
    <x v="6"/>
    <s v="DTM07"/>
    <s v="Al Dibab"/>
    <s v="DTM0713"/>
    <s v="Sharab"/>
    <s v="DTM0713002"/>
    <s v="yes"/>
    <n v="27.97588"/>
    <n v="10.856"/>
    <s v="Rural"/>
    <s v="Village"/>
    <s v="15"/>
    <s v="76"/>
    <n v="42"/>
    <n v="252"/>
    <m/>
    <m/>
    <m/>
    <m/>
    <n v="42"/>
    <n v="252"/>
    <m/>
    <m/>
    <x v="0"/>
    <s v=""/>
    <s v=""/>
    <n v="5"/>
    <n v="20"/>
    <n v="20"/>
    <n v="57"/>
    <n v="22"/>
    <n v="35"/>
    <n v="27"/>
    <n v="41"/>
    <n v="5"/>
    <n v="20"/>
    <m/>
    <n v="1"/>
    <m/>
    <m/>
    <m/>
    <m/>
    <n v="41"/>
    <s v=" حامد ابوتور محمد "/>
    <s v="Religious leaders"/>
    <s v=" male "/>
    <s v=" 960,718,414 "/>
    <s v=" مهدي احمد بخاري "/>
    <s v="Religious leaders"/>
    <s v=" male "/>
    <s v=" 909,715,487 "/>
    <s v=" ابراهيم ادم الخضر "/>
    <s v="Religious leaders"/>
    <s v=" male "/>
    <s v=" 919,962,950 "/>
    <n v="6"/>
    <s v="In person"/>
    <s v="Yes, for most"/>
    <s v="Yes, for most"/>
    <s v="Yes, for most"/>
    <s v="Green     "/>
    <n v="524"/>
    <s v="West Kordofan"/>
    <s v="Al Dibab"/>
    <s v="bea80fff-897a-4d39-869a-1da205c7ac8a"/>
    <s v="SD18103"/>
    <e v="#REF!"/>
  </r>
  <r>
    <s v="2021-04-29"/>
    <s v="Round3"/>
    <x v="6"/>
    <s v="DTM07"/>
    <s v="Al Dibab"/>
    <s v="DTM0713"/>
    <s v="Kilo 50"/>
    <s v="DTM0713003"/>
    <s v="yes"/>
    <n v="28.10679"/>
    <n v="10.774940000000001"/>
    <s v="Rural"/>
    <s v="Village"/>
    <s v="6"/>
    <s v="37"/>
    <n v="84"/>
    <n v="504"/>
    <m/>
    <m/>
    <m/>
    <m/>
    <n v="84"/>
    <n v="504"/>
    <m/>
    <m/>
    <x v="0"/>
    <s v=""/>
    <s v=""/>
    <n v="10"/>
    <n v="15"/>
    <n v="29"/>
    <n v="36"/>
    <n v="68"/>
    <n v="51"/>
    <n v="61"/>
    <n v="54"/>
    <n v="15"/>
    <n v="165"/>
    <m/>
    <n v="1"/>
    <m/>
    <m/>
    <m/>
    <m/>
    <n v="83"/>
    <s v=" حمدون محمد حمدون "/>
    <s v="Religious leaders"/>
    <s v=" male "/>
    <s v=" 915,727,162 "/>
    <s v=" اسماعيل محمد النضيف "/>
    <s v="Religious leaders"/>
    <s v=" male "/>
    <s v=" 909,332,955 "/>
    <s v=" جماع جامع جمعه "/>
    <s v="Religious leaders"/>
    <s v=" male "/>
    <s v=" 919,652,762 "/>
    <n v="3"/>
    <s v="In person"/>
    <s v="Yes, for most"/>
    <s v="Yes, for most"/>
    <s v="Yes, for most"/>
    <s v="Green     "/>
    <n v="521"/>
    <s v="West Kordofan"/>
    <s v="Al Dibab"/>
    <s v="f780bf88-6228-445e-908e-f785e1fa2c9e"/>
    <s v="SD18103"/>
    <e v="#REF!"/>
  </r>
  <r>
    <s v="2021-04-27"/>
    <s v="Round3"/>
    <x v="6"/>
    <s v="DTM07"/>
    <s v="Al Dibab"/>
    <s v="DTM0713"/>
    <s v="Garya Gadeed"/>
    <s v="DTM0713004"/>
    <s v="yes"/>
    <n v="28.34665"/>
    <n v="10.573549999999999"/>
    <s v="Rural"/>
    <s v="Village"/>
    <s v="8"/>
    <s v="18"/>
    <n v="65"/>
    <n v="390"/>
    <m/>
    <m/>
    <m/>
    <m/>
    <n v="65"/>
    <n v="390"/>
    <m/>
    <m/>
    <x v="0"/>
    <s v=""/>
    <s v=""/>
    <n v="5"/>
    <n v="20"/>
    <n v="35"/>
    <n v="42"/>
    <n v="79"/>
    <n v="62"/>
    <n v="67"/>
    <n v="61"/>
    <n v="12"/>
    <n v="7"/>
    <m/>
    <n v="1"/>
    <m/>
    <m/>
    <m/>
    <m/>
    <n v="64"/>
    <s v=" عمران محمد حمدي "/>
    <s v="Religious leaders"/>
    <s v=" male "/>
    <s v=" 918,686,510 "/>
    <s v=" محمود منان "/>
    <s v="Religious leaders"/>
    <s v=" male "/>
    <s v=" 915,185,844 "/>
    <s v=""/>
    <s v=""/>
    <s v=""/>
    <s v=""/>
    <n v="4"/>
    <s v="In person"/>
    <s v="Yes, for most"/>
    <s v="Yes, for most"/>
    <s v="Yes, for most"/>
    <s v="Green     "/>
    <n v="520"/>
    <s v="West Kordofan"/>
    <s v="Al Dibab"/>
    <s v="9902f31d-2571-4ba3-b6d2-4b2dac997242"/>
    <s v="SD18103"/>
    <e v="#REF!"/>
  </r>
  <r>
    <s v="2021-05-03"/>
    <s v="Round3"/>
    <x v="6"/>
    <s v="DTM07"/>
    <s v="Al Dibab"/>
    <s v="DTM0713"/>
    <s v="Tomsah"/>
    <s v="DTM0713005"/>
    <s v="yes"/>
    <n v="28.413930000000001"/>
    <n v="10.296139999999999"/>
    <s v="Rural"/>
    <s v="Village"/>
    <s v="405"/>
    <s v="2430"/>
    <n v="184"/>
    <n v="1110"/>
    <m/>
    <m/>
    <m/>
    <m/>
    <n v="184"/>
    <n v="1110"/>
    <m/>
    <m/>
    <x v="0"/>
    <s v=""/>
    <s v=""/>
    <n v="37"/>
    <n v="22"/>
    <n v="96"/>
    <n v="133"/>
    <n v="200"/>
    <n v="192"/>
    <n v="163"/>
    <n v="186"/>
    <n v="37"/>
    <n v="44"/>
    <m/>
    <n v="1"/>
    <m/>
    <m/>
    <m/>
    <m/>
    <n v="183"/>
    <s v=" فضل المولي حمدان رازو "/>
    <s v="Religious leaders"/>
    <s v=" male "/>
    <s v=" 122,873,883 "/>
    <s v=" عبدالله حامد عبدالله "/>
    <s v="Religious leaders"/>
    <s v=" male "/>
    <s v=" 116,785,237 "/>
    <s v=" جوزىف نيوال نيوال "/>
    <s v="Mack"/>
    <s v=" male "/>
    <s v=" 111,109,046 "/>
    <n v="3"/>
    <s v="In person"/>
    <s v="Yes, for most"/>
    <s v="Yes, for most"/>
    <s v="Yes, for most"/>
    <s v="Green     "/>
    <n v="523"/>
    <s v="West Kordofan"/>
    <s v="Al Dibab"/>
    <s v="5448bdac-b8ee-48c5-9bd6-6d92ec58edf6"/>
    <s v="SD18103"/>
    <e v="#REF!"/>
  </r>
  <r>
    <s v="2021-05-01"/>
    <s v="Round3"/>
    <x v="6"/>
    <s v="DTM07"/>
    <s v="Al Dibab"/>
    <s v="DTM0713"/>
    <s v="Nama"/>
    <s v="DTM0713006"/>
    <s v="yes"/>
    <n v="28.574249999999999"/>
    <n v="10.319129999999999"/>
    <s v="Rural"/>
    <s v="Village"/>
    <s v="48"/>
    <s v="297"/>
    <n v="62"/>
    <n v="372"/>
    <m/>
    <m/>
    <m/>
    <m/>
    <n v="62"/>
    <n v="372"/>
    <m/>
    <m/>
    <x v="0"/>
    <s v=""/>
    <s v=""/>
    <n v="9"/>
    <n v="16"/>
    <n v="33"/>
    <n v="40"/>
    <n v="64"/>
    <n v="68"/>
    <n v="54"/>
    <n v="67"/>
    <n v="12"/>
    <n v="9"/>
    <m/>
    <n v="1"/>
    <m/>
    <m/>
    <m/>
    <m/>
    <n v="61"/>
    <s v=" ادريس سليمان عايش "/>
    <s v="Shaik"/>
    <s v=" male "/>
    <s v=" 914,512,855 "/>
    <s v=" احمد جبر النور شارف "/>
    <s v="Religious leaders"/>
    <s v=" male "/>
    <s v=""/>
    <s v=" عثمان ابكر "/>
    <s v="Ameer"/>
    <s v=" male "/>
    <s v=""/>
    <n v="3"/>
    <s v="In person"/>
    <s v="Yes, for most"/>
    <s v="Yes, for most"/>
    <s v="Yes, for most"/>
    <s v="Green     "/>
    <n v="522"/>
    <s v="West Kordofan"/>
    <s v="Al Dibab"/>
    <s v="f6a3facb-c360-4742-916a-30ac9b8f0027"/>
    <s v="SD18103"/>
    <e v="#REF!"/>
  </r>
  <r>
    <s v="2021-04-24"/>
    <s v="Round3"/>
    <x v="6"/>
    <s v="DTM07"/>
    <s v="Al Idia"/>
    <s v="DTM0714"/>
    <s v="Um Khshmyn"/>
    <s v="DTM0714002"/>
    <s v="yes"/>
    <n v="28.405259999999998"/>
    <n v="12.00469"/>
    <s v="Rural"/>
    <s v="Village"/>
    <s v="15"/>
    <s v="110"/>
    <n v="150"/>
    <n v="900"/>
    <m/>
    <m/>
    <m/>
    <m/>
    <n v="50"/>
    <n v="300"/>
    <n v="100"/>
    <n v="600"/>
    <x v="0"/>
    <s v=""/>
    <s v=""/>
    <n v="75"/>
    <n v="113"/>
    <n v="75"/>
    <n v="113"/>
    <n v="113"/>
    <n v="113"/>
    <n v="60"/>
    <n v="88"/>
    <n v="75"/>
    <n v="75"/>
    <m/>
    <m/>
    <m/>
    <m/>
    <m/>
    <n v="150"/>
    <m/>
    <s v=" الشريف حامد محمد "/>
    <s v="Ameer"/>
    <s v=" male "/>
    <s v=" 123,699,744 "/>
    <s v=" 909,394,601 "/>
    <s v="Ameer"/>
    <s v=" male "/>
    <s v=" 111,156,272 "/>
    <s v=""/>
    <s v=""/>
    <s v=""/>
    <s v=""/>
    <n v="3"/>
    <s v="In person"/>
    <s v="Yes, for everything"/>
    <s v="Yes, for everything"/>
    <s v="Yes, for everything"/>
    <s v="Green     "/>
    <n v="1236"/>
    <s v="West Kordofan"/>
    <s v="Al Idia"/>
    <s v="c3cc9a0e-b7d5-48a1-bf27-423143ea6c3d"/>
    <s v="SD18104"/>
    <e v="#REF!"/>
  </r>
  <r>
    <s v="2021-04-25"/>
    <s v="Round3"/>
    <x v="6"/>
    <s v="DTM07"/>
    <s v="Al Idia"/>
    <s v="DTM0714"/>
    <s v="Um Gack"/>
    <s v="DTM0714003"/>
    <s v="yes"/>
    <n v="27.79241"/>
    <n v="11.70679"/>
    <s v="Rural"/>
    <s v="Village"/>
    <s v="123"/>
    <s v="745"/>
    <n v="150"/>
    <n v="930"/>
    <m/>
    <m/>
    <m/>
    <m/>
    <n v="50"/>
    <n v="330"/>
    <n v="100"/>
    <n v="600"/>
    <x v="0"/>
    <s v=""/>
    <s v=""/>
    <n v="85"/>
    <n v="102"/>
    <n v="60"/>
    <n v="85"/>
    <n v="128"/>
    <n v="171"/>
    <n v="85"/>
    <n v="86"/>
    <n v="60"/>
    <n v="68"/>
    <m/>
    <m/>
    <m/>
    <m/>
    <m/>
    <n v="150"/>
    <m/>
    <s v=" احمد محمد راشد "/>
    <s v="Ameer"/>
    <s v=" male "/>
    <s v=" 908,997,170 "/>
    <s v=" محمد الحسن ادم هاشم "/>
    <s v="Ameer"/>
    <s v=" male "/>
    <s v=" 126,043,320 "/>
    <s v=""/>
    <s v=""/>
    <s v=""/>
    <s v=""/>
    <n v="2"/>
    <s v="In person"/>
    <s v="Yes, for everything"/>
    <s v="Yes, for everything"/>
    <s v="Yes, for everything"/>
    <s v="Green     "/>
    <n v="1239"/>
    <s v="West Kordofan"/>
    <s v="Al Idia"/>
    <s v="9c34dd63-1960-4348-a5e7-7b40e57815e6"/>
    <s v="SD18104"/>
    <e v="#REF!"/>
  </r>
  <r>
    <s v="2021-04-24"/>
    <s v="Round3"/>
    <x v="6"/>
    <s v="DTM07"/>
    <s v="Al Idia"/>
    <s v="DTM0714"/>
    <s v="Um Kereker"/>
    <s v="DTM0714004"/>
    <s v="yes"/>
    <n v="27.851389999999999"/>
    <n v="11.913959999999999"/>
    <s v="Rural"/>
    <s v="Village"/>
    <m/>
    <m/>
    <n v="40"/>
    <n v="250"/>
    <m/>
    <m/>
    <m/>
    <m/>
    <n v="20"/>
    <n v="120"/>
    <n v="20"/>
    <n v="130"/>
    <x v="0"/>
    <s v=""/>
    <s v=""/>
    <n v="18"/>
    <n v="27"/>
    <n v="18"/>
    <n v="27"/>
    <n v="18"/>
    <n v="27"/>
    <n v="27"/>
    <n v="26"/>
    <n v="32"/>
    <n v="30"/>
    <m/>
    <m/>
    <m/>
    <m/>
    <m/>
    <n v="40"/>
    <m/>
    <s v=" حامد ادم حامد عجيب "/>
    <s v="Ameer"/>
    <s v=" male "/>
    <s v=" 121,139,999 "/>
    <s v=" نصر الدين احمد هدي "/>
    <s v="Religious leaders"/>
    <s v=" male "/>
    <s v=" 111,005,842 "/>
    <s v=""/>
    <s v=""/>
    <s v=""/>
    <s v=""/>
    <n v="2"/>
    <s v="In person"/>
    <s v="Yes, for everything"/>
    <s v="Yes, for everything"/>
    <s v="Yes, for everything"/>
    <s v="Green     "/>
    <n v="1240"/>
    <s v="West Kordofan"/>
    <s v="Al Idia"/>
    <s v="834de00e-b369-4628-8e92-052fdff85aa6"/>
    <s v="SD18104"/>
    <e v="#REF!"/>
  </r>
  <r>
    <s v="2021-04-23"/>
    <s v="Round3"/>
    <x v="6"/>
    <s v="DTM07"/>
    <s v="Al Idia"/>
    <s v="DTM0714"/>
    <s v="Shagaleb"/>
    <s v="DTM0714005"/>
    <s v="yes"/>
    <n v="27.852219999999999"/>
    <n v="11.90757"/>
    <s v="Rural"/>
    <s v="Village"/>
    <m/>
    <m/>
    <n v="20"/>
    <n v="120"/>
    <m/>
    <m/>
    <m/>
    <m/>
    <n v="10"/>
    <n v="60"/>
    <n v="10"/>
    <n v="60"/>
    <x v="0"/>
    <s v=""/>
    <s v=""/>
    <n v="12"/>
    <n v="15"/>
    <n v="8"/>
    <n v="15"/>
    <n v="10"/>
    <n v="20"/>
    <n v="10"/>
    <n v="10"/>
    <n v="10"/>
    <n v="10"/>
    <m/>
    <m/>
    <m/>
    <m/>
    <m/>
    <n v="20"/>
    <m/>
    <s v=" حسن ابراهيم محمد عثمان "/>
    <s v="Religious leaders"/>
    <s v=" male "/>
    <s v=" 126,331,229 "/>
    <s v=""/>
    <s v=""/>
    <s v=""/>
    <s v=""/>
    <s v=""/>
    <s v=""/>
    <s v=""/>
    <s v=""/>
    <n v="1"/>
    <s v="In person"/>
    <s v="Yes, for everything"/>
    <s v="Yes, for everything"/>
    <s v="Yes, for everything"/>
    <s v="Orange    "/>
    <n v="1237"/>
    <s v="West Kordofan"/>
    <s v="Al Idia"/>
    <s v="ac156c10-2c12-41a6-b318-5eb223ff4532"/>
    <s v="SD18104"/>
    <e v="#REF!"/>
  </r>
  <r>
    <s v="2021-04-26"/>
    <s v="Round3"/>
    <x v="6"/>
    <s v="DTM07"/>
    <s v="Al Idia"/>
    <s v="DTM0714"/>
    <s v="Gad Allah"/>
    <s v="DTM0714006"/>
    <s v="yes"/>
    <n v="27.847010000000001"/>
    <n v="11.77749"/>
    <s v="Rural"/>
    <s v="Village"/>
    <m/>
    <m/>
    <n v="120"/>
    <n v="720"/>
    <m/>
    <m/>
    <m/>
    <m/>
    <n v="20"/>
    <n v="120"/>
    <n v="100"/>
    <n v="600"/>
    <x v="0"/>
    <s v=""/>
    <s v=""/>
    <n v="55"/>
    <n v="82"/>
    <n v="109"/>
    <n v="55"/>
    <n v="55"/>
    <n v="82"/>
    <n v="82"/>
    <n v="107"/>
    <n v="38"/>
    <n v="55"/>
    <m/>
    <m/>
    <m/>
    <m/>
    <m/>
    <n v="120"/>
    <m/>
    <s v=" عبدالرحيم مفرح جادالله "/>
    <s v="Religious leaders"/>
    <s v=" male "/>
    <s v=" 908,483,464 "/>
    <s v=" رضوان فضل الله موسي "/>
    <s v="Ameer"/>
    <s v=" male "/>
    <s v=" 992,708,517 "/>
    <s v=" جاد الله عبدالرحمن جادالله "/>
    <s v="Ameer"/>
    <s v=" male "/>
    <s v=" 993,219,690 "/>
    <n v="3"/>
    <s v="In person"/>
    <s v="Yes, for everything"/>
    <s v="Yes, for everything"/>
    <s v="Yes, for everything"/>
    <s v="Green     "/>
    <n v="1238"/>
    <s v="West Kordofan"/>
    <s v="Al Idia"/>
    <s v="b1d90941-960e-4a2d-80b3-8a89b66b1390"/>
    <s v="SD18104"/>
    <e v="#REF!"/>
  </r>
  <r>
    <s v="2021-04-29"/>
    <s v="Round3"/>
    <x v="6"/>
    <s v="DTM07"/>
    <s v="Al Idia"/>
    <s v="DTM0714"/>
    <s v="AlMagrour"/>
    <s v="DTM0714019"/>
    <s v="yes"/>
    <n v="27.38533"/>
    <n v="11.71233"/>
    <s v="Rural"/>
    <s v="Village"/>
    <s v="133"/>
    <s v="800"/>
    <n v="500"/>
    <n v="3000"/>
    <n v="89"/>
    <n v="448"/>
    <n v="0"/>
    <n v="0"/>
    <n v="200"/>
    <n v="1200"/>
    <n v="211"/>
    <n v="1352"/>
    <x v="0"/>
    <s v=""/>
    <s v=""/>
    <n v="333"/>
    <n v="500"/>
    <n v="333"/>
    <n v="417"/>
    <n v="333"/>
    <n v="417"/>
    <n v="333"/>
    <n v="167"/>
    <n v="100"/>
    <n v="67"/>
    <n v="200"/>
    <m/>
    <n v="100"/>
    <m/>
    <m/>
    <n v="200"/>
    <m/>
    <s v=" البر حامد عبدالرحمن "/>
    <s v="Ameer"/>
    <s v=" male "/>
    <s v=" 918,808,649 "/>
    <s v=" محمد عمر على "/>
    <s v="Ameer"/>
    <s v=" male "/>
    <s v=" 123,337,721 "/>
    <s v=" تيراب تيب تيل "/>
    <s v="Omda"/>
    <s v=" male "/>
    <s v=" 908,872,933 "/>
    <n v="3"/>
    <s v="In person"/>
    <s v="Yes, for everything"/>
    <s v="Yes, for everything"/>
    <s v="Yes, for everything"/>
    <s v="Green     "/>
    <n v="540"/>
    <s v="West Kordofan"/>
    <s v="Al Idia"/>
    <s v="8967ded0-90b9-4bee-b69b-e28a19b04540"/>
    <s v="SD18104"/>
    <e v="#REF!"/>
  </r>
  <r>
    <s v="2021-04-30"/>
    <s v="Round3"/>
    <x v="6"/>
    <s v="DTM07"/>
    <s v="Al Idia"/>
    <s v="DTM0714"/>
    <s v="Gamal aldin"/>
    <s v="DTM0714020"/>
    <s v="no"/>
    <n v="27.533200000000001"/>
    <n v="11.4664"/>
    <s v="Rural"/>
    <s v="Village"/>
    <m/>
    <m/>
    <n v="150"/>
    <n v="1000"/>
    <n v="100"/>
    <n v="700"/>
    <n v="50"/>
    <n v="300"/>
    <m/>
    <m/>
    <m/>
    <m/>
    <x v="0"/>
    <s v=""/>
    <s v=""/>
    <n v="67"/>
    <n v="100"/>
    <n v="133"/>
    <n v="167"/>
    <n v="133"/>
    <n v="100"/>
    <n v="67"/>
    <n v="99"/>
    <n v="67"/>
    <n v="67"/>
    <n v="1"/>
    <n v="2"/>
    <m/>
    <m/>
    <m/>
    <m/>
    <n v="147"/>
    <s v=" Fadul elkareem Mahmoud Maushi "/>
    <s v="Ameer"/>
    <s v=" male "/>
    <s v=" 964,744,555 "/>
    <s v=""/>
    <s v=""/>
    <s v=""/>
    <s v=""/>
    <s v=""/>
    <s v=""/>
    <s v=""/>
    <s v=""/>
    <n v="1"/>
    <s v="In person"/>
    <s v="Yes, for everything"/>
    <s v="Yes, for everything"/>
    <s v="Yes, for everything"/>
    <s v="Orange    "/>
    <n v="1231"/>
    <s v="West Kordofan"/>
    <s v="Al Idia"/>
    <s v="3b4160af-881c-46be-9dce-8d1b716c680b"/>
    <s v="SD18104"/>
    <e v="#REF!"/>
  </r>
  <r>
    <s v="2021-05-02"/>
    <s v="Round3"/>
    <x v="6"/>
    <s v="DTM07"/>
    <s v="Al Idia"/>
    <s v="DTM0714"/>
    <s v="Hemidan"/>
    <s v="DTM0714021"/>
    <s v="no"/>
    <n v="27.55283"/>
    <n v="11.80167"/>
    <s v="Rural"/>
    <s v="Village"/>
    <m/>
    <m/>
    <n v="20"/>
    <n v="120"/>
    <n v="20"/>
    <n v="120"/>
    <m/>
    <m/>
    <m/>
    <m/>
    <m/>
    <m/>
    <x v="0"/>
    <s v="f. Other"/>
    <s v=""/>
    <n v="14"/>
    <n v="6"/>
    <n v="15"/>
    <n v="16"/>
    <n v="12"/>
    <n v="12"/>
    <n v="21"/>
    <n v="21"/>
    <n v="3"/>
    <n v="0"/>
    <m/>
    <m/>
    <m/>
    <m/>
    <m/>
    <n v="20"/>
    <m/>
    <s v=" عبيد يوسف اصيل "/>
    <s v="Ameer"/>
    <s v=" male "/>
    <s v=" 993,668,164 "/>
    <s v=" محمد علي حامد "/>
    <s v="Ameer"/>
    <s v=" male "/>
    <s v=" 905,089,089 "/>
    <s v=" آدم عوض عبدالله "/>
    <s v="Ameer"/>
    <s v=" male "/>
    <s v=" 917,935,516 "/>
    <n v="4"/>
    <s v="In person"/>
    <s v="Yes, for most"/>
    <s v="Yes, for most"/>
    <s v="Yes, for most"/>
    <s v="Green     "/>
    <n v="530"/>
    <s v="West Kordofan"/>
    <s v="Al Idia"/>
    <s v="cc71ac97-60d7-4663-8834-9f113c7eb342"/>
    <s v="SD18104"/>
    <e v="#REF!"/>
  </r>
  <r>
    <s v="2021-04-28"/>
    <s v="Round3"/>
    <x v="6"/>
    <s v="DTM07"/>
    <s v="Al Idia"/>
    <s v="DTM0714"/>
    <s v="Al Khwearat"/>
    <s v="DTM0714022"/>
    <s v="yes"/>
    <n v="27.486740000000001"/>
    <n v="11.42299"/>
    <s v="Rural"/>
    <s v="Village"/>
    <s v="130"/>
    <s v="780"/>
    <n v="310"/>
    <n v="1875"/>
    <m/>
    <m/>
    <m/>
    <m/>
    <n v="200"/>
    <n v="1200"/>
    <n v="110"/>
    <n v="675"/>
    <x v="0"/>
    <s v=""/>
    <s v=""/>
    <n v="152"/>
    <n v="229"/>
    <n v="305"/>
    <n v="229"/>
    <n v="305"/>
    <n v="152"/>
    <n v="152"/>
    <n v="153"/>
    <n v="122"/>
    <n v="76"/>
    <m/>
    <m/>
    <m/>
    <m/>
    <m/>
    <n v="310"/>
    <m/>
    <s v=" علم الدين احمد منعم "/>
    <s v="Ameer"/>
    <s v=" male "/>
    <s v=" 967,780,906 "/>
    <s v=" بخيت احمد منعم "/>
    <s v="Ameer"/>
    <s v=" male "/>
    <s v=" 993,026,901 "/>
    <s v=""/>
    <s v=""/>
    <s v=""/>
    <s v=""/>
    <n v="2"/>
    <s v="In person"/>
    <s v="Yes, for everything"/>
    <s v="Yes, for everything"/>
    <s v="Yes, for everything"/>
    <s v="Green     "/>
    <n v="1710"/>
    <s v="West Kordofan"/>
    <s v="Al Idia"/>
    <s v="4b462642-4927-4860-9f86-07e9f53cea8f"/>
    <s v="SD18104"/>
    <e v="#REF!"/>
  </r>
  <r>
    <s v="2021-05-01"/>
    <s v="Round3"/>
    <x v="6"/>
    <s v="DTM07"/>
    <s v="Al Idia"/>
    <s v="DTM0714"/>
    <s v="Gabar El Dar"/>
    <s v="DTM0714023"/>
    <s v="yes"/>
    <n v="27.345210000000002"/>
    <n v="11.50229"/>
    <s v="Rural"/>
    <s v="Village"/>
    <s v="98"/>
    <s v="570"/>
    <n v="200"/>
    <n v="1200"/>
    <n v="100"/>
    <n v="600"/>
    <m/>
    <m/>
    <n v="100"/>
    <n v="600"/>
    <m/>
    <m/>
    <x v="0"/>
    <s v="b. Chadian"/>
    <s v=""/>
    <n v="126"/>
    <n v="168"/>
    <n v="84"/>
    <n v="126"/>
    <n v="168"/>
    <n v="210"/>
    <n v="126"/>
    <n v="83"/>
    <n v="50"/>
    <n v="59"/>
    <m/>
    <n v="50"/>
    <n v="50"/>
    <m/>
    <m/>
    <n v="100"/>
    <m/>
    <s v=" عوض هدي جبرالدار الزين "/>
    <s v="Religious leaders"/>
    <s v=" male "/>
    <s v=" 122,509,041 "/>
    <s v=" سعيد بخيت رابح "/>
    <s v="Religious leaders"/>
    <s v=" male "/>
    <s v=" 129,484,822 "/>
    <s v=" دفع الله النور خيرالله "/>
    <s v="Ameer"/>
    <s v=" male "/>
    <s v=" 123,361,844 "/>
    <n v="3"/>
    <s v="In person"/>
    <s v="Yes, for everything"/>
    <s v="Yes, for everything"/>
    <s v="Yes, for everything"/>
    <s v="Green     "/>
    <n v="541"/>
    <s v="West Kordofan"/>
    <s v="Al Idia"/>
    <s v="00106106-03c4-4160-8071-6b2580b98a1a"/>
    <s v="SD18104"/>
    <e v="#REF!"/>
  </r>
  <r>
    <s v="2021-04-28"/>
    <s v="Round3"/>
    <x v="6"/>
    <s v="DTM07"/>
    <s v="Al Idia"/>
    <s v="DTM0714"/>
    <s v="Twefra"/>
    <s v="DTM0714024"/>
    <s v="yes"/>
    <n v="27.3629"/>
    <n v="11.585610000000001"/>
    <s v="Rural"/>
    <s v="Village"/>
    <s v="60"/>
    <s v="354"/>
    <n v="30"/>
    <n v="180"/>
    <n v="10"/>
    <n v="60"/>
    <m/>
    <m/>
    <n v="20"/>
    <n v="120"/>
    <m/>
    <m/>
    <x v="0"/>
    <s v=""/>
    <s v=""/>
    <n v="23"/>
    <n v="23"/>
    <n v="22"/>
    <n v="12"/>
    <n v="12"/>
    <n v="23"/>
    <n v="23"/>
    <n v="29"/>
    <n v="7"/>
    <n v="6"/>
    <m/>
    <m/>
    <m/>
    <m/>
    <m/>
    <n v="30"/>
    <m/>
    <s v=" حامد بخيت نبق "/>
    <s v="Religious leaders"/>
    <s v=" male "/>
    <s v=" 129,706,595 "/>
    <s v=""/>
    <s v=""/>
    <s v=""/>
    <s v=""/>
    <s v=""/>
    <s v=""/>
    <s v=""/>
    <s v=""/>
    <n v="1"/>
    <s v="In person"/>
    <s v="Yes, for everything"/>
    <s v="Yes, for everything"/>
    <s v="Yes, for everything"/>
    <s v="Orange    "/>
    <n v="1711"/>
    <s v="West Kordofan"/>
    <s v="Al Idia"/>
    <s v="64b519bc-2376-4ac9-adfb-5f7723287915"/>
    <s v="SD18104"/>
    <e v="#REF!"/>
  </r>
  <r>
    <s v="2021-04-29"/>
    <s v="Round3"/>
    <x v="6"/>
    <s v="DTM07"/>
    <s v="Al Idia"/>
    <s v="DTM0714"/>
    <s v="Helat Belal"/>
    <s v="DTM0714025"/>
    <s v="no"/>
    <n v="27.41254"/>
    <n v="11.598599999999999"/>
    <s v="Rural"/>
    <s v="Village"/>
    <m/>
    <m/>
    <n v="50"/>
    <n v="300"/>
    <n v="40"/>
    <n v="240"/>
    <n v="10"/>
    <n v="60"/>
    <m/>
    <m/>
    <m/>
    <m/>
    <x v="0"/>
    <s v=""/>
    <s v=""/>
    <n v="32"/>
    <n v="22"/>
    <n v="22"/>
    <n v="43"/>
    <n v="26"/>
    <n v="32"/>
    <n v="43"/>
    <n v="32"/>
    <n v="22"/>
    <n v="26"/>
    <m/>
    <m/>
    <m/>
    <m/>
    <m/>
    <n v="6"/>
    <n v="44"/>
    <s v=" Mustafa  Mohamed  Ahamed "/>
    <s v="Ameer"/>
    <s v=" male "/>
    <s v=" 118,118,673 "/>
    <s v=""/>
    <s v=""/>
    <s v=""/>
    <s v=""/>
    <s v=""/>
    <s v=""/>
    <s v=""/>
    <s v=""/>
    <n v="1"/>
    <s v="In person"/>
    <s v="Yes, for everything"/>
    <s v="Yes, for most"/>
    <s v="Yes, for everything"/>
    <s v="Orange    "/>
    <n v="1230"/>
    <s v="West Kordofan"/>
    <s v="Al Idia"/>
    <s v="9dbe746e-ecc7-4d59-95e1-2e9112fb6f62"/>
    <s v="SD18104"/>
    <e v="#REF!"/>
  </r>
  <r>
    <s v="2021-05-03"/>
    <s v="Round3"/>
    <x v="6"/>
    <s v="DTM07"/>
    <s v="Al Idia"/>
    <s v="DTM0714"/>
    <s v="Al Hamari"/>
    <s v="DTM0714026"/>
    <s v="yes"/>
    <n v="27.318000000000001"/>
    <n v="11.767329999999999"/>
    <s v="Rural"/>
    <s v="Village"/>
    <m/>
    <m/>
    <n v="105"/>
    <n v="630"/>
    <m/>
    <m/>
    <m/>
    <m/>
    <n v="35"/>
    <n v="230"/>
    <n v="70"/>
    <n v="400"/>
    <x v="0"/>
    <s v="f. Other"/>
    <s v=""/>
    <n v="34"/>
    <n v="43"/>
    <n v="43"/>
    <n v="55"/>
    <n v="85"/>
    <n v="94"/>
    <n v="123"/>
    <n v="136"/>
    <n v="17"/>
    <n v="0"/>
    <m/>
    <m/>
    <m/>
    <m/>
    <m/>
    <n v="35"/>
    <n v="70"/>
    <s v=" السر بلال محمد صالح "/>
    <s v="Ameer"/>
    <s v=" male "/>
    <s v=" 916,318,761 "/>
    <s v=" حسن المهدي "/>
    <s v="Ameer"/>
    <s v=" male "/>
    <s v=" 915,197,717 "/>
    <s v=" الرشيد محمد المهدي "/>
    <s v="Ameer"/>
    <s v=" male "/>
    <s v=" 915,698,320 "/>
    <n v="4"/>
    <s v="In person"/>
    <s v="Yes, for most"/>
    <s v="Yes, for most"/>
    <s v="Yes, for most"/>
    <s v="Green     "/>
    <n v="531"/>
    <s v="West Kordofan"/>
    <s v="Al Idia"/>
    <s v="c9edf2f6-63b1-4414-a0c3-33ba34512a0c"/>
    <s v="SD18104"/>
    <e v="#REF!"/>
  </r>
  <r>
    <s v="2021-05-03"/>
    <s v="Round3"/>
    <x v="6"/>
    <s v="DTM07"/>
    <s v="Al Idia"/>
    <s v="DTM0714"/>
    <s v="Abu Skar"/>
    <s v="DTM0714027"/>
    <s v="no"/>
    <n v="27.58"/>
    <n v="11.391400000000001"/>
    <s v="Rural"/>
    <s v="Village"/>
    <m/>
    <m/>
    <n v="50"/>
    <n v="150"/>
    <m/>
    <m/>
    <m/>
    <m/>
    <m/>
    <m/>
    <n v="50"/>
    <n v="150"/>
    <x v="0"/>
    <s v="f. Other"/>
    <s v=""/>
    <n v="16"/>
    <n v="9"/>
    <n v="19"/>
    <n v="16"/>
    <n v="16"/>
    <n v="21"/>
    <n v="21"/>
    <n v="23"/>
    <n v="6"/>
    <n v="3"/>
    <m/>
    <m/>
    <m/>
    <m/>
    <m/>
    <n v="50"/>
    <m/>
    <s v=" محمد عثمان جاسر "/>
    <s v="Religious leaders"/>
    <s v=" male "/>
    <s v=" 969,849,008 "/>
    <s v=" عثمان محمد عثمان جاسر "/>
    <s v="Religious leaders"/>
    <s v=" male "/>
    <s v=" 969,848,842 "/>
    <s v=" ابراهيم ادم علي "/>
    <s v="Ameer"/>
    <s v=" male "/>
    <s v=" 969,640,123 "/>
    <n v="3"/>
    <s v="In person"/>
    <s v="Yes, for most"/>
    <s v="Yes, for most"/>
    <s v="Yes, for most"/>
    <s v="Green     "/>
    <n v="532"/>
    <s v="West Kordofan"/>
    <s v="Babanusa"/>
    <s v="7bdb0f0f-14a4-46be-8661-3a92ba9f9b61"/>
    <s v="SD18100"/>
    <e v="#REF!"/>
  </r>
  <r>
    <s v="2021-05-04"/>
    <s v="Round3"/>
    <x v="6"/>
    <s v="DTM07"/>
    <s v="Al Idia"/>
    <s v="DTM0714"/>
    <s v="Um Sataa"/>
    <s v="DTM0714028"/>
    <s v="yes"/>
    <n v="27.30613"/>
    <n v="11.529680000000001"/>
    <s v="Rural"/>
    <s v="Village"/>
    <s v="20"/>
    <s v="120"/>
    <n v="30"/>
    <n v="150"/>
    <m/>
    <m/>
    <m/>
    <m/>
    <n v="20"/>
    <n v="100"/>
    <n v="10"/>
    <n v="50"/>
    <x v="0"/>
    <s v="f. Other"/>
    <s v=""/>
    <n v="7"/>
    <n v="5"/>
    <n v="28"/>
    <n v="7"/>
    <n v="40"/>
    <n v="27"/>
    <n v="16"/>
    <n v="15"/>
    <n v="3"/>
    <n v="2"/>
    <m/>
    <m/>
    <m/>
    <m/>
    <m/>
    <n v="30"/>
    <m/>
    <s v=" بلال عبود علي سعيد "/>
    <s v="Ameer"/>
    <s v=" male "/>
    <s v=" 967,767,623 "/>
    <s v=" عبود بلال عبود علي "/>
    <s v="Ameer"/>
    <s v=" male "/>
    <s v=" 967,767,623 "/>
    <s v=""/>
    <s v=""/>
    <s v=""/>
    <s v=""/>
    <n v="2"/>
    <s v="In person"/>
    <s v="Yes, for most"/>
    <s v="Yes, for most"/>
    <s v="Yes, for most"/>
    <s v="Orange    "/>
    <n v="1673"/>
    <s v="West Kordofan"/>
    <s v="Al Idia"/>
    <s v="312b6904-dd0f-41cc-8c54-009d05c6f221"/>
    <s v="SD18104"/>
    <e v="#REF!"/>
  </r>
  <r>
    <s v="2021-05-03"/>
    <s v="Round3"/>
    <x v="6"/>
    <s v="DTM07"/>
    <s v="Al Idia"/>
    <s v="DTM0714"/>
    <s v="Um Dageeg"/>
    <s v="DTM0714029"/>
    <s v="yes"/>
    <n v="27.398240000000001"/>
    <n v="11.42013"/>
    <s v="Rural"/>
    <s v="Village"/>
    <s v="400"/>
    <s v="2400"/>
    <n v="100"/>
    <n v="600"/>
    <m/>
    <m/>
    <n v="50"/>
    <n v="300"/>
    <n v="50"/>
    <n v="300"/>
    <m/>
    <m/>
    <x v="0"/>
    <s v=""/>
    <s v=""/>
    <n v="80"/>
    <n v="64"/>
    <n v="76"/>
    <n v="40"/>
    <n v="120"/>
    <n v="80"/>
    <n v="40"/>
    <n v="80"/>
    <n v="12"/>
    <n v="8"/>
    <m/>
    <m/>
    <m/>
    <m/>
    <m/>
    <n v="100"/>
    <m/>
    <s v=" صالح جمعه حمد "/>
    <s v="Religious leaders"/>
    <s v=" male "/>
    <s v=" 123,915,895 "/>
    <s v=" نصرالدين محمد "/>
    <s v="Ameer"/>
    <s v=" male "/>
    <s v=" 125,611,147 "/>
    <s v=""/>
    <s v=""/>
    <s v=""/>
    <s v=""/>
    <n v="2"/>
    <s v="In person"/>
    <s v="Yes, for everything"/>
    <s v="Yes, for everything"/>
    <s v="Yes, for everything"/>
    <s v="Green     "/>
    <n v="542"/>
    <s v="West Kordofan"/>
    <s v="Al Idia"/>
    <s v="250127ee-2db4-44c5-b8c2-73ee4caac918"/>
    <s v="SD18104"/>
    <e v="#REF!"/>
  </r>
  <r>
    <s v="2021-04-27"/>
    <s v="Round3"/>
    <x v="6"/>
    <s v="DTM07"/>
    <s v="Al Idia"/>
    <s v="DTM0714"/>
    <s v="Al Taltat"/>
    <s v="DTM0714030"/>
    <s v="no"/>
    <n v="27.52984"/>
    <n v="11.574260000000001"/>
    <s v="Rural"/>
    <s v="Village"/>
    <m/>
    <m/>
    <n v="30"/>
    <n v="150"/>
    <n v="30"/>
    <n v="150"/>
    <m/>
    <m/>
    <m/>
    <m/>
    <m/>
    <m/>
    <x v="0"/>
    <s v=""/>
    <s v=""/>
    <n v="10"/>
    <n v="14"/>
    <n v="27"/>
    <n v="14"/>
    <n v="8"/>
    <n v="14"/>
    <n v="27"/>
    <n v="12"/>
    <n v="14"/>
    <n v="10"/>
    <m/>
    <m/>
    <m/>
    <m/>
    <m/>
    <n v="6"/>
    <n v="24"/>
    <s v=" Sideg Ahamed jabreel "/>
    <s v="Ameer"/>
    <s v=" male "/>
    <s v=" 929,218,081 "/>
    <s v=" Hasab Allah Suleiman dignawi "/>
    <s v="Ameer"/>
    <s v=" male "/>
    <s v=" 927,611,632 "/>
    <s v=" Abulmajeed Suleiman dignawi "/>
    <s v="Religious leaders"/>
    <s v=" male "/>
    <s v=" 923,063,346 "/>
    <n v="3"/>
    <s v="In person"/>
    <s v="Yes, for everything"/>
    <s v="Yes, for everything"/>
    <s v="Yes, for everything"/>
    <s v="Green     "/>
    <n v="1232"/>
    <s v="West Kordofan"/>
    <s v="Al Idia"/>
    <s v="3cf61a00-fa68-47f4-9eef-edcd7d1b2c90"/>
    <s v="SD18104"/>
    <e v="#REF!"/>
  </r>
  <r>
    <s v="2021-05-05"/>
    <s v="Round3"/>
    <x v="6"/>
    <s v="DTM07"/>
    <s v="Al Idia"/>
    <s v="DTM0714"/>
    <s v="Abu Gedia"/>
    <s v="DTM0714031"/>
    <s v="yes"/>
    <n v="27.596"/>
    <n v="11.58283"/>
    <s v="Rural"/>
    <s v="Village"/>
    <m/>
    <m/>
    <n v="10"/>
    <n v="30"/>
    <m/>
    <m/>
    <m/>
    <m/>
    <n v="10"/>
    <n v="30"/>
    <m/>
    <m/>
    <x v="0"/>
    <s v="f. Other"/>
    <s v=""/>
    <n v="2"/>
    <n v="1"/>
    <n v="4"/>
    <n v="2"/>
    <n v="5"/>
    <n v="5"/>
    <n v="5"/>
    <n v="5"/>
    <n v="1"/>
    <n v="0"/>
    <m/>
    <m/>
    <m/>
    <m/>
    <m/>
    <n v="10"/>
    <m/>
    <s v=" عبدالقادر محمد التوم "/>
    <s v="Ameer"/>
    <s v=" male "/>
    <s v=" 905,711,183 "/>
    <s v=" مسلم احمد ابو جديه "/>
    <s v="Religious leaders"/>
    <s v=" male "/>
    <s v=" 917,128,313 "/>
    <s v=" الصادق محمد احمد "/>
    <s v="Government representative"/>
    <s v=" male "/>
    <s v=" 919,554,247 "/>
    <n v="4"/>
    <s v="In person"/>
    <s v="Yes, for most"/>
    <s v="Yes, for most"/>
    <s v="Yes, for most"/>
    <s v="Green     "/>
    <n v="533"/>
    <s v="West Kordofan"/>
    <s v="Al Idia"/>
    <s v="b2d00cdf-0c4b-40b5-baf0-d7d607b8aaf6"/>
    <s v="SD18104"/>
    <e v="#REF!"/>
  </r>
  <r>
    <s v="2021-04-27"/>
    <s v="Round3"/>
    <x v="6"/>
    <s v="DTM07"/>
    <s v="Al Idia"/>
    <s v="DTM0714"/>
    <s v="Khamsin"/>
    <s v="DTM0714032"/>
    <s v="no"/>
    <n v="27.550989999999999"/>
    <n v="11.54494"/>
    <s v="Rural"/>
    <s v="Village"/>
    <m/>
    <m/>
    <n v="7"/>
    <n v="50"/>
    <m/>
    <m/>
    <n v="7"/>
    <n v="50"/>
    <m/>
    <m/>
    <m/>
    <m/>
    <x v="0"/>
    <s v=""/>
    <s v=""/>
    <n v="0"/>
    <n v="0"/>
    <n v="4"/>
    <n v="6"/>
    <n v="10"/>
    <n v="10"/>
    <n v="4"/>
    <n v="6"/>
    <n v="6"/>
    <n v="4"/>
    <m/>
    <n v="2"/>
    <m/>
    <m/>
    <m/>
    <m/>
    <n v="5"/>
    <s v=" Adam jabir jadaullah "/>
    <s v="Ameer"/>
    <s v=" male "/>
    <s v=" 924,193,238 "/>
    <s v=" El.Noor mukhtar jumaa "/>
    <s v="Religious leaders"/>
    <s v=" male "/>
    <s v=" 924,823,595 "/>
    <s v=" Salim sabir Ali "/>
    <s v="Ameer"/>
    <s v=" male "/>
    <s v=" 923,740,353 "/>
    <n v="4"/>
    <s v="In person"/>
    <s v="Yes, for everything"/>
    <s v="Yes, for everything"/>
    <s v="Yes, for everything"/>
    <s v="Green     "/>
    <n v="1225"/>
    <s v="West Kordofan"/>
    <s v="Al Idia"/>
    <s v="6092544f-60e9-4043-9ac0-932eae41f096"/>
    <s v="SD18104"/>
    <e v="#REF!"/>
  </r>
  <r>
    <s v="3/6/2021"/>
    <s v="Round3"/>
    <x v="7"/>
    <s v="DTM08"/>
    <s v="Al Mafaza"/>
    <s v="DTM0801"/>
    <s v="Tunaydbah"/>
    <s v="DTM0801011"/>
    <s v="no"/>
    <n v="34.400750000000002"/>
    <n v="13.754766999999999"/>
    <s v="Rural"/>
    <s v="Camp"/>
    <s v="4480"/>
    <s v="18553"/>
    <n v="4480"/>
    <n v="18553"/>
    <m/>
    <m/>
    <m/>
    <m/>
    <n v="4480"/>
    <n v="18553"/>
    <n v="0"/>
    <n v="0"/>
    <x v="3"/>
    <s v=""/>
    <s v=""/>
    <n v="500"/>
    <n v="1000"/>
    <n v="800"/>
    <n v="700"/>
    <n v="3000"/>
    <n v="2500"/>
    <n v="6000"/>
    <n v="3500"/>
    <n v="350"/>
    <n v="203"/>
    <n v="4480"/>
    <n v="0"/>
    <n v="0"/>
    <n v="0"/>
    <n v="0"/>
    <n v="0"/>
    <n v="0"/>
    <s v="عثمان ابراهيم"/>
    <s v="Community Leader (Other )"/>
    <s v="male"/>
    <s v="912962161"/>
    <s v="عبر المنعم عثمان"/>
    <s v="Community Leader (Other )"/>
    <s v="male"/>
    <s v="912416944"/>
    <s v="ادريس محمد"/>
    <s v="Community Leader (Other )"/>
    <s v="male"/>
    <s v="912965713"/>
    <n v="3"/>
    <s v="In person"/>
    <s v="Yes, for most"/>
    <s v="Yes, for most"/>
    <s v="Yes, for most"/>
    <s v="Green     "/>
    <n v="285"/>
    <s v="Gedaref"/>
    <s v="Al Mafaza"/>
    <s v="e6e37c2d-1292-4b53-8080-deeb72fa9592"/>
    <s v="SD12082"/>
    <e v="#REF!"/>
  </r>
  <r>
    <s v="3/9/2021"/>
    <s v="Round3"/>
    <x v="7"/>
    <s v="DTM08"/>
    <s v="Al Mafaza"/>
    <s v="DTM0801"/>
    <s v="Abu rekhim"/>
    <s v="DTM0801018"/>
    <s v="no"/>
    <n v="34.437702000000002"/>
    <n v="13.705826999999999"/>
    <s v="Rural"/>
    <s v="Camp"/>
    <s v="180"/>
    <s v="900"/>
    <n v="180"/>
    <n v="900"/>
    <n v="180"/>
    <n v="900"/>
    <m/>
    <m/>
    <m/>
    <m/>
    <m/>
    <m/>
    <x v="4"/>
    <s v="d. Ethiopian"/>
    <s v=""/>
    <n v="60"/>
    <n v="30"/>
    <n v="50"/>
    <n v="100"/>
    <n v="130"/>
    <n v="160"/>
    <n v="220"/>
    <n v="100"/>
    <n v="30"/>
    <n v="20"/>
    <n v="180"/>
    <n v="0"/>
    <n v="0"/>
    <n v="0"/>
    <n v="0"/>
    <n v="0"/>
    <n v="0"/>
    <s v="محمد ادم"/>
    <s v="NGO/Humanitarian Aid Worker"/>
    <s v="male"/>
    <s v="122834788"/>
    <s v="محمد ود العبيد"/>
    <s v="Community Leader (Other )"/>
    <s v="male"/>
    <s v="121858242"/>
    <s v=""/>
    <s v=""/>
    <s v=""/>
    <s v=""/>
    <n v="2"/>
    <s v="In person"/>
    <s v="Yes, for most"/>
    <s v="Yes, for most"/>
    <s v="Yes, for most"/>
    <s v="Orange    "/>
    <n v="331"/>
    <s v="Gedaref"/>
    <s v="Al Mafaza"/>
    <s v="bc701532-6f12-4531-aa85-a4a1445d9281"/>
    <s v="SD12082"/>
    <e v="#REF!"/>
  </r>
  <r>
    <s v="2/23/2021"/>
    <s v="Round3"/>
    <x v="7"/>
    <s v="DTM08"/>
    <s v="Galabat Ash-Shargiah"/>
    <s v="DTM0803"/>
    <s v="Doka"/>
    <s v="DTM0803002"/>
    <s v="no"/>
    <n v="35.760300000000001"/>
    <n v="13.535683000000001"/>
    <s v="Urban"/>
    <s v="Other"/>
    <s v="45"/>
    <s v="180"/>
    <n v="45"/>
    <n v="180"/>
    <n v="45"/>
    <n v="180"/>
    <m/>
    <m/>
    <m/>
    <m/>
    <m/>
    <m/>
    <x v="3"/>
    <s v=""/>
    <s v=""/>
    <n v="0"/>
    <m/>
    <n v="4"/>
    <n v="6"/>
    <n v="20"/>
    <n v="25"/>
    <n v="53"/>
    <n v="57"/>
    <n v="10"/>
    <n v="5"/>
    <n v="0"/>
    <n v="10"/>
    <n v="35"/>
    <n v="0"/>
    <n v="0"/>
    <n v="0"/>
    <n v="0"/>
    <s v=""/>
    <s v=""/>
    <s v=""/>
    <s v=""/>
    <s v="قسم السيد حسن"/>
    <s v="Community Leader (Other )"/>
    <s v="male"/>
    <s v="912343349"/>
    <s v=""/>
    <s v=""/>
    <s v=""/>
    <s v=""/>
    <n v="1"/>
    <s v="In person"/>
    <s v="Yes, for most"/>
    <s v="Yes, for most"/>
    <s v="Yes, for most"/>
    <s v="Red       "/>
    <n v="289"/>
    <s v="Gedaref"/>
    <s v="Galabat Ash-Shargiah"/>
    <s v="2e9d81b4-adba-4c22-a423-e4283b60b780"/>
    <s v="SD12083"/>
    <e v="#REF!"/>
  </r>
  <r>
    <s v="2/16/2021"/>
    <s v="Round3"/>
    <x v="7"/>
    <s v="DTM08"/>
    <s v="Galabat Ash-Shargiah"/>
    <s v="DTM0803"/>
    <s v="Um Rakuba"/>
    <s v="DTM0803009"/>
    <s v="no"/>
    <n v="35.671430000000001"/>
    <n v="13.488350000000001"/>
    <s v="Rural"/>
    <s v="Camp"/>
    <s v="4283"/>
    <s v="21181"/>
    <n v="4283"/>
    <n v="21181"/>
    <m/>
    <m/>
    <m/>
    <m/>
    <n v="4283"/>
    <n v="21181"/>
    <m/>
    <m/>
    <x v="3"/>
    <s v=""/>
    <s v=""/>
    <n v="450"/>
    <n v="461"/>
    <n v="1130"/>
    <n v="1040"/>
    <n v="4045"/>
    <n v="3185"/>
    <n v="4500"/>
    <n v="4270"/>
    <n v="900"/>
    <n v="1200"/>
    <n v="4166"/>
    <n v="117"/>
    <n v="0"/>
    <n v="0"/>
    <n v="0"/>
    <n v="0"/>
    <n v="0"/>
    <s v="قسم السيد حسن الكرار"/>
    <s v="Community Leader (Other )"/>
    <s v="male"/>
    <s v="912343349"/>
    <s v=""/>
    <s v=""/>
    <s v=""/>
    <s v=""/>
    <s v=""/>
    <s v=""/>
    <s v=""/>
    <s v=""/>
    <n v="1"/>
    <s v="In person"/>
    <s v="Yes, for most"/>
    <s v="Yes, for most"/>
    <s v="Yes, for most"/>
    <s v="Red       "/>
    <n v="21"/>
    <s v="Gedaref"/>
    <s v="Galabat Ash-Shargiah"/>
    <s v="c8290257-a747-40d2-863a-6fdf0f50d5bc"/>
    <s v="SD12083"/>
    <e v="#REF!"/>
  </r>
  <r>
    <s v="3/6/2021"/>
    <s v="Round3"/>
    <x v="7"/>
    <s v="DTM08"/>
    <s v="Al Fashaga"/>
    <s v="DTM0805"/>
    <s v="Um Gargoor"/>
    <s v="DTM0805041"/>
    <s v="no"/>
    <n v="35.626232999999999"/>
    <n v="14.504899999999999"/>
    <s v="Rural"/>
    <s v="Camp"/>
    <s v="2640"/>
    <s v="13200"/>
    <n v="2640"/>
    <n v="13200"/>
    <m/>
    <m/>
    <m/>
    <m/>
    <n v="2640"/>
    <n v="13200"/>
    <n v="0"/>
    <n v="0"/>
    <x v="4"/>
    <s v="d. Ethiopian"/>
    <s v=""/>
    <n v="200"/>
    <n v="300"/>
    <n v="650"/>
    <n v="440"/>
    <n v="1900"/>
    <n v="2100"/>
    <n v="3500"/>
    <n v="4000"/>
    <n v="60"/>
    <n v="50"/>
    <n v="2640"/>
    <n v="0"/>
    <n v="0"/>
    <n v="0"/>
    <n v="0"/>
    <n v="0"/>
    <n v="0"/>
    <s v="مصطفي انور"/>
    <s v="Community Leader (Other )"/>
    <s v="male"/>
    <s v="908215814"/>
    <s v="عبدالقادر"/>
    <s v="Community Leader (Other )"/>
    <s v="male"/>
    <s v="911622624"/>
    <s v="عزالدين طه"/>
    <s v="Community Leader (Other )"/>
    <s v="male"/>
    <s v="919617378"/>
    <n v="3"/>
    <s v="In person"/>
    <s v="Yes, for most"/>
    <s v="Yes, for most"/>
    <s v="Yes, for most"/>
    <s v="Green     "/>
    <n v="23"/>
    <s v="Gedaref"/>
    <s v="Al Fashaga"/>
    <s v="9f0bbcd1-5d12-4825-8277-42891b4c23d3"/>
    <s v="SD12075"/>
    <e v="#REF!"/>
  </r>
  <r>
    <s v="3/6/2021"/>
    <s v="Round3"/>
    <x v="7"/>
    <s v="DTM08"/>
    <s v="Al Fashaga"/>
    <s v="DTM0805"/>
    <s v="Almadina 8"/>
    <s v="DTM0805042"/>
    <s v="no"/>
    <n v="36.122349999999997"/>
    <n v="14.175750000000001"/>
    <s v="Rural"/>
    <s v="Camp"/>
    <s v="3581"/>
    <s v="6015"/>
    <n v="3581"/>
    <n v="6015"/>
    <m/>
    <m/>
    <m/>
    <m/>
    <n v="3581"/>
    <n v="6015"/>
    <m/>
    <m/>
    <x v="3"/>
    <s v=""/>
    <s v=""/>
    <n v="353"/>
    <n v="335"/>
    <n v="400"/>
    <n v="247"/>
    <n v="805"/>
    <n v="700"/>
    <n v="2000"/>
    <n v="1080"/>
    <n v="50"/>
    <n v="45"/>
    <n v="0"/>
    <n v="3581"/>
    <n v="0"/>
    <n v="0"/>
    <n v="0"/>
    <n v="0"/>
    <n v="0"/>
    <s v="محمد بابكر"/>
    <s v="Community Leader (Other )"/>
    <s v="male"/>
    <s v="905105800"/>
    <s v="ادم عثمان"/>
    <s v="Community Leader (Other )"/>
    <s v="male"/>
    <s v="918485866"/>
    <s v="الرشيد"/>
    <s v="Community Leader (Other )"/>
    <s v="male"/>
    <s v="915357669"/>
    <n v="3"/>
    <s v="In person"/>
    <s v="Yes, for most"/>
    <s v="Yes, for most"/>
    <s v="Yes, for most"/>
    <s v="Green     "/>
    <n v="24"/>
    <s v="Gedaref"/>
    <s v="Al Fashaga"/>
    <s v="fab07b4b-5585-4afe-9e65-23d31271ffb7"/>
    <s v="SD12075"/>
    <e v="#REF!"/>
  </r>
  <r>
    <s v="2/16/2021"/>
    <s v="Round3"/>
    <x v="7"/>
    <s v="DTM08"/>
    <s v="Madeinat Al Gedaref"/>
    <s v="DTM0809"/>
    <s v="Deim Elnour"/>
    <s v="DTM0809012"/>
    <s v="no"/>
    <n v="35.394367000000003"/>
    <n v="14.028650000000001"/>
    <s v="Urban"/>
    <s v="Neighborhood"/>
    <s v="300"/>
    <s v="1500"/>
    <n v="300"/>
    <n v="1500"/>
    <n v="300"/>
    <n v="1500"/>
    <m/>
    <m/>
    <m/>
    <m/>
    <m/>
    <m/>
    <x v="4"/>
    <s v="d. Ethiopian"/>
    <s v=""/>
    <n v="70"/>
    <n v="50"/>
    <n v="95"/>
    <n v="80"/>
    <n v="290"/>
    <n v="280"/>
    <n v="300"/>
    <n v="305"/>
    <n v="20"/>
    <n v="10"/>
    <n v="0"/>
    <n v="0"/>
    <n v="300"/>
    <n v="0"/>
    <n v="0"/>
    <n v="0"/>
    <n v="0"/>
    <s v="محمد سعد"/>
    <s v="Community Leader (Other )"/>
    <s v="male"/>
    <s v="918083338"/>
    <s v="امل دانيل"/>
    <s v="Community Leader (Other )"/>
    <s v="Female"/>
    <s v="125581790"/>
    <s v="جمال"/>
    <s v="Community Leader (Other )"/>
    <s v="male"/>
    <s v="912886545"/>
    <n v="3"/>
    <s v="In person"/>
    <s v="Yes, for most"/>
    <s v="Yes, for most"/>
    <s v="Yes, for most"/>
    <s v="Green     "/>
    <n v="20"/>
    <s v="Gedaref"/>
    <s v="Madeinat Al Gedaref"/>
    <s v="5cf12f58-bf6e-496d-a829-e672c90d420e"/>
    <s v="SD12080"/>
    <e v="#REF!"/>
  </r>
  <r>
    <s v="2/23/2021"/>
    <s v="Round3"/>
    <x v="7"/>
    <s v="DTM08"/>
    <s v="Madeinat Al Gedaref"/>
    <s v="DTM0809"/>
    <s v="October Sharq"/>
    <s v="DTM0809013"/>
    <s v="no"/>
    <n v="35.374780000000001"/>
    <n v="14.04266"/>
    <s v="Urban"/>
    <s v="Neighborhood"/>
    <s v="5"/>
    <s v="26"/>
    <n v="5"/>
    <n v="26"/>
    <m/>
    <m/>
    <m/>
    <m/>
    <m/>
    <m/>
    <n v="5"/>
    <n v="26"/>
    <x v="4"/>
    <s v=""/>
    <s v=""/>
    <n v="0"/>
    <n v="0"/>
    <n v="0"/>
    <n v="0"/>
    <n v="4"/>
    <n v="6"/>
    <n v="5"/>
    <n v="6"/>
    <n v="2"/>
    <n v="3"/>
    <n v="0"/>
    <n v="0"/>
    <n v="5"/>
    <n v="0"/>
    <n v="0"/>
    <n v="0"/>
    <n v="0"/>
    <s v="جعفر زكريا"/>
    <s v="Community Leader (Other )"/>
    <s v="male"/>
    <s v="909662205"/>
    <s v="محمد صادح"/>
    <s v="Community Leader (Other )"/>
    <s v="male"/>
    <s v="997408719"/>
    <s v=""/>
    <s v=""/>
    <s v=""/>
    <s v=""/>
    <n v="2"/>
    <s v="In person"/>
    <s v="Yes, for most"/>
    <s v="Yes, for most"/>
    <s v="Yes, for most"/>
    <s v="Orange    "/>
    <n v="45"/>
    <s v="Gedaref"/>
    <s v="Madeinat Al Gedaref"/>
    <s v="0ba00e91-c0c8-472f-8e33-8e43f3dd7b16"/>
    <s v="SD12080"/>
    <e v="#REF!"/>
  </r>
  <r>
    <s v="2/23/2021"/>
    <s v="Round3"/>
    <x v="7"/>
    <s v="DTM08"/>
    <s v="Madeinat Al Gedaref"/>
    <s v="DTM0809"/>
    <s v="Hai Alwihda"/>
    <s v="DTM0809014"/>
    <s v="no"/>
    <n v="35.397117000000001"/>
    <n v="14.023883"/>
    <s v="Urban"/>
    <s v="Neighborhood"/>
    <s v="200"/>
    <s v="1700"/>
    <n v="200"/>
    <n v="1700"/>
    <n v="200"/>
    <n v="1700"/>
    <m/>
    <m/>
    <m/>
    <m/>
    <m/>
    <m/>
    <x v="0"/>
    <s v="c. Eritrean"/>
    <s v="d. Ethiopian"/>
    <n v="50"/>
    <n v="100"/>
    <n v="150"/>
    <n v="250"/>
    <n v="150"/>
    <n v="200"/>
    <n v="150"/>
    <n v="250"/>
    <n v="150"/>
    <n v="250"/>
    <n v="0"/>
    <n v="50"/>
    <n v="150"/>
    <n v="0"/>
    <n v="0"/>
    <n v="0"/>
    <n v="0"/>
    <s v="النور حسن"/>
    <s v="Community Leader (Other )"/>
    <s v="male"/>
    <s v="917326301"/>
    <s v="قسمه"/>
    <s v="Community Leader (Other )"/>
    <s v="Female"/>
    <s v="124478820"/>
    <s v=""/>
    <s v=""/>
    <s v=""/>
    <s v=""/>
    <n v="2"/>
    <s v="In person"/>
    <s v="Yes, for most"/>
    <s v="Yes, for most"/>
    <s v="Yes, for most"/>
    <s v="Orange    "/>
    <n v="290"/>
    <s v="Gedaref"/>
    <s v="Madeinat Al Gedaref"/>
    <s v="df97c487-71e8-471e-a95e-fe768ef7a710"/>
    <s v="SD12080"/>
    <e v="#REF!"/>
  </r>
  <r>
    <s v="2/23/2021"/>
    <s v="Round3"/>
    <x v="7"/>
    <s v="DTM08"/>
    <s v="Madeinat Al Gedaref"/>
    <s v="DTM0809"/>
    <s v="Salamat Albai Janoub"/>
    <s v="DTM0809015"/>
    <s v="no"/>
    <n v="35.373866999999997"/>
    <n v="14.014867000000001"/>
    <s v="Urban"/>
    <s v="Neighborhood"/>
    <s v="4"/>
    <s v="19"/>
    <n v="4"/>
    <n v="19"/>
    <n v="4"/>
    <n v="19"/>
    <m/>
    <m/>
    <m/>
    <m/>
    <m/>
    <m/>
    <x v="0"/>
    <s v="d. Ethiopian"/>
    <s v=""/>
    <n v="0"/>
    <n v="0"/>
    <n v="0"/>
    <n v="0"/>
    <n v="4"/>
    <n v="1"/>
    <n v="6"/>
    <n v="8"/>
    <n v="0"/>
    <n v="0"/>
    <n v="0"/>
    <n v="4"/>
    <n v="0"/>
    <n v="0"/>
    <n v="0"/>
    <n v="0"/>
    <n v="0"/>
    <s v="قمر الدين زكريا ادريس"/>
    <s v="Community Leader (Other )"/>
    <s v="male"/>
    <s v="911882986"/>
    <s v="شول"/>
    <s v="Community Leader (Other )"/>
    <s v="male"/>
    <s v="918414245"/>
    <s v="النور محمد اسحاق"/>
    <s v="Community Leader (Other )"/>
    <s v="male"/>
    <s v="916193702"/>
    <n v="3"/>
    <s v="In person"/>
    <s v="Yes, for most"/>
    <s v="Yes, for most"/>
    <s v="Yes, for most"/>
    <s v="Green     "/>
    <n v="288"/>
    <s v="Gedaref"/>
    <s v="Madeinat Al Gedaref"/>
    <s v="6ccd302b-e0cd-42d3-8c55-856f29024a47"/>
    <s v="SD12080"/>
    <e v="#REF!"/>
  </r>
  <r>
    <s v="2/23/2021"/>
    <s v="Round3"/>
    <x v="7"/>
    <s v="DTM08"/>
    <s v="Madeinat Al Gedaref"/>
    <s v="DTM0809"/>
    <s v="Deim Sawakin"/>
    <s v="DTM0809016"/>
    <s v="no"/>
    <n v="35.389600000000002"/>
    <n v="14.014882999999999"/>
    <s v="Urban"/>
    <s v="Neighborhood"/>
    <s v="6"/>
    <s v="36"/>
    <n v="6"/>
    <n v="36"/>
    <n v="6"/>
    <n v="36"/>
    <m/>
    <m/>
    <m/>
    <m/>
    <m/>
    <m/>
    <x v="3"/>
    <s v="c. Eritrean"/>
    <s v=""/>
    <n v="0"/>
    <n v="0"/>
    <n v="0"/>
    <n v="0"/>
    <n v="11"/>
    <n v="1"/>
    <n v="11"/>
    <n v="13"/>
    <n v="0"/>
    <n v="0"/>
    <n v="0"/>
    <n v="0"/>
    <n v="6"/>
    <n v="0"/>
    <n v="0"/>
    <n v="0"/>
    <n v="0"/>
    <s v="عبدالرحيم حسن"/>
    <s v="Community Leader (Other )"/>
    <s v="male"/>
    <s v="910277840"/>
    <s v="رضوان محمود"/>
    <s v="Community Leader (Other )"/>
    <s v="male"/>
    <s v=""/>
    <s v="ياسر ياسين"/>
    <s v="Community Leader (Other )"/>
    <s v="male"/>
    <s v="966566123"/>
    <n v="3"/>
    <s v="In person"/>
    <s v="Yes, for most"/>
    <s v="Yes, for most"/>
    <s v="Yes, for most"/>
    <s v="Green     "/>
    <n v="30"/>
    <s v="Gedaref"/>
    <s v="Madeinat Al Gedaref"/>
    <s v="88cfb008-e1a5-4f8e-a2a8-3e1ba4285cff"/>
    <s v="SD12080"/>
    <e v="#REF!"/>
  </r>
  <r>
    <s v="3/2/2021"/>
    <s v="Round3"/>
    <x v="7"/>
    <s v="DTM08"/>
    <s v="Madeinat Al Gedaref"/>
    <s v="DTM0809"/>
    <s v="Rowina"/>
    <s v="DTM0809018"/>
    <s v="no"/>
    <n v="35.400767000000002"/>
    <n v="14.053583"/>
    <s v="Urban"/>
    <s v="Village"/>
    <s v="22"/>
    <s v="86"/>
    <n v="22"/>
    <n v="86"/>
    <n v="22"/>
    <n v="86"/>
    <m/>
    <m/>
    <m/>
    <m/>
    <m/>
    <m/>
    <x v="3"/>
    <s v="c. Eritrean"/>
    <s v=""/>
    <n v="3"/>
    <n v="1"/>
    <n v="4"/>
    <n v="4"/>
    <n v="10"/>
    <n v="8"/>
    <n v="18"/>
    <n v="20"/>
    <n v="10"/>
    <n v="8"/>
    <n v="0"/>
    <n v="0"/>
    <n v="22"/>
    <n v="0"/>
    <n v="0"/>
    <n v="0"/>
    <n v="0"/>
    <s v="عادل محمد"/>
    <s v="Community Leader (Other )"/>
    <s v="male"/>
    <s v="968518277"/>
    <s v="ابراهيم اسماعيل"/>
    <s v="Community Leader (Other )"/>
    <s v="male"/>
    <s v="961730635"/>
    <s v=""/>
    <s v=""/>
    <s v=""/>
    <s v=""/>
    <n v="2"/>
    <s v="In person"/>
    <s v="Yes, for most"/>
    <s v="Yes, for most"/>
    <s v="Yes, for most"/>
    <s v="Orange    "/>
    <n v="286"/>
    <s v="Gedaref"/>
    <s v="Madeinat Al Gedaref"/>
    <s v="d4b12c5f-251b-4db6-83ae-af4c8f008ea1"/>
    <s v="SD12080"/>
    <e v="#REF!"/>
  </r>
  <r>
    <s v="2/23/2021"/>
    <s v="Round3"/>
    <x v="7"/>
    <s v="DTM08"/>
    <s v="Madeinat Al Gedaref"/>
    <s v="DTM0809"/>
    <s v="Deim Saad"/>
    <s v="DTM0809019"/>
    <s v="no"/>
    <n v="35.382750000000001"/>
    <n v="14.014150000000001"/>
    <s v="Urban"/>
    <s v="Neighborhood"/>
    <s v="93"/>
    <s v="465"/>
    <n v="93"/>
    <n v="465"/>
    <n v="93"/>
    <n v="465"/>
    <m/>
    <m/>
    <m/>
    <m/>
    <m/>
    <m/>
    <x v="4"/>
    <s v="d. Ethiopian"/>
    <s v=""/>
    <n v="22"/>
    <n v="24"/>
    <n v="30"/>
    <n v="35"/>
    <n v="40"/>
    <n v="50"/>
    <n v="86"/>
    <n v="90"/>
    <n v="44"/>
    <n v="44"/>
    <n v="0"/>
    <m/>
    <n v="93"/>
    <n v="0"/>
    <n v="0"/>
    <n v="0"/>
    <n v="0"/>
    <s v="محمد صديق ابراهيم"/>
    <s v="Community Leader (Other )"/>
    <s v="male"/>
    <s v="901914379"/>
    <s v="وهيب مكي علي ادريس"/>
    <s v="Community Leader (Other )"/>
    <s v="male"/>
    <s v="913113133"/>
    <s v=""/>
    <s v=""/>
    <s v=""/>
    <s v=""/>
    <n v="2"/>
    <s v="In person"/>
    <s v="Yes, for most"/>
    <s v="Yes, for most"/>
    <s v="Yes, for most"/>
    <s v="Orange    "/>
    <n v="287"/>
    <s v="Gedaref"/>
    <s v="Madeinat Al Gedaref"/>
    <s v="4e584572-7450-47db-9788-363dd20b8a32"/>
    <s v="SD12080"/>
    <e v="#REF!"/>
  </r>
  <r>
    <s v="2/25/2021"/>
    <s v="Round3"/>
    <x v="7"/>
    <s v="DTM08"/>
    <s v="Wasat Al Gedaref"/>
    <s v="DTM0810"/>
    <s v="Um Gulja"/>
    <s v="DTM0810019"/>
    <s v="no"/>
    <n v="35.281117000000002"/>
    <n v="14.073767"/>
    <s v="Rural"/>
    <s v="Camp"/>
    <s v="667"/>
    <s v="3768"/>
    <n v="667"/>
    <n v="3768"/>
    <n v="667"/>
    <n v="3768"/>
    <m/>
    <m/>
    <m/>
    <m/>
    <m/>
    <m/>
    <x v="3"/>
    <s v=""/>
    <s v=""/>
    <n v="150"/>
    <n v="300"/>
    <n v="250"/>
    <n v="310"/>
    <n v="700"/>
    <n v="600"/>
    <n v="600"/>
    <n v="567"/>
    <n v="191"/>
    <n v="100"/>
    <n v="0"/>
    <n v="0"/>
    <n v="0"/>
    <n v="0"/>
    <n v="0"/>
    <n v="667"/>
    <n v="0"/>
    <s v="تكساس اسفاها"/>
    <s v="Community Leader (Other )"/>
    <s v="male"/>
    <s v="922656493"/>
    <s v="كرنكيل حلوي"/>
    <s v="Community Leader (Other )"/>
    <s v="male"/>
    <s v="922656493"/>
    <s v=""/>
    <s v=""/>
    <s v=""/>
    <s v=""/>
    <n v="2"/>
    <s v="In person"/>
    <s v="Yes, for most"/>
    <s v="Yes, for most"/>
    <s v="Yes, for most"/>
    <s v="Orange    "/>
    <n v="22"/>
    <s v="Gedaref"/>
    <s v="Wasat Al Gedaref"/>
    <s v="5a14d130-ed07-4e0e-aa0f-563a64409a3e"/>
    <s v="SD12081"/>
    <e v="#REF!"/>
  </r>
  <r>
    <s v="3/9/2021"/>
    <s v="Round3"/>
    <x v="7"/>
    <s v="DTM08"/>
    <s v="Gala'a Al Nahal"/>
    <s v="DTM0811"/>
    <s v="Um Segta"/>
    <s v="DTM0811013"/>
    <s v="no"/>
    <n v="35.061909999999997"/>
    <n v="13.322226000000001"/>
    <s v="Rural"/>
    <s v="Camp"/>
    <s v="1440"/>
    <s v="7200"/>
    <n v="1440"/>
    <n v="7200"/>
    <n v="1440"/>
    <n v="7200"/>
    <m/>
    <m/>
    <m/>
    <m/>
    <m/>
    <m/>
    <x v="4"/>
    <s v="d. Ethiopian"/>
    <s v=""/>
    <n v="600"/>
    <n v="500"/>
    <n v="350"/>
    <n v="440"/>
    <n v="900"/>
    <n v="1260"/>
    <n v="1500"/>
    <n v="1100"/>
    <n v="350"/>
    <n v="200"/>
    <n v="1440"/>
    <n v="0"/>
    <n v="0"/>
    <n v="0"/>
    <n v="0"/>
    <n v="0"/>
    <n v="0"/>
    <s v="ادم محمد"/>
    <s v="Community Leader (Other )"/>
    <s v="male"/>
    <s v="912668517"/>
    <s v="جانبا ميرغني حامد"/>
    <s v="Community Leader (Other )"/>
    <s v="male"/>
    <s v="913014904"/>
    <s v=""/>
    <s v=""/>
    <s v=""/>
    <s v=""/>
    <n v="2"/>
    <s v="In person"/>
    <s v="Yes, for most"/>
    <s v="Yes, for most"/>
    <s v="Yes, for most"/>
    <s v="Orange    "/>
    <n v="328"/>
    <s v="Gedaref"/>
    <s v="Gala'a Al Nahal"/>
    <s v="f673b326-879f-44ce-8159-2e6dfbca2399"/>
    <s v="SD12079"/>
    <e v="#REF!"/>
  </r>
  <r>
    <s v="3/8/2021"/>
    <s v="Round3"/>
    <x v="7"/>
    <s v="DTM08"/>
    <s v="Gala'a Al Nahal"/>
    <s v="DTM0811"/>
    <s v="Salmeen"/>
    <s v="DTM0811014"/>
    <s v="no"/>
    <n v="35.134929999999997"/>
    <n v="13.38307"/>
    <s v="Rural"/>
    <s v="Camp"/>
    <s v="900"/>
    <s v="4500"/>
    <n v="900"/>
    <n v="4500"/>
    <n v="900"/>
    <n v="4500"/>
    <m/>
    <m/>
    <m/>
    <m/>
    <m/>
    <m/>
    <x v="4"/>
    <s v="d. Ethiopian"/>
    <s v=""/>
    <n v="450"/>
    <n v="350"/>
    <n v="300"/>
    <n v="230"/>
    <n v="365"/>
    <n v="555"/>
    <n v="900"/>
    <n v="950"/>
    <n v="250"/>
    <n v="150"/>
    <n v="900"/>
    <n v="0"/>
    <n v="0"/>
    <n v="0"/>
    <n v="0"/>
    <n v="0"/>
    <n v="0"/>
    <s v="ادم محمد احمد"/>
    <s v="Community Leader (Other )"/>
    <s v="male"/>
    <s v="912668517"/>
    <s v="ميرغني حامد مقبول"/>
    <s v="Community Leader (Other )"/>
    <s v="male"/>
    <s v="913014904"/>
    <s v=""/>
    <s v=""/>
    <s v=""/>
    <s v=""/>
    <n v="2"/>
    <s v="In person"/>
    <s v="Yes, for most"/>
    <s v="Yes, for most"/>
    <s v="Yes, for most"/>
    <s v="Orange    "/>
    <n v="329"/>
    <s v="Gedaref"/>
    <s v="Gala'a Al Nahal"/>
    <s v="eb9b0c6a-0d34-4e6b-80e5-a9e480093a58"/>
    <s v="SD12079"/>
    <e v="#REF!"/>
  </r>
  <r>
    <s v="3/9/2021"/>
    <s v="Round3"/>
    <x v="7"/>
    <s v="DTM08"/>
    <s v="Gala'a Al Nahal"/>
    <s v="DTM0811"/>
    <s v="Um Broosh"/>
    <s v="DTM0811015"/>
    <s v="no"/>
    <n v="34.978319999999997"/>
    <n v="13.27059"/>
    <s v="Rural"/>
    <s v="Camp"/>
    <s v="120"/>
    <s v="2000"/>
    <n v="120"/>
    <n v="2000"/>
    <n v="120"/>
    <n v="2000"/>
    <m/>
    <m/>
    <m/>
    <m/>
    <m/>
    <m/>
    <x v="4"/>
    <s v=""/>
    <s v=""/>
    <n v="65"/>
    <n v="60"/>
    <n v="175"/>
    <n v="130"/>
    <n v="380"/>
    <n v="429"/>
    <n v="300"/>
    <n v="390"/>
    <n v="36"/>
    <n v="35"/>
    <n v="120"/>
    <n v="0"/>
    <n v="0"/>
    <n v="0"/>
    <n v="0"/>
    <n v="0"/>
    <n v="0"/>
    <s v="محمد ابكر"/>
    <s v="Community Leader (Other )"/>
    <s v="male"/>
    <s v="911822589"/>
    <s v="حامد احمد سليمان"/>
    <s v="Community Leader (Other )"/>
    <s v="male"/>
    <s v="911665582"/>
    <s v=""/>
    <s v=""/>
    <s v=""/>
    <s v=""/>
    <n v="2"/>
    <s v="In person"/>
    <s v="Yes, for most"/>
    <s v="Yes, for most"/>
    <s v="Yes, for most"/>
    <s v="Orange    "/>
    <n v="330"/>
    <s v="Gedaref"/>
    <s v="Gala'a Al Nahal"/>
    <s v="f43b445a-b061-451e-ab3b-a7da58f3ab78"/>
    <s v="SD12079"/>
    <e v="#REF!"/>
  </r>
  <r>
    <s v="2/26/2021"/>
    <s v="Round3"/>
    <x v="8"/>
    <s v="DTM09"/>
    <s v="Halfa Aj Jadeedah"/>
    <s v="DTM0903"/>
    <s v="Halfa Town"/>
    <s v="DTM0903028"/>
    <s v="no"/>
    <n v="35.618389999999998"/>
    <n v="15.325570000000001"/>
    <s v="Urban"/>
    <s v="Other"/>
    <s v="390"/>
    <s v="2200"/>
    <n v="390"/>
    <n v="2200"/>
    <n v="390"/>
    <n v="2200"/>
    <m/>
    <m/>
    <m/>
    <m/>
    <m/>
    <m/>
    <x v="4"/>
    <s v="d. Ethiopian"/>
    <s v=""/>
    <n v="200"/>
    <n v="150"/>
    <n v="190"/>
    <n v="175"/>
    <n v="250"/>
    <n v="310"/>
    <n v="360"/>
    <n v="355"/>
    <n v="110"/>
    <n v="100"/>
    <n v="0"/>
    <n v="390"/>
    <n v="0"/>
    <n v="0"/>
    <n v="0"/>
    <n v="0"/>
    <n v="0"/>
    <s v="مريم محمد ابراهيم"/>
    <s v="Community Leader (Other )"/>
    <s v="Female"/>
    <s v="191269274"/>
    <s v="ميزان فيرالاسي"/>
    <s v="Community Leader (Other )"/>
    <s v="male"/>
    <s v="902574949"/>
    <s v="نصرالدين سعيد"/>
    <s v="Community Leader (Other )"/>
    <s v="male"/>
    <s v="912377669"/>
    <n v="3"/>
    <s v="In person"/>
    <s v="Yes, for most"/>
    <s v="Yes, for most"/>
    <s v="Yes, for most"/>
    <s v="Green     "/>
    <n v="333"/>
    <s v="Kassala"/>
    <s v="Halfa Aj Jadeedah"/>
    <s v="ea70abda-6bad-4912-ae6e-029ba4ebb66c"/>
    <s v="SD11052"/>
    <e v="#REF!"/>
  </r>
  <r>
    <s v="2/26/2021"/>
    <s v="Round3"/>
    <x v="8"/>
    <s v="DTM09"/>
    <s v="Halfa Aj Jadeedah"/>
    <s v="DTM0903"/>
    <s v="Kilo 26 Camp"/>
    <s v="DTM0903029"/>
    <s v="no"/>
    <n v="35.7592"/>
    <n v="15.07982"/>
    <s v="Rural"/>
    <s v="Camp"/>
    <s v="1974"/>
    <s v="9870"/>
    <n v="1974"/>
    <n v="9870"/>
    <n v="1974"/>
    <n v="9870"/>
    <m/>
    <m/>
    <m/>
    <m/>
    <m/>
    <m/>
    <x v="3"/>
    <s v="c. Eritrean"/>
    <s v=""/>
    <n v="974"/>
    <n v="800"/>
    <n v="870"/>
    <n v="990"/>
    <n v="980"/>
    <n v="995"/>
    <n v="1400"/>
    <n v="1210"/>
    <n v="840"/>
    <n v="811"/>
    <n v="1974"/>
    <n v="0"/>
    <n v="0"/>
    <n v="0"/>
    <n v="0"/>
    <n v="0"/>
    <n v="0"/>
    <s v="الفاتح محمد مقدم"/>
    <s v="NGO/Humanitarian Aid Worker"/>
    <s v="male"/>
    <s v="912636321"/>
    <s v="عبد الحفيظ"/>
    <s v="NGO/Humanitarian Aid Worker"/>
    <s v="male"/>
    <s v="912910046"/>
    <s v=""/>
    <s v=""/>
    <s v=""/>
    <s v=""/>
    <n v="2"/>
    <s v="In person"/>
    <s v="Yes, for most"/>
    <s v="Yes, for most"/>
    <s v="Yes, for most"/>
    <s v="Orange    "/>
    <n v="332"/>
    <s v="Kassala"/>
    <s v="Reifi Khashm Elgirba"/>
    <s v="2000b5aa-a267-4230-a82d-b71ba51fe53f"/>
    <s v="SD11060"/>
    <e v="#REF!"/>
  </r>
  <r>
    <s v="2/4/2021"/>
    <s v="Round3"/>
    <x v="8"/>
    <s v="DTM09"/>
    <s v="Madeinat Kassala"/>
    <s v="DTM0905"/>
    <s v="Kassala town"/>
    <s v="DTM0905011"/>
    <s v="no"/>
    <n v="36.410462000000003"/>
    <n v="14.42963"/>
    <s v="Urban"/>
    <s v="Other"/>
    <s v="9800"/>
    <s v="49000"/>
    <n v="9800"/>
    <n v="49000"/>
    <n v="9800"/>
    <n v="49000"/>
    <m/>
    <m/>
    <m/>
    <m/>
    <m/>
    <m/>
    <x v="4"/>
    <s v="d. Ethiopian"/>
    <s v=""/>
    <n v="1990"/>
    <n v="2010"/>
    <n v="4700"/>
    <n v="4550"/>
    <n v="7350"/>
    <n v="7060"/>
    <n v="8870"/>
    <n v="8330"/>
    <n v="2180"/>
    <n v="1960"/>
    <m/>
    <n v="2000"/>
    <n v="7800"/>
    <n v="0"/>
    <n v="0"/>
    <n v="0"/>
    <n v="0"/>
    <s v="السر خالد"/>
    <s v="NGO/Humanitarian Aid Worker"/>
    <s v="male"/>
    <s v="912733700"/>
    <s v="مصطفي احمد"/>
    <s v="NGO/Humanitarian Aid Worker"/>
    <s v="male"/>
    <s v="912636194"/>
    <s v="صفاء احمد"/>
    <s v="NGO/Humanitarian Aid Worker"/>
    <s v="Female"/>
    <s v="912426357"/>
    <n v="3"/>
    <s v="In person"/>
    <s v="Yes, for most"/>
    <s v="Yes, for most"/>
    <s v="Yes, for most"/>
    <s v="Green     "/>
    <n v="344"/>
    <s v="Kassala"/>
    <s v="Madeinat Kassala"/>
    <s v="7d906002-b4df-490f-9fa4-2f3d6f743bca"/>
    <s v="SD11053"/>
    <e v="#REF!"/>
  </r>
  <r>
    <s v="2/24/2021"/>
    <s v="Round3"/>
    <x v="8"/>
    <s v="DTM09"/>
    <s v="Reifi Khashm Elgirba"/>
    <s v="DTM0906"/>
    <s v="Alhai Alshmali"/>
    <s v="DTM0906018"/>
    <s v="no"/>
    <n v="35.900660000000002"/>
    <n v="14.970370000000001"/>
    <s v="Urban"/>
    <s v="Neighborhood"/>
    <s v="28"/>
    <s v="140"/>
    <n v="28"/>
    <n v="140"/>
    <n v="28"/>
    <n v="140"/>
    <m/>
    <m/>
    <m/>
    <m/>
    <m/>
    <m/>
    <x v="4"/>
    <s v="d. Ethiopian"/>
    <s v=""/>
    <n v="5"/>
    <n v="5"/>
    <n v="10"/>
    <n v="12"/>
    <n v="15"/>
    <n v="18"/>
    <n v="20"/>
    <n v="22"/>
    <n v="20"/>
    <n v="13"/>
    <m/>
    <n v="18"/>
    <n v="10"/>
    <n v="0"/>
    <n v="0"/>
    <n v="0"/>
    <n v="0"/>
    <s v="عباس"/>
    <s v="NGO/Humanitarian Aid Worker"/>
    <s v="male"/>
    <s v="916456501"/>
    <s v=""/>
    <s v=""/>
    <s v=""/>
    <s v=""/>
    <s v=""/>
    <s v=""/>
    <s v=""/>
    <s v=""/>
    <n v="1"/>
    <s v="In person"/>
    <s v="Yes, for most"/>
    <s v="Yes, for most"/>
    <s v="Yes, for most"/>
    <s v="Red       "/>
    <n v="341"/>
    <s v="Kassala"/>
    <s v="Reifi Khashm Elgirba"/>
    <s v="7cabfcef-5e1f-451c-a58c-ae88c00a3361"/>
    <s v="SD11060"/>
    <e v="#REF!"/>
  </r>
  <r>
    <s v="2/24/2021"/>
    <s v="Round3"/>
    <x v="8"/>
    <s v="DTM09"/>
    <s v="Reifi Khashm Elgirba"/>
    <s v="DTM0906"/>
    <s v="Hai Alsoug"/>
    <s v="DTM0906019"/>
    <s v="no"/>
    <n v="35.904530000000001"/>
    <n v="14.96781"/>
    <s v="Urban"/>
    <s v="Neighborhood"/>
    <s v="20"/>
    <s v="100"/>
    <n v="20"/>
    <n v="100"/>
    <n v="20"/>
    <n v="100"/>
    <m/>
    <m/>
    <m/>
    <m/>
    <m/>
    <m/>
    <x v="4"/>
    <s v="d. Ethiopian"/>
    <s v=""/>
    <n v="5"/>
    <n v="4"/>
    <n v="6"/>
    <n v="4"/>
    <n v="18"/>
    <n v="21"/>
    <n v="17"/>
    <n v="18"/>
    <n v="3"/>
    <n v="4"/>
    <n v="0"/>
    <n v="20"/>
    <n v="0"/>
    <n v="0"/>
    <n v="0"/>
    <n v="0"/>
    <n v="0"/>
    <s v="عباس"/>
    <s v="NGO/Humanitarian Aid Worker"/>
    <s v="male"/>
    <s v="916456501"/>
    <s v=""/>
    <s v=""/>
    <s v=""/>
    <s v=""/>
    <s v=""/>
    <s v=""/>
    <s v=""/>
    <s v=""/>
    <n v="1"/>
    <s v="In person"/>
    <s v="Yes, for most"/>
    <s v="Yes, for most"/>
    <s v="Yes, for most"/>
    <s v="Red       "/>
    <n v="340"/>
    <s v="Kassala"/>
    <s v="Reifi Khashm Elgirba"/>
    <s v="c1bd7de1-14e8-4a94-9982-50e612bff280"/>
    <s v="SD11060"/>
    <e v="#REF!"/>
  </r>
  <r>
    <s v="2/24/2021"/>
    <s v="Round3"/>
    <x v="8"/>
    <s v="DTM09"/>
    <s v="Reifi Khashm Elgirba"/>
    <s v="DTM0906"/>
    <s v="Alkambo"/>
    <s v="DTM0906020"/>
    <s v="no"/>
    <n v="35.88541"/>
    <n v="14.94853"/>
    <s v="Urban"/>
    <s v="Neighborhood"/>
    <s v="12"/>
    <s v="60"/>
    <n v="12"/>
    <n v="60"/>
    <n v="12"/>
    <n v="60"/>
    <m/>
    <m/>
    <m/>
    <m/>
    <m/>
    <m/>
    <x v="4"/>
    <s v="d. Ethiopian"/>
    <s v=""/>
    <n v="3"/>
    <n v="6"/>
    <n v="5"/>
    <n v="6"/>
    <n v="6"/>
    <n v="9"/>
    <n v="8"/>
    <n v="10"/>
    <n v="4"/>
    <n v="3"/>
    <n v="0"/>
    <n v="12"/>
    <n v="0"/>
    <n v="0"/>
    <n v="0"/>
    <n v="0"/>
    <n v="0"/>
    <s v="عباس"/>
    <s v="NGO/Humanitarian Aid Worker"/>
    <s v="male"/>
    <s v="916456501"/>
    <s v=""/>
    <s v=""/>
    <s v=""/>
    <s v=""/>
    <s v=""/>
    <s v=""/>
    <s v=""/>
    <s v=""/>
    <n v="1"/>
    <s v="In person"/>
    <s v="Yes, for most"/>
    <s v="Yes, for most"/>
    <s v="Yes, for most"/>
    <s v="Red       "/>
    <n v="342"/>
    <s v="Kassala"/>
    <s v="Reifi Khashm Elgirba"/>
    <s v="86626fcb-b19f-4baa-84fb-9848e121f0f8"/>
    <s v="SD11060"/>
    <e v="#REF!"/>
  </r>
  <r>
    <s v="2/25/2021"/>
    <s v="Round3"/>
    <x v="8"/>
    <s v="DTM09"/>
    <s v="Reifi Khashm Elgirba"/>
    <s v="DTM0906"/>
    <s v="Khashem Algerbah camp"/>
    <s v="DTM0906021"/>
    <s v="no"/>
    <n v="35.906829999999999"/>
    <n v="14.979290000000001"/>
    <s v="Urban"/>
    <s v="Camp"/>
    <s v="1800"/>
    <s v="9000"/>
    <n v="1800"/>
    <n v="9000"/>
    <n v="1800"/>
    <n v="9000"/>
    <m/>
    <m/>
    <m/>
    <m/>
    <m/>
    <m/>
    <x v="3"/>
    <s v=""/>
    <s v=""/>
    <n v="600"/>
    <n v="734"/>
    <n v="810"/>
    <n v="620"/>
    <n v="960"/>
    <n v="1190"/>
    <n v="1020"/>
    <n v="1500"/>
    <n v="800"/>
    <n v="766"/>
    <n v="1000"/>
    <n v="800"/>
    <n v="0"/>
    <n v="0"/>
    <n v="0"/>
    <n v="0"/>
    <n v="0"/>
    <s v="الفاتح محمد مقدم"/>
    <s v="NGO/Humanitarian Aid Worker"/>
    <s v="male"/>
    <s v="912636321"/>
    <s v="محمد عباس علي"/>
    <s v="NGO/Humanitarian Aid Worker"/>
    <s v="male"/>
    <s v="918617863"/>
    <s v="احمد محمد زين"/>
    <s v="NGO/Humanitarian Aid Worker"/>
    <s v="male"/>
    <s v="912800206"/>
    <n v="3"/>
    <s v="In person"/>
    <s v="Yes, for most"/>
    <s v="Yes, for most"/>
    <s v="Yes, for most"/>
    <s v="Green     "/>
    <n v="334"/>
    <s v="Kassala"/>
    <s v="Reifi Khashm Elgirba"/>
    <s v="b0e0db28-9816-4096-bc4d-588b9230335d"/>
    <s v="SD11060"/>
    <e v="#REF!"/>
  </r>
  <r>
    <s v="2/24/2021"/>
    <s v="Round3"/>
    <x v="8"/>
    <s v="DTM09"/>
    <s v="Reifi Kassla"/>
    <s v="DTM0908"/>
    <s v="Wad Sharifai"/>
    <s v="DTM0908016"/>
    <s v="no"/>
    <n v="36.448279999999997"/>
    <n v="15.361190000000001"/>
    <s v="Rural"/>
    <s v="Camp"/>
    <s v="5940"/>
    <s v="29713"/>
    <n v="5940"/>
    <n v="29713"/>
    <n v="5940"/>
    <n v="29713"/>
    <m/>
    <m/>
    <m/>
    <m/>
    <m/>
    <m/>
    <x v="4"/>
    <s v="f. Other"/>
    <s v=""/>
    <n v="2700"/>
    <n v="2800"/>
    <n v="2950"/>
    <n v="2800"/>
    <n v="3800"/>
    <n v="3350"/>
    <n v="4150"/>
    <n v="4300"/>
    <n v="1700"/>
    <n v="1163"/>
    <n v="5940"/>
    <n v="0"/>
    <n v="0"/>
    <n v="0"/>
    <n v="0"/>
    <n v="0"/>
    <n v="0"/>
    <s v="عبدالله حسين ميرغني"/>
    <s v="NGO/Humanitarian Aid Worker"/>
    <s v="male"/>
    <s v="912462134"/>
    <s v=""/>
    <s v=""/>
    <s v=""/>
    <s v=""/>
    <s v=""/>
    <s v=""/>
    <s v=""/>
    <s v=""/>
    <n v="1"/>
    <s v="In person"/>
    <s v="Yes, for most"/>
    <s v="Yes, for most"/>
    <s v="Yes, for everything"/>
    <s v="Red       "/>
    <n v="327"/>
    <s v="Kassala"/>
    <s v="Reifi Kassla"/>
    <s v="20b8e20b-a0d6-4d62-b6b2-5e5a718ee6a5"/>
    <s v="SD11056"/>
    <e v="#REF!"/>
  </r>
  <r>
    <s v="3/3/2021"/>
    <s v="Round3"/>
    <x v="8"/>
    <s v="DTM09"/>
    <s v="Reifi Wad Elhilaiw"/>
    <s v="DTM0910"/>
    <s v="Abuda Camp"/>
    <s v="DTM0910012"/>
    <s v="no"/>
    <n v="35.89237"/>
    <n v="14.35294"/>
    <s v="Rural"/>
    <s v="Camp"/>
    <s v="870"/>
    <s v="4329"/>
    <n v="870"/>
    <n v="4329"/>
    <m/>
    <m/>
    <m/>
    <m/>
    <n v="870"/>
    <n v="4329"/>
    <n v="0"/>
    <n v="0"/>
    <x v="4"/>
    <s v="d. Ethiopian"/>
    <s v=""/>
    <n v="435"/>
    <n v="390"/>
    <n v="510"/>
    <n v="370"/>
    <n v="600"/>
    <n v="560"/>
    <n v="800"/>
    <n v="450"/>
    <n v="104"/>
    <n v="110"/>
    <n v="870"/>
    <n v="0"/>
    <n v="0"/>
    <n v="0"/>
    <n v="0"/>
    <n v="0"/>
    <n v="0"/>
    <s v="مأمون عبدالله"/>
    <s v="NGO/Humanitarian Aid Worker"/>
    <s v="male"/>
    <s v="912833813"/>
    <s v="عصام بشير"/>
    <s v="NGO/Humanitarian Aid Worker"/>
    <s v=""/>
    <s v="911176529"/>
    <s v=""/>
    <s v=""/>
    <s v=""/>
    <s v=""/>
    <n v="2"/>
    <s v="In person"/>
    <s v="Yes, for most"/>
    <s v="Yes, for most"/>
    <s v="Yes, for most"/>
    <s v="Orange    "/>
    <n v="343"/>
    <s v="Kassala"/>
    <s v="Reifi Wad Elhilaiw"/>
    <s v="6774df70-8d35-4dc4-aeb6-a5686b45576d"/>
    <s v="SD11061"/>
    <e v="#REF!"/>
  </r>
  <r>
    <s v="3/2/2021"/>
    <s v="Round3"/>
    <x v="8"/>
    <s v="DTM09"/>
    <s v="Reifi Wad Elhilaiw"/>
    <s v="DTM0910"/>
    <s v="Alshajrab North Camp"/>
    <s v="DTM0910013"/>
    <s v="no"/>
    <n v="35.978520000000003"/>
    <n v="14.76717"/>
    <s v="Rural"/>
    <s v="Camp"/>
    <s v="4200"/>
    <s v="21000"/>
    <n v="4200"/>
    <n v="21000"/>
    <n v="4200"/>
    <n v="21000"/>
    <m/>
    <m/>
    <m/>
    <m/>
    <m/>
    <m/>
    <x v="4"/>
    <s v=""/>
    <s v=""/>
    <n v="2000"/>
    <n v="1700"/>
    <n v="2400"/>
    <n v="2100"/>
    <n v="2700"/>
    <n v="2000"/>
    <n v="2190"/>
    <n v="3110"/>
    <n v="1100"/>
    <n v="1700"/>
    <n v="4200"/>
    <n v="0"/>
    <n v="0"/>
    <n v="0"/>
    <n v="0"/>
    <n v="0"/>
    <n v="0"/>
    <s v="عابدين سليمان"/>
    <s v="NGO/Humanitarian Aid Worker"/>
    <s v="male"/>
    <s v="911734942"/>
    <s v="مجدي عباس"/>
    <s v="NGO/Humanitarian Aid Worker"/>
    <s v="male"/>
    <s v="909020125"/>
    <s v=""/>
    <s v=""/>
    <s v=""/>
    <s v=""/>
    <n v="2"/>
    <s v="In person"/>
    <s v="Yes, for most"/>
    <s v="Yes, for everything"/>
    <s v="Yes, for everything"/>
    <s v="Green     "/>
    <n v="339"/>
    <s v="Kassala"/>
    <s v="Reifi Wad Elhilaiw"/>
    <s v="54a55b13-87e8-473b-b934-b5ec56cc4408"/>
    <s v="SD11061"/>
    <e v="#REF!"/>
  </r>
  <r>
    <s v="3/1/2021"/>
    <s v="Round3"/>
    <x v="8"/>
    <s v="DTM09"/>
    <s v="Reifi Wad Elhilaiw"/>
    <s v="DTM0910"/>
    <s v="Alshajrab Center Camp"/>
    <s v="DTM0910014"/>
    <s v="no"/>
    <n v="35.97363"/>
    <n v="14.747450000000001"/>
    <s v="Rural"/>
    <s v="Camp"/>
    <s v="3000"/>
    <s v="15000"/>
    <n v="3000"/>
    <n v="15000"/>
    <n v="3000"/>
    <n v="15000"/>
    <m/>
    <m/>
    <m/>
    <m/>
    <m/>
    <m/>
    <x v="4"/>
    <s v=""/>
    <s v=""/>
    <n v="1490"/>
    <n v="1010"/>
    <n v="1800"/>
    <n v="1902"/>
    <n v="2098"/>
    <n v="1200"/>
    <n v="1770"/>
    <n v="1830"/>
    <n v="1000"/>
    <n v="900"/>
    <n v="3000"/>
    <n v="0"/>
    <n v="0"/>
    <n v="0"/>
    <n v="0"/>
    <n v="0"/>
    <n v="0"/>
    <s v="عابدين سليمان"/>
    <s v="NGO/Humanitarian Aid Worker"/>
    <s v="male"/>
    <s v="911734942"/>
    <s v="مجدي عباس"/>
    <s v="NGO/Humanitarian Aid Worker"/>
    <s v="male"/>
    <s v="990920125"/>
    <s v=""/>
    <s v=""/>
    <s v=""/>
    <s v=""/>
    <n v="2"/>
    <s v="In person"/>
    <s v="Yes, for most"/>
    <s v="Yes, for most"/>
    <s v="Yes, for most"/>
    <s v="Orange    "/>
    <n v="338"/>
    <s v="Kassala"/>
    <s v="Reifi Wad Elhilaiw"/>
    <s v="fc43197a-a887-4841-bbad-197bcf7ed5fe"/>
    <s v="SD11061"/>
    <e v="#REF!"/>
  </r>
  <r>
    <s v="3/1/2021"/>
    <s v="Round3"/>
    <x v="8"/>
    <s v="DTM09"/>
    <s v="Reifi Wad Elhilaiw"/>
    <s v="DTM0910"/>
    <s v="Alshajrab South Camp"/>
    <s v="DTM0910015"/>
    <s v="no"/>
    <n v="35.970970000000001"/>
    <n v="14.715439999999999"/>
    <s v="Rural"/>
    <s v="Camp"/>
    <s v="1600"/>
    <s v="8000"/>
    <n v="1600"/>
    <n v="8000"/>
    <m/>
    <m/>
    <m/>
    <m/>
    <n v="1600"/>
    <n v="8000"/>
    <n v="0"/>
    <n v="0"/>
    <x v="4"/>
    <s v=""/>
    <s v=""/>
    <n v="790"/>
    <n v="410"/>
    <n v="930"/>
    <n v="770"/>
    <n v="860"/>
    <n v="940"/>
    <n v="1000"/>
    <n v="930"/>
    <n v="800"/>
    <n v="570"/>
    <n v="1600"/>
    <n v="0"/>
    <n v="0"/>
    <n v="0"/>
    <n v="0"/>
    <n v="0"/>
    <n v="0"/>
    <s v="عابدين سليمان"/>
    <s v="NGO/Humanitarian Aid Worker"/>
    <s v="male"/>
    <s v="911734942"/>
    <s v="محمدين عباس"/>
    <s v="NGO/Humanitarian Aid Worker"/>
    <s v="male"/>
    <s v="909020125"/>
    <s v=""/>
    <s v=""/>
    <s v=""/>
    <s v=""/>
    <n v="2"/>
    <s v="In person"/>
    <s v="Yes, for most"/>
    <s v="Yes, for most"/>
    <s v="Yes, for most"/>
    <s v="Orange    "/>
    <n v="337"/>
    <s v="Kassala"/>
    <s v="Reifi Wad Elhilaiw"/>
    <s v="03307407-9ebc-43df-b435-aa37c5d1fc38"/>
    <s v="SD11061"/>
    <e v="#REF!"/>
  </r>
  <r>
    <s v="2/27/2021"/>
    <s v="Round3"/>
    <x v="8"/>
    <s v="DTM09"/>
    <s v="Reifi Wad Elhilaiw"/>
    <s v="DTM0910"/>
    <s v="Hamdayeet Camp"/>
    <s v="DTM0910016"/>
    <s v="no"/>
    <n v="36.532165999999997"/>
    <n v="14.268611"/>
    <s v="Rural"/>
    <s v="Camp"/>
    <s v="600"/>
    <s v="3000"/>
    <n v="600"/>
    <n v="3000"/>
    <m/>
    <m/>
    <m/>
    <m/>
    <n v="600"/>
    <n v="3000"/>
    <n v="0"/>
    <n v="0"/>
    <x v="3"/>
    <s v=""/>
    <s v=""/>
    <n v="10"/>
    <n v="20"/>
    <n v="35"/>
    <n v="45"/>
    <n v="700"/>
    <n v="500"/>
    <n v="850"/>
    <n v="693"/>
    <n v="70"/>
    <n v="77"/>
    <n v="600"/>
    <n v="0"/>
    <n v="0"/>
    <n v="0"/>
    <n v="0"/>
    <n v="0"/>
    <n v="0"/>
    <s v="موسي ابراهيم عبدالمؤمن"/>
    <s v="NGO/Humanitarian Aid Worker"/>
    <s v="male"/>
    <s v="123985694"/>
    <s v="يعقوب محمد يعقوب"/>
    <s v="NGO/Humanitarian Aid Worker"/>
    <s v="male"/>
    <s v="912862324"/>
    <s v=""/>
    <s v=""/>
    <s v=""/>
    <s v=""/>
    <n v="2"/>
    <s v="In person"/>
    <s v="Yes, for most"/>
    <s v="Yes, for most"/>
    <s v="Yes, for most"/>
    <s v="Orange    "/>
    <n v="335"/>
    <s v="Kassala"/>
    <s v="Reifi Wad Elhilaiw"/>
    <s v="7dda4358-f785-4f98-8302-e00cedcefda4"/>
    <s v="SD11061"/>
    <e v="#REF!"/>
  </r>
  <r>
    <s v="2/27/2021"/>
    <s v="Round3"/>
    <x v="8"/>
    <s v="DTM09"/>
    <s v="Reifi Wad Elhilaiw"/>
    <s v="DTM0910"/>
    <s v="Hamdayeet Village"/>
    <s v="DTM0910017"/>
    <s v="no"/>
    <n v="36.539504999999998"/>
    <n v="14.262883"/>
    <s v="Rural"/>
    <s v="Village"/>
    <s v="1400"/>
    <s v="7000"/>
    <n v="1400"/>
    <n v="7000"/>
    <m/>
    <m/>
    <m/>
    <m/>
    <n v="1400"/>
    <n v="7000"/>
    <n v="0"/>
    <n v="0"/>
    <x v="3"/>
    <s v=""/>
    <s v=""/>
    <n v="270"/>
    <n v="300"/>
    <n v="550"/>
    <n v="450"/>
    <n v="900"/>
    <n v="1200"/>
    <n v="1350"/>
    <n v="1330"/>
    <n v="280"/>
    <n v="370"/>
    <n v="600"/>
    <n v="800"/>
    <n v="0"/>
    <n v="0"/>
    <n v="0"/>
    <n v="0"/>
    <n v="0"/>
    <s v="موسي ابراهيم عبد المومين"/>
    <s v="NGO/Humanitarian Aid Worker"/>
    <s v="male"/>
    <s v="123985694"/>
    <s v="يعقوب محمد يعقوب"/>
    <s v="NGO/Humanitarian Aid Worker"/>
    <s v="male"/>
    <s v="912862324"/>
    <s v=""/>
    <s v=""/>
    <s v=""/>
    <s v=""/>
    <n v="2"/>
    <s v="In person"/>
    <s v="Yes, for most"/>
    <s v="Yes, for most"/>
    <s v="Yes, for most"/>
    <s v="Orange    "/>
    <n v="336"/>
    <s v="Kassala"/>
    <s v="Reifi Wad Elhilaiw"/>
    <s v="8389fad9-af7c-4bd2-867f-6945869b8682"/>
    <s v="SD11061"/>
    <e v="#REF!"/>
  </r>
  <r>
    <s v="2021-03-24"/>
    <s v="Round3"/>
    <x v="9"/>
    <s v="DTM12"/>
    <s v="At Tadamon - BN"/>
    <s v="DTM1201"/>
    <s v="Bout"/>
    <s v="DTM1201002"/>
    <s v="yes"/>
    <n v="33.385019999999997"/>
    <n v="11.42033"/>
    <s v="Urban"/>
    <s v="Admin Unit"/>
    <m/>
    <m/>
    <n v="1680"/>
    <n v="8400"/>
    <n v="1680"/>
    <n v="8400"/>
    <m/>
    <m/>
    <m/>
    <m/>
    <m/>
    <m/>
    <x v="0"/>
    <s v=""/>
    <s v=""/>
    <n v="288"/>
    <n v="403"/>
    <n v="805"/>
    <n v="921"/>
    <n v="1151"/>
    <n v="863"/>
    <n v="1784"/>
    <n v="2069"/>
    <n v="58"/>
    <n v="58"/>
    <m/>
    <n v="1680"/>
    <m/>
    <m/>
    <m/>
    <m/>
    <m/>
    <s v=" مهند ادهم "/>
    <s v="Ameer"/>
    <s v=" male "/>
    <s v=" 915,834,118 "/>
    <s v=" صبري اسماعيل "/>
    <s v="Ameer"/>
    <s v=" male "/>
    <s v=" 911,388,737 "/>
    <s v=" ادم فتحي "/>
    <s v="Ameer"/>
    <s v=" male "/>
    <s v=" 909,914,668 "/>
    <n v="5"/>
    <s v="In person"/>
    <s v="Only for some"/>
    <s v="Only for some"/>
    <s v="Only for some"/>
    <s v="Green     "/>
    <n v="1487"/>
    <s v="Blue Nile"/>
    <s v="At Tadamon - BN"/>
    <s v="cae655f4-668f-4e4e-b279-5f35de6ca61e"/>
    <s v="SD08108"/>
    <e v="#REF!"/>
  </r>
  <r>
    <s v="2021-03-24"/>
    <s v="Round3"/>
    <x v="9"/>
    <s v="DTM12"/>
    <s v="Baw"/>
    <s v="DTM1202"/>
    <s v="Wad Abok"/>
    <s v="DTM1202009"/>
    <s v="no"/>
    <n v="33.636270000000003"/>
    <n v="11.36792"/>
    <s v="Rural"/>
    <s v="Village"/>
    <m/>
    <m/>
    <n v="89"/>
    <n v="484"/>
    <n v="80"/>
    <n v="405"/>
    <m/>
    <m/>
    <n v="8"/>
    <n v="40"/>
    <n v="1"/>
    <n v="39"/>
    <x v="0"/>
    <s v="d. Ethiopian"/>
    <s v=""/>
    <n v="29"/>
    <n v="22"/>
    <n v="43"/>
    <n v="29"/>
    <n v="61"/>
    <n v="72"/>
    <n v="105"/>
    <n v="116"/>
    <n v="7"/>
    <n v="0"/>
    <m/>
    <n v="81"/>
    <m/>
    <m/>
    <m/>
    <m/>
    <n v="8"/>
    <s v=" ابراهيم الحاج جادين "/>
    <s v="Religious leaders"/>
    <s v=" male "/>
    <s v=" 917,321,952 "/>
    <s v=" النور اسحق "/>
    <s v="Religious leaders"/>
    <s v=" male "/>
    <s v=" 910,083,680 "/>
    <s v=" حسين ابراهيم "/>
    <s v="Ameer"/>
    <s v=" male "/>
    <s v=" 914,735,399 "/>
    <n v="7"/>
    <s v="In person"/>
    <s v="Yes, for most"/>
    <s v="Yes, for most"/>
    <s v="Yes, for most"/>
    <s v="Green     "/>
    <n v="1480"/>
    <s v="Blue Nile"/>
    <s v="Baw"/>
    <s v="2f2e1383-4bb7-4de9-a44e-e603640be348"/>
    <s v="SD08104"/>
    <e v="#REF!"/>
  </r>
  <r>
    <s v="2021-04-01"/>
    <s v="Round3"/>
    <x v="9"/>
    <s v="DTM12"/>
    <s v="Baw"/>
    <s v="DTM1202"/>
    <s v="Alahmar Siedak"/>
    <s v="DTM1202011"/>
    <s v="no"/>
    <n v="33.737479999999998"/>
    <n v="11.4557"/>
    <s v="Rural"/>
    <s v="Village"/>
    <m/>
    <m/>
    <n v="14"/>
    <n v="42"/>
    <m/>
    <m/>
    <n v="14"/>
    <n v="42"/>
    <m/>
    <m/>
    <m/>
    <m/>
    <x v="0"/>
    <s v=""/>
    <s v=""/>
    <n v="2"/>
    <n v="1"/>
    <n v="2"/>
    <n v="3"/>
    <n v="3"/>
    <n v="2"/>
    <n v="19"/>
    <n v="10"/>
    <n v="0"/>
    <n v="0"/>
    <m/>
    <n v="14"/>
    <m/>
    <m/>
    <m/>
    <m/>
    <m/>
    <s v=" النعيم بقدي "/>
    <s v="Religious leaders"/>
    <s v=" male "/>
    <s v=" 919,847,911 "/>
    <s v=" محمد احمد صديق "/>
    <s v="Ameer"/>
    <s v=" male "/>
    <s v=" 919,110,253 "/>
    <s v=" صديق بشير مطر "/>
    <s v="Ameer"/>
    <s v=" male "/>
    <s v=" 905,650,024 "/>
    <n v="6"/>
    <s v="In person"/>
    <s v="Yes, for most"/>
    <s v="No"/>
    <s v="Yes, for most"/>
    <s v="Green     "/>
    <n v="1499"/>
    <s v="Blue Nile"/>
    <s v="Baw"/>
    <s v="04eaeabd-2699-4503-8f98-17a8eecd5df7"/>
    <s v="SD08104"/>
    <e v="#REF!"/>
  </r>
  <r>
    <s v="2021-03-26"/>
    <s v="Round3"/>
    <x v="9"/>
    <s v="DTM12"/>
    <s v="Al Kurmuk"/>
    <s v="DTM1204"/>
    <s v="Dindiro"/>
    <s v="DTM1204001"/>
    <s v="no"/>
    <n v="34.119050000000001"/>
    <n v="11.0692"/>
    <s v="Rural"/>
    <s v="Village"/>
    <m/>
    <m/>
    <n v="0"/>
    <n v="10"/>
    <m/>
    <m/>
    <m/>
    <m/>
    <n v="0"/>
    <n v="10"/>
    <m/>
    <m/>
    <x v="3"/>
    <s v=""/>
    <s v=""/>
    <n v="0"/>
    <n v="0"/>
    <n v="0"/>
    <n v="0"/>
    <n v="0"/>
    <n v="0"/>
    <n v="10"/>
    <n v="0"/>
    <n v="0"/>
    <n v="0"/>
    <m/>
    <m/>
    <n v="0"/>
    <m/>
    <m/>
    <m/>
    <m/>
    <s v=" سابا جمعه "/>
    <s v="Ameer"/>
    <s v=" male "/>
    <s v=" 969,723,242 "/>
    <s v=" عبدالحفيظ القولايه "/>
    <s v="Ameer"/>
    <s v=" male "/>
    <s v=" 918,809,037 "/>
    <s v=" الباقر محمد "/>
    <s v="Ameer"/>
    <s v=" male "/>
    <s v=" 914,102,401 "/>
    <n v="10"/>
    <s v="In person"/>
    <s v="Yes, for most"/>
    <s v="Yes, for most"/>
    <s v="Yes, for most"/>
    <s v="Green     "/>
    <n v="1496"/>
    <s v="Blue Nile"/>
    <s v="Al Kurmuk"/>
    <s v="093b67a4-2040-46ca-8c36-36636a562a2f"/>
    <s v="SD08106"/>
    <e v="#REF!"/>
  </r>
  <r>
    <s v="2/18/2021"/>
    <s v="Round3"/>
    <x v="9"/>
    <s v="DTM12"/>
    <s v="Ar Rusayris"/>
    <s v="DTM1205"/>
    <s v="Shanisha"/>
    <s v="DTM1205001"/>
    <s v="no"/>
    <n v="34.376669999999997"/>
    <n v="11.945639999999999"/>
    <s v="Rural"/>
    <s v="Village"/>
    <s v="6"/>
    <s v="95"/>
    <n v="6"/>
    <n v="95"/>
    <m/>
    <m/>
    <m/>
    <m/>
    <m/>
    <m/>
    <n v="6"/>
    <n v="95"/>
    <x v="3"/>
    <s v=""/>
    <s v=""/>
    <n v="2"/>
    <n v="1"/>
    <n v="3"/>
    <n v="2"/>
    <n v="4"/>
    <n v="2"/>
    <n v="76"/>
    <n v="5"/>
    <n v="0"/>
    <n v="0"/>
    <n v="0"/>
    <n v="6"/>
    <n v="0"/>
    <n v="0"/>
    <n v="0"/>
    <n v="0"/>
    <n v="0"/>
    <s v="الرشيد عبد القادر"/>
    <s v="Shaik"/>
    <s v="male"/>
    <s v="903670240"/>
    <s v="الطيب شاويش الرشيد"/>
    <s v="Shaik"/>
    <s v="male"/>
    <s v="969734195"/>
    <s v="استاذ : امين باناو"/>
    <s v="Community Leader (Other )"/>
    <s v="male"/>
    <s v="902625253"/>
    <n v="12"/>
    <s v="In person"/>
    <s v="Yes, for most"/>
    <s v="Yes, for most"/>
    <s v="Yes, for most"/>
    <s v="Green     "/>
    <n v="266"/>
    <s v="Blue Nile"/>
    <s v="Ar Rusayris"/>
    <s v="9b1939d9-43f9-44d1-bb1c-bcbfa9ec6374"/>
    <s v="SD08107"/>
    <e v="#REF!"/>
  </r>
  <r>
    <s v="2/20/2021"/>
    <s v="Round3"/>
    <x v="9"/>
    <s v="DTM12"/>
    <s v="Geisan"/>
    <s v="DTM1206"/>
    <s v="Daim-Saad"/>
    <s v="DTM1206004"/>
    <s v="no"/>
    <n v="34.928170000000001"/>
    <n v="11.181749999999999"/>
    <s v="Rural"/>
    <s v="Village"/>
    <s v="600"/>
    <s v="3400"/>
    <n v="600"/>
    <n v="3400"/>
    <m/>
    <m/>
    <m/>
    <m/>
    <m/>
    <m/>
    <n v="600"/>
    <n v="3400"/>
    <x v="3"/>
    <s v=""/>
    <s v=""/>
    <n v="358"/>
    <n v="525"/>
    <n v="358"/>
    <n v="442"/>
    <n v="385"/>
    <n v="475"/>
    <n v="433"/>
    <n v="162"/>
    <n v="195"/>
    <n v="67"/>
    <n v="0"/>
    <n v="450"/>
    <n v="0"/>
    <n v="0"/>
    <n v="0"/>
    <n v="150"/>
    <n v="0"/>
    <s v="حمزه مهدي"/>
    <s v="Community Leader (Other )"/>
    <s v="male"/>
    <s v="909137559"/>
    <s v="هاشم محمد شرف الدين"/>
    <s v="Community Leader (Other )"/>
    <s v="male"/>
    <s v="968903569"/>
    <s v="اسماعيل بابكر النور"/>
    <s v="Omda"/>
    <s v="male"/>
    <s v="918671995"/>
    <n v="10"/>
    <s v="In person"/>
    <s v="Yes, for most"/>
    <s v="Yes, for most"/>
    <s v="Yes, for most"/>
    <s v="Green     "/>
    <n v="263"/>
    <s v="Blue Nile"/>
    <s v="Geisan"/>
    <s v="f6d07054-3fb4-48b4-b788-0da78c06b749"/>
    <s v="SD08109"/>
    <e v="#REF!"/>
  </r>
  <r>
    <s v="2/23/2021"/>
    <s v="Round3"/>
    <x v="9"/>
    <s v="DTM12"/>
    <s v="Wad Al Mahi"/>
    <s v="DTM1207"/>
    <s v="Yabajer"/>
    <s v="DTM1207002"/>
    <s v="no"/>
    <n v="34.961860000000001"/>
    <n v="11.281280000000001"/>
    <s v="Rural"/>
    <s v="Village"/>
    <s v="332"/>
    <s v="1407"/>
    <n v="332"/>
    <n v="1407"/>
    <m/>
    <m/>
    <m/>
    <m/>
    <m/>
    <m/>
    <n v="332"/>
    <n v="1407"/>
    <x v="3"/>
    <s v=""/>
    <s v=""/>
    <n v="34"/>
    <n v="51"/>
    <n v="85"/>
    <n v="118"/>
    <n v="169"/>
    <n v="135"/>
    <n v="355"/>
    <n v="424"/>
    <n v="17"/>
    <n v="19"/>
    <n v="100"/>
    <n v="232"/>
    <n v="0"/>
    <n v="0"/>
    <n v="0"/>
    <n v="0"/>
    <n v="0"/>
    <s v="الامين ابشر"/>
    <s v="Community Leader (Other )"/>
    <s v="male"/>
    <s v="916439596"/>
    <s v="الصادق عمر"/>
    <s v="Shaik"/>
    <s v="male"/>
    <s v="961026182"/>
    <s v=""/>
    <s v=""/>
    <s v=""/>
    <s v=""/>
    <n v="5"/>
    <s v="In person"/>
    <s v="Only for some"/>
    <s v="No"/>
    <s v="Yes, for most"/>
    <s v="Green     "/>
    <n v="272"/>
    <s v="Blue Nile"/>
    <s v="Wad Al Mahi"/>
    <s v="1da74e3a-92d7-4a5a-a0e1-a0c97ea03cdd"/>
    <s v="SD08110"/>
    <e v="#REF!"/>
  </r>
  <r>
    <s v="2/24/2021"/>
    <s v="Round3"/>
    <x v="9"/>
    <s v="DTM12"/>
    <s v="Wad Al Mahi"/>
    <s v="DTM1207"/>
    <s v="Jabal Alnoor"/>
    <s v="DTM1207006"/>
    <s v="no"/>
    <n v="34.969749999999998"/>
    <n v="11.45322"/>
    <s v="Rural"/>
    <s v="Village"/>
    <s v="6"/>
    <s v="30"/>
    <n v="6"/>
    <n v="30"/>
    <m/>
    <m/>
    <m/>
    <m/>
    <m/>
    <m/>
    <n v="6"/>
    <n v="30"/>
    <x v="3"/>
    <s v=""/>
    <s v=""/>
    <n v="2"/>
    <n v="1"/>
    <n v="3"/>
    <n v="4"/>
    <n v="2"/>
    <n v="3"/>
    <n v="6"/>
    <n v="8"/>
    <n v="1"/>
    <n v="0"/>
    <n v="0"/>
    <n v="6"/>
    <n v="0"/>
    <n v="0"/>
    <n v="0"/>
    <n v="0"/>
    <n v="0"/>
    <s v="عبدالمحسن حمدالنيل"/>
    <s v="Shaik"/>
    <s v="male"/>
    <s v="963115856"/>
    <s v=""/>
    <s v=""/>
    <s v=""/>
    <s v=""/>
    <s v=""/>
    <s v=""/>
    <s v=""/>
    <s v=""/>
    <n v="4"/>
    <s v="In person"/>
    <s v="Yes, for most"/>
    <s v="No"/>
    <s v="Yes, for most"/>
    <s v="Green     "/>
    <n v="275"/>
    <s v="Blue Nile"/>
    <s v="Wad Al Mahi"/>
    <s v="b4cc47f4-1278-4c40-bc60-01df0b2cd033"/>
    <s v="SD08110"/>
    <e v="#REF!"/>
  </r>
  <r>
    <s v="2/24/2021"/>
    <s v="Round3"/>
    <x v="9"/>
    <s v="DTM12"/>
    <s v="Wad Al Mahi"/>
    <s v="DTM1207"/>
    <s v="Manjalang Algwani"/>
    <s v="DTM1207007"/>
    <s v="no"/>
    <n v="35.033189999999998"/>
    <n v="11.42944"/>
    <s v="Rural"/>
    <s v="Village"/>
    <s v="316"/>
    <s v="1602"/>
    <n v="316"/>
    <n v="1602"/>
    <m/>
    <m/>
    <m/>
    <m/>
    <m/>
    <m/>
    <n v="316"/>
    <n v="1602"/>
    <x v="3"/>
    <s v=""/>
    <s v=""/>
    <n v="43"/>
    <n v="69"/>
    <n v="85"/>
    <n v="153"/>
    <n v="197"/>
    <n v="219"/>
    <n v="355"/>
    <n v="424"/>
    <n v="25"/>
    <n v="32"/>
    <n v="0"/>
    <n v="0"/>
    <n v="0"/>
    <n v="0"/>
    <n v="0"/>
    <n v="316"/>
    <n v="0"/>
    <s v="ود الريف محمد احمد"/>
    <s v="Shaik"/>
    <s v="male"/>
    <s v="968540778"/>
    <s v=""/>
    <s v=""/>
    <s v=""/>
    <s v=""/>
    <s v=""/>
    <s v=""/>
    <s v=""/>
    <s v=""/>
    <n v="10"/>
    <s v="In person"/>
    <s v="Yes, for most"/>
    <s v="No"/>
    <s v="Yes, for most"/>
    <s v="Green     "/>
    <n v="276"/>
    <s v="Blue Nile"/>
    <s v="Wad Al Mahi"/>
    <s v="ca12a6c8-cc66-475a-b806-dc184e9e2218"/>
    <s v="SD08110"/>
    <e v="#REF!"/>
  </r>
  <r>
    <s v="2/25/2021"/>
    <s v="Round3"/>
    <x v="9"/>
    <s v="DTM12"/>
    <s v="Wad Al Mahi"/>
    <s v="DTM1207"/>
    <s v="Manjalang Albrrani"/>
    <s v="DTM1207008"/>
    <s v="no"/>
    <n v="34.996250000000003"/>
    <n v="11.47508"/>
    <s v="Rural"/>
    <s v="Village"/>
    <s v="5"/>
    <s v="25"/>
    <n v="5"/>
    <n v="25"/>
    <m/>
    <m/>
    <m/>
    <m/>
    <n v="5"/>
    <n v="25"/>
    <m/>
    <m/>
    <x v="3"/>
    <s v=""/>
    <s v=""/>
    <n v="1"/>
    <n v="0"/>
    <n v="1"/>
    <n v="2"/>
    <n v="4"/>
    <n v="5"/>
    <n v="6"/>
    <n v="6"/>
    <n v="0"/>
    <n v="0"/>
    <n v="0"/>
    <n v="5"/>
    <n v="0"/>
    <n v="0"/>
    <n v="0"/>
    <n v="0"/>
    <n v="0"/>
    <s v="صالح علي الامام"/>
    <s v="Shaik"/>
    <s v="male"/>
    <s v="906383916"/>
    <s v="بكري منصور محمود"/>
    <s v="Community Leader (Other )"/>
    <s v="male"/>
    <s v="905610629"/>
    <s v=""/>
    <s v=""/>
    <s v=""/>
    <s v=""/>
    <n v="4"/>
    <s v="In person"/>
    <s v="Yes, for most"/>
    <s v="No"/>
    <s v="Yes, for most"/>
    <s v="Green     "/>
    <n v="277"/>
    <s v="Blue Nile"/>
    <s v="Wad Al Mahi"/>
    <s v="02c86049-7db2-436d-b2b8-bad1377cb352"/>
    <s v="SD08110"/>
    <e v="#REF!"/>
  </r>
  <r>
    <s v="2/25/2021"/>
    <s v="Round3"/>
    <x v="9"/>
    <s v="DTM12"/>
    <s v="Wad Al Mahi"/>
    <s v="DTM1207"/>
    <s v="Menza"/>
    <s v="DTM1207009"/>
    <s v="no"/>
    <n v="35.04853"/>
    <n v="11.52819"/>
    <s v="Rural"/>
    <s v="Village"/>
    <s v="208"/>
    <s v="808"/>
    <n v="208"/>
    <n v="808"/>
    <m/>
    <m/>
    <m/>
    <m/>
    <m/>
    <m/>
    <n v="208"/>
    <n v="808"/>
    <x v="3"/>
    <s v=""/>
    <s v=""/>
    <n v="55"/>
    <n v="68"/>
    <n v="82"/>
    <n v="97"/>
    <n v="95"/>
    <n v="115"/>
    <n v="102"/>
    <n v="112"/>
    <n v="34"/>
    <n v="48"/>
    <n v="0"/>
    <n v="178"/>
    <n v="0"/>
    <n v="0"/>
    <n v="0"/>
    <n v="30"/>
    <n v="0"/>
    <s v="هاشم الهادي"/>
    <s v="NGO/Humanitarian Aid Worker"/>
    <s v="male"/>
    <s v="912808714"/>
    <s v="حسن حسين"/>
    <s v="NGO/Humanitarian Aid Worker"/>
    <s v="male"/>
    <s v="914412500"/>
    <s v=""/>
    <s v=""/>
    <s v=""/>
    <s v=""/>
    <n v="6"/>
    <s v="In person"/>
    <s v="Yes, for most"/>
    <s v="Yes, for everything"/>
    <s v="Yes, for most"/>
    <s v="Green     "/>
    <n v="258"/>
    <s v="Blue Nile"/>
    <s v="Wad Al Mahi"/>
    <s v="ef20adb1-5e32-4da1-9504-50120c583dec"/>
    <s v="SD08110"/>
    <e v="#REF!"/>
  </r>
  <r>
    <s v="2021-05-30"/>
    <s v="Round3"/>
    <x v="9"/>
    <s v="DTM12"/>
    <s v="Wad Al Mahi"/>
    <s v="DTM1207"/>
    <s v="Village 6 Camp"/>
    <s v="DTM1207013"/>
    <s v="no"/>
    <n v="34.700000000000003"/>
    <n v="11.4"/>
    <s v="Rural"/>
    <s v="Camp"/>
    <m/>
    <m/>
    <n v="430"/>
    <n v="1388"/>
    <m/>
    <m/>
    <m/>
    <m/>
    <m/>
    <m/>
    <n v="430"/>
    <n v="1388"/>
    <x v="3"/>
    <s v=""/>
    <s v=""/>
    <n v="34"/>
    <n v="51"/>
    <n v="85"/>
    <n v="118"/>
    <n v="169"/>
    <n v="135"/>
    <n v="355"/>
    <n v="424"/>
    <n v="17"/>
    <n v="0"/>
    <n v="430"/>
    <m/>
    <m/>
    <m/>
    <m/>
    <m/>
    <m/>
    <s v=""/>
    <s v=""/>
    <s v=""/>
    <s v=""/>
    <s v=""/>
    <s v=""/>
    <s v=""/>
    <s v=""/>
    <s v=""/>
    <s v=""/>
    <s v=""/>
    <s v=""/>
    <n v="2"/>
    <s v="In person"/>
    <s v="Yes, for everything"/>
    <s v="No"/>
    <s v="Yes, for everything"/>
    <s v="Orange    "/>
    <n v="1814"/>
    <s v="Blue Nile"/>
    <s v="Wad Al Mahi"/>
    <s v="9aa9cb46-390b-45f2-860c-3333c8f6b82a"/>
    <s v="SD08110"/>
    <e v="#REF!"/>
  </r>
  <r>
    <s v="2021-06-10"/>
    <s v="Round3"/>
    <x v="10"/>
    <s v="DTM15"/>
    <s v="Sheikan"/>
    <s v="DTM1503"/>
    <s v="Tayba North"/>
    <s v="DTM1503001"/>
    <s v="no"/>
    <n v="30.260165000000001"/>
    <n v="13.18065"/>
    <s v="Urban"/>
    <s v="Neighborhood"/>
    <m/>
    <m/>
    <n v="1200"/>
    <n v="7200"/>
    <n v="1200"/>
    <n v="7200"/>
    <m/>
    <m/>
    <m/>
    <m/>
    <m/>
    <m/>
    <x v="0"/>
    <s v=""/>
    <s v=""/>
    <n v="176"/>
    <n v="263"/>
    <n v="702"/>
    <n v="790"/>
    <n v="966"/>
    <n v="1141"/>
    <n v="1054"/>
    <n v="1318"/>
    <n v="439"/>
    <n v="351"/>
    <m/>
    <m/>
    <m/>
    <m/>
    <m/>
    <n v="1200"/>
    <m/>
    <s v=" Abdelrhim Hamdan Toto "/>
    <s v="Religious leaders"/>
    <s v=" male "/>
    <s v=" 118,418,955 "/>
    <s v=" Mahjob Musa Batel "/>
    <s v="Religious leaders"/>
    <s v=" male "/>
    <s v=" 126,480,194 "/>
    <s v=" Koko Tia Garnog "/>
    <s v="Shaik"/>
    <s v=" male "/>
    <s v=" 124,620,918 "/>
    <n v="14"/>
    <s v="In person"/>
    <s v="Yes, for most"/>
    <s v="Yes, for most"/>
    <s v="Only for some"/>
    <s v="Green     "/>
    <n v="1718"/>
    <s v="North Kordofan"/>
    <s v="Sheikan"/>
    <s v="a8227d6f-ba0b-462a-98d1-ec0e25d3beda"/>
    <s v="SD13024"/>
    <e v="#REF!"/>
  </r>
  <r>
    <s v="2021-06-10"/>
    <s v="Round3"/>
    <x v="10"/>
    <s v="DTM15"/>
    <s v="Sheikan"/>
    <s v="DTM1503"/>
    <s v="Karima"/>
    <s v="DTM1503014"/>
    <s v="no"/>
    <n v="30.254964000000001"/>
    <n v="13.213632"/>
    <s v="Urban"/>
    <s v="Neighborhood"/>
    <m/>
    <m/>
    <n v="9"/>
    <n v="70"/>
    <n v="9"/>
    <n v="70"/>
    <m/>
    <m/>
    <m/>
    <m/>
    <m/>
    <m/>
    <x v="0"/>
    <s v=""/>
    <s v=""/>
    <n v="1"/>
    <n v="2"/>
    <n v="7"/>
    <n v="9"/>
    <n v="10"/>
    <n v="12"/>
    <n v="11"/>
    <n v="13"/>
    <n v="2"/>
    <n v="3"/>
    <m/>
    <m/>
    <m/>
    <n v="3"/>
    <m/>
    <n v="6"/>
    <m/>
    <s v=" Yousif Gabriel Nasier "/>
    <s v="Religious leaders"/>
    <s v=" male "/>
    <s v=" 129,253,050 "/>
    <s v=" Al Zain Hamad Afargil "/>
    <s v="Ameer"/>
    <s v=" male "/>
    <s v=" 100,073,442 "/>
    <s v=" Soliman Tawer El basha "/>
    <s v="Shaik"/>
    <s v=" male "/>
    <s v=" 915,455,595 "/>
    <n v="4"/>
    <s v="In person"/>
    <s v="Yes, for most"/>
    <s v="Yes, for most"/>
    <s v="Yes, for most"/>
    <s v="Green     "/>
    <n v="1720"/>
    <s v="North Kordofan"/>
    <s v="Sheikan"/>
    <s v="325eb4b2-2820-4125-9e46-325dc916deb9"/>
    <s v="SD13024"/>
    <e v="#REF!"/>
  </r>
  <r>
    <s v="2021-06-17"/>
    <s v="Round3"/>
    <x v="10"/>
    <s v="DTM15"/>
    <s v="Sheikan"/>
    <s v="DTM1503"/>
    <s v="Banat"/>
    <s v="DTM1503021"/>
    <s v="no"/>
    <n v="30.187961000000001"/>
    <n v="13.197891"/>
    <s v="Urban"/>
    <s v="Neighborhood"/>
    <m/>
    <m/>
    <n v="11"/>
    <n v="70"/>
    <n v="11"/>
    <n v="70"/>
    <m/>
    <m/>
    <m/>
    <m/>
    <m/>
    <m/>
    <x v="0"/>
    <s v="f. Other"/>
    <s v=""/>
    <n v="2"/>
    <n v="3"/>
    <n v="7"/>
    <n v="9"/>
    <n v="7"/>
    <n v="8"/>
    <n v="12"/>
    <n v="14"/>
    <n v="5"/>
    <n v="3"/>
    <m/>
    <m/>
    <m/>
    <m/>
    <m/>
    <n v="11"/>
    <m/>
    <s v=" Mohammed Abdallh Dawelbat "/>
    <s v="Ameer"/>
    <s v=" male "/>
    <s v=" 128,202,794 "/>
    <s v=" Yousif Jaile "/>
    <s v="Religious leaders"/>
    <s v=" male "/>
    <s v=" 918,312,994 "/>
    <s v=" Emad Elsharif al radi "/>
    <s v="Ameer"/>
    <s v=" male "/>
    <s v=" 112,991,861 "/>
    <n v="24"/>
    <s v="In person"/>
    <s v="Yes, for most"/>
    <s v="Only for some"/>
    <s v="Only for some"/>
    <s v="Green     "/>
    <n v="1745"/>
    <s v="North Kordofan"/>
    <s v="Sheikan"/>
    <s v="8a522178-401f-46dd-bf84-f88e90f67cb1"/>
    <s v="SD13024"/>
    <e v="#REF!"/>
  </r>
  <r>
    <s v="2021-06-15"/>
    <s v="Round3"/>
    <x v="10"/>
    <s v="DTM15"/>
    <s v="Um Rawaba"/>
    <s v="DTM1505"/>
    <s v="Hai alsalam 2"/>
    <s v="DTM1505002"/>
    <s v="no"/>
    <n v="31.233560000000001"/>
    <n v="12.888123999999999"/>
    <s v="Urban"/>
    <s v="Neighborhood"/>
    <m/>
    <m/>
    <n v="44"/>
    <n v="318"/>
    <n v="44"/>
    <n v="318"/>
    <m/>
    <m/>
    <m/>
    <m/>
    <m/>
    <m/>
    <x v="0"/>
    <s v=""/>
    <s v=""/>
    <n v="0"/>
    <n v="0"/>
    <n v="15"/>
    <n v="23"/>
    <n v="45"/>
    <n v="61"/>
    <n v="76"/>
    <n v="83"/>
    <n v="0"/>
    <n v="15"/>
    <m/>
    <n v="44"/>
    <m/>
    <m/>
    <m/>
    <m/>
    <m/>
    <s v=" Altayib Morsal Khater "/>
    <s v="Religious leaders"/>
    <s v=" male "/>
    <s v=" 918,292,350 "/>
    <s v=" Gaber Toto Baballh "/>
    <s v="Ameer"/>
    <s v=" male "/>
    <s v=" 966,800,410 "/>
    <s v=" Noureldin Abdallh Yagoub "/>
    <s v="Ameer"/>
    <s v=" male "/>
    <s v=" 962,723,112 "/>
    <n v="26"/>
    <s v="In person"/>
    <s v="Yes, for most"/>
    <s v="Only for some"/>
    <s v="Only for some"/>
    <s v="Green     "/>
    <n v="1733"/>
    <s v="North Kordofan"/>
    <s v="Um Rawaba"/>
    <s v="45e088d1-31f0-4357-9055-5a0db8bbba1a"/>
    <s v="SD13023"/>
    <e v="#REF!"/>
  </r>
  <r>
    <s v="2021-06-13"/>
    <s v="Round3"/>
    <x v="10"/>
    <s v="DTM15"/>
    <s v="Ar Rahad"/>
    <s v="DTM1508"/>
    <s v="Hai Alshate"/>
    <s v="DTM1508001"/>
    <s v="no"/>
    <n v="30.630461"/>
    <n v="12.715063000000001"/>
    <s v="Urban"/>
    <s v="Neighborhood"/>
    <m/>
    <m/>
    <n v="96"/>
    <n v="528"/>
    <n v="96"/>
    <n v="528"/>
    <m/>
    <m/>
    <m/>
    <m/>
    <m/>
    <m/>
    <x v="0"/>
    <s v=""/>
    <s v=""/>
    <n v="8"/>
    <n v="0"/>
    <n v="24"/>
    <n v="20"/>
    <n v="57"/>
    <n v="64"/>
    <n v="135"/>
    <n v="204"/>
    <n v="7"/>
    <n v="9"/>
    <m/>
    <n v="96"/>
    <m/>
    <m/>
    <m/>
    <m/>
    <m/>
    <s v=" Izeldin Tawor  "/>
    <s v="Ameer"/>
    <s v=" male "/>
    <s v=" 918,643,466 "/>
    <s v=" Yasmin Gouma Hamad "/>
    <s v="Ameer"/>
    <s v=" male "/>
    <s v=" 915,345,109 "/>
    <s v=" Amin Osman Mohamed "/>
    <s v=""/>
    <s v=" male "/>
    <s v=" 912,525,392 "/>
    <n v="9"/>
    <s v="In person"/>
    <s v="Yes, for most"/>
    <s v="Only for some"/>
    <s v="Only for some"/>
    <s v="Green     "/>
    <n v="1728"/>
    <s v="North Kordofan"/>
    <s v="Ar Rahad"/>
    <s v="efb63760-132f-40e8-9049-afc184ecfb03"/>
    <s v="SD13030"/>
    <e v="#REF!"/>
  </r>
  <r>
    <s v="2021-06-13"/>
    <s v="Round3"/>
    <x v="10"/>
    <s v="DTM15"/>
    <s v="Ar Rahad"/>
    <s v="DTM1508"/>
    <s v="Abu Dakna"/>
    <s v="DTM1508002"/>
    <s v="no"/>
    <n v="30.651018000000001"/>
    <n v="12.709792999999999"/>
    <s v="Urban"/>
    <s v="Neighborhood"/>
    <m/>
    <m/>
    <n v="25"/>
    <n v="150"/>
    <m/>
    <m/>
    <m/>
    <m/>
    <m/>
    <m/>
    <n v="25"/>
    <n v="150"/>
    <x v="0"/>
    <s v=""/>
    <s v=""/>
    <n v="4"/>
    <n v="2"/>
    <n v="9"/>
    <n v="15"/>
    <n v="24"/>
    <n v="24"/>
    <n v="31"/>
    <n v="39"/>
    <n v="2"/>
    <n v="0"/>
    <m/>
    <m/>
    <m/>
    <m/>
    <m/>
    <n v="25"/>
    <m/>
    <s v=" All said Bleit Koko "/>
    <s v="Ameer"/>
    <s v=" male "/>
    <s v=" 963,538,914 "/>
    <s v=" Bashir Shikh eldon Abdelrazig "/>
    <s v="Ameer"/>
    <s v=" male "/>
    <s v=" 913,170,409 "/>
    <s v=" Abdelrazig Shekh aldi   "/>
    <s v="Ameer"/>
    <s v=" male "/>
    <s v=" 919,358,826 "/>
    <n v="17"/>
    <s v="In person"/>
    <s v="Yes, for most"/>
    <s v="Only for some"/>
    <s v="Only for some"/>
    <s v="Green     "/>
    <n v="1729"/>
    <s v="North Kordofan"/>
    <s v="Ar Rahad"/>
    <s v="d2c0d65f-8ae4-4bb6-8fa5-40788f76f051"/>
    <s v="SD13030"/>
    <e v="#REF!"/>
  </r>
  <r>
    <s v="2021-06-17"/>
    <s v="Round3"/>
    <x v="10"/>
    <s v="DTM15"/>
    <s v="Ar Rahad"/>
    <s v="DTM1508"/>
    <s v="Alsmih"/>
    <s v="DTM1508013"/>
    <s v="no"/>
    <n v="30.830438000000001"/>
    <n v="12.720483"/>
    <s v="Rural"/>
    <s v="Village"/>
    <m/>
    <m/>
    <n v="3"/>
    <n v="18"/>
    <n v="3"/>
    <n v="18"/>
    <m/>
    <m/>
    <m/>
    <m/>
    <m/>
    <m/>
    <x v="0"/>
    <s v=""/>
    <s v=""/>
    <n v="1"/>
    <n v="1"/>
    <n v="1"/>
    <n v="2"/>
    <n v="2"/>
    <n v="3"/>
    <n v="4"/>
    <n v="4"/>
    <n v="0"/>
    <n v="0"/>
    <m/>
    <m/>
    <m/>
    <m/>
    <m/>
    <n v="3"/>
    <m/>
    <s v=" Osman Mohammed HASAN  "/>
    <s v="Ameer"/>
    <s v=" male "/>
    <s v=" 918,599,956 "/>
    <s v=" Adam Abdelrahman "/>
    <s v="Ameer"/>
    <s v=" male "/>
    <s v=" 902,690,313 "/>
    <s v=" Abdelbast Hamza Yahia "/>
    <s v="Ameer"/>
    <s v=" male "/>
    <s v=" 908,006,378 "/>
    <n v="3"/>
    <s v="In person"/>
    <s v="Yes, for most"/>
    <s v="Only for some"/>
    <s v="Only for some"/>
    <s v="Green     "/>
    <n v="1741"/>
    <s v="North Kordofan"/>
    <s v="Ar Rahad"/>
    <s v="1351c7b7-1905-4a80-9f21-ae59c407fac2"/>
    <s v="SD13030"/>
    <e v="#REF!"/>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0D02F7E-99E9-4681-A567-421AAA282887}" name="PivotTable4" cacheId="3"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37:G50" firstHeaderRow="1" firstDataRow="2" firstDataCol="1"/>
  <pivotFields count="69">
    <pivotField showAll="0"/>
    <pivotField showAll="0"/>
    <pivotField axis="axisRow" showAll="0">
      <items count="12">
        <item x="9"/>
        <item x="4"/>
        <item x="3"/>
        <item x="0"/>
        <item x="10"/>
        <item x="1"/>
        <item x="5"/>
        <item x="2"/>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Col" showAll="0">
      <items count="6">
        <item n="South Sudanese" x="0"/>
        <item n="Chadian" x="1"/>
        <item n="Ethiopian" x="3"/>
        <item n="Other"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2">
    <i>
      <x/>
    </i>
    <i>
      <x v="1"/>
    </i>
    <i>
      <x v="2"/>
    </i>
    <i>
      <x v="3"/>
    </i>
    <i>
      <x v="4"/>
    </i>
    <i>
      <x v="5"/>
    </i>
    <i>
      <x v="6"/>
    </i>
    <i>
      <x v="7"/>
    </i>
    <i>
      <x v="8"/>
    </i>
    <i>
      <x v="9"/>
    </i>
    <i>
      <x v="10"/>
    </i>
    <i t="grand">
      <x/>
    </i>
  </rowItems>
  <colFields count="1">
    <field x="25"/>
  </colFields>
  <colItems count="6">
    <i>
      <x/>
    </i>
    <i>
      <x v="1"/>
    </i>
    <i>
      <x v="2"/>
    </i>
    <i>
      <x v="3"/>
    </i>
    <i>
      <x v="4"/>
    </i>
    <i t="grand">
      <x/>
    </i>
  </colItems>
  <dataFields count="1">
    <dataField name="Sum of HWIND" fld="16" baseField="0" baseItem="0"/>
  </dataFields>
  <formats count="50">
    <format dxfId="85">
      <pivotArea type="origin" dataOnly="0" labelOnly="1" outline="0" fieldPosition="0"/>
    </format>
    <format dxfId="84">
      <pivotArea field="25" type="button" dataOnly="0" labelOnly="1" outline="0" axis="axisCol" fieldPosition="0"/>
    </format>
    <format dxfId="83">
      <pivotArea type="topRight" dataOnly="0" labelOnly="1" outline="0" fieldPosition="0"/>
    </format>
    <format dxfId="82">
      <pivotArea field="2" type="button" dataOnly="0" labelOnly="1" outline="0" axis="axisRow" fieldPosition="0"/>
    </format>
    <format dxfId="81">
      <pivotArea dataOnly="0" labelOnly="1" fieldPosition="0">
        <references count="1">
          <reference field="25" count="0"/>
        </references>
      </pivotArea>
    </format>
    <format dxfId="80">
      <pivotArea dataOnly="0" labelOnly="1" grandCol="1" outline="0" fieldPosition="0"/>
    </format>
    <format dxfId="79">
      <pivotArea type="origin" dataOnly="0" labelOnly="1" outline="0" fieldPosition="0"/>
    </format>
    <format dxfId="78">
      <pivotArea field="25" type="button" dataOnly="0" labelOnly="1" outline="0" axis="axisCol" fieldPosition="0"/>
    </format>
    <format dxfId="77">
      <pivotArea type="topRight" dataOnly="0" labelOnly="1" outline="0" fieldPosition="0"/>
    </format>
    <format dxfId="76">
      <pivotArea field="2" type="button" dataOnly="0" labelOnly="1" outline="0" axis="axisRow" fieldPosition="0"/>
    </format>
    <format dxfId="75">
      <pivotArea dataOnly="0" labelOnly="1" fieldPosition="0">
        <references count="1">
          <reference field="25" count="0"/>
        </references>
      </pivotArea>
    </format>
    <format dxfId="74">
      <pivotArea dataOnly="0" labelOnly="1" grandCol="1" outline="0" fieldPosition="0"/>
    </format>
    <format dxfId="73">
      <pivotArea type="origin" dataOnly="0" labelOnly="1" outline="0" fieldPosition="0"/>
    </format>
    <format dxfId="72">
      <pivotArea field="25" type="button" dataOnly="0" labelOnly="1" outline="0" axis="axisCol" fieldPosition="0"/>
    </format>
    <format dxfId="71">
      <pivotArea type="topRight" dataOnly="0" labelOnly="1" outline="0" fieldPosition="0"/>
    </format>
    <format dxfId="70">
      <pivotArea field="2" type="button" dataOnly="0" labelOnly="1" outline="0" axis="axisRow" fieldPosition="0"/>
    </format>
    <format dxfId="69">
      <pivotArea dataOnly="0" labelOnly="1" fieldPosition="0">
        <references count="1">
          <reference field="25" count="0"/>
        </references>
      </pivotArea>
    </format>
    <format dxfId="68">
      <pivotArea dataOnly="0" labelOnly="1" grandCol="1" outline="0" fieldPosition="0"/>
    </format>
    <format dxfId="67">
      <pivotArea type="origin" dataOnly="0" labelOnly="1" outline="0" fieldPosition="0"/>
    </format>
    <format dxfId="66">
      <pivotArea field="25" type="button" dataOnly="0" labelOnly="1" outline="0" axis="axisCol" fieldPosition="0"/>
    </format>
    <format dxfId="65">
      <pivotArea type="topRight" dataOnly="0" labelOnly="1" outline="0" fieldPosition="0"/>
    </format>
    <format dxfId="64">
      <pivotArea field="2" type="button" dataOnly="0" labelOnly="1" outline="0" axis="axisRow" fieldPosition="0"/>
    </format>
    <format dxfId="63">
      <pivotArea dataOnly="0" labelOnly="1" fieldPosition="0">
        <references count="1">
          <reference field="25" count="0"/>
        </references>
      </pivotArea>
    </format>
    <format dxfId="62">
      <pivotArea dataOnly="0" labelOnly="1" grandCol="1" outline="0" fieldPosition="0"/>
    </format>
    <format dxfId="61">
      <pivotArea type="origin" dataOnly="0" labelOnly="1" outline="0" fieldPosition="0"/>
    </format>
    <format dxfId="60">
      <pivotArea field="25" type="button" dataOnly="0" labelOnly="1" outline="0" axis="axisCol" fieldPosition="0"/>
    </format>
    <format dxfId="59">
      <pivotArea type="topRight" dataOnly="0" labelOnly="1" outline="0" fieldPosition="0"/>
    </format>
    <format dxfId="58">
      <pivotArea field="2" type="button" dataOnly="0" labelOnly="1" outline="0" axis="axisRow" fieldPosition="0"/>
    </format>
    <format dxfId="57">
      <pivotArea dataOnly="0" labelOnly="1" fieldPosition="0">
        <references count="1">
          <reference field="25" count="0"/>
        </references>
      </pivotArea>
    </format>
    <format dxfId="56">
      <pivotArea dataOnly="0" labelOnly="1" grandCol="1" outline="0" fieldPosition="0"/>
    </format>
    <format dxfId="55">
      <pivotArea type="all" dataOnly="0" outline="0" fieldPosition="0"/>
    </format>
    <format dxfId="54">
      <pivotArea outline="0" collapsedLevelsAreSubtotals="1" fieldPosition="0"/>
    </format>
    <format dxfId="53">
      <pivotArea type="origin" dataOnly="0" labelOnly="1" outline="0" fieldPosition="0"/>
    </format>
    <format dxfId="52">
      <pivotArea field="25" type="button" dataOnly="0" labelOnly="1" outline="0" axis="axisCol" fieldPosition="0"/>
    </format>
    <format dxfId="51">
      <pivotArea type="topRight" dataOnly="0" labelOnly="1" outline="0" fieldPosition="0"/>
    </format>
    <format dxfId="50">
      <pivotArea field="2" type="button" dataOnly="0" labelOnly="1" outline="0" axis="axisRow" fieldPosition="0"/>
    </format>
    <format dxfId="49">
      <pivotArea dataOnly="0" labelOnly="1" fieldPosition="0">
        <references count="1">
          <reference field="2" count="0"/>
        </references>
      </pivotArea>
    </format>
    <format dxfId="48">
      <pivotArea dataOnly="0" labelOnly="1" grandRow="1" outline="0" fieldPosition="0"/>
    </format>
    <format dxfId="47">
      <pivotArea dataOnly="0" labelOnly="1" fieldPosition="0">
        <references count="1">
          <reference field="25" count="0"/>
        </references>
      </pivotArea>
    </format>
    <format dxfId="46">
      <pivotArea dataOnly="0" labelOnly="1" grandCol="1" outline="0" fieldPosition="0"/>
    </format>
    <format dxfId="45">
      <pivotArea type="all" dataOnly="0" outline="0" fieldPosition="0"/>
    </format>
    <format dxfId="44">
      <pivotArea outline="0" collapsedLevelsAreSubtotals="1" fieldPosition="0"/>
    </format>
    <format dxfId="43">
      <pivotArea type="origin" dataOnly="0" labelOnly="1" outline="0" fieldPosition="0"/>
    </format>
    <format dxfId="42">
      <pivotArea field="25" type="button" dataOnly="0" labelOnly="1" outline="0" axis="axisCol" fieldPosition="0"/>
    </format>
    <format dxfId="41">
      <pivotArea type="topRight" dataOnly="0" labelOnly="1" outline="0" fieldPosition="0"/>
    </format>
    <format dxfId="40">
      <pivotArea field="2" type="button" dataOnly="0" labelOnly="1" outline="0" axis="axisRow" fieldPosition="0"/>
    </format>
    <format dxfId="39">
      <pivotArea dataOnly="0" labelOnly="1" fieldPosition="0">
        <references count="1">
          <reference field="2" count="0"/>
        </references>
      </pivotArea>
    </format>
    <format dxfId="38">
      <pivotArea dataOnly="0" labelOnly="1" grandRow="1" outline="0" fieldPosition="0"/>
    </format>
    <format dxfId="37">
      <pivotArea dataOnly="0" labelOnly="1" fieldPosition="0">
        <references count="1">
          <reference field="25" count="0"/>
        </references>
      </pivotArea>
    </format>
    <format dxfId="3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0DAA74D-6BA9-494B-80B8-5D8A803D2F3F}" name="PivotTable3" cacheId="3"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21:G34" firstHeaderRow="1" firstDataRow="2" firstDataCol="1"/>
  <pivotFields count="69">
    <pivotField showAll="0"/>
    <pivotField showAll="0"/>
    <pivotField axis="axisRow" showAll="0">
      <items count="12">
        <item x="9"/>
        <item x="4"/>
        <item x="3"/>
        <item x="0"/>
        <item x="10"/>
        <item x="1"/>
        <item x="5"/>
        <item x="2"/>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Col" showAll="0">
      <items count="6">
        <item x="0"/>
        <item x="1"/>
        <item x="3"/>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2">
    <i>
      <x/>
    </i>
    <i>
      <x v="1"/>
    </i>
    <i>
      <x v="2"/>
    </i>
    <i>
      <x v="3"/>
    </i>
    <i>
      <x v="4"/>
    </i>
    <i>
      <x v="5"/>
    </i>
    <i>
      <x v="6"/>
    </i>
    <i>
      <x v="7"/>
    </i>
    <i>
      <x v="8"/>
    </i>
    <i>
      <x v="9"/>
    </i>
    <i>
      <x v="10"/>
    </i>
    <i t="grand">
      <x/>
    </i>
  </rowItems>
  <colFields count="1">
    <field x="25"/>
  </colFields>
  <colItems count="6">
    <i>
      <x/>
    </i>
    <i>
      <x v="1"/>
    </i>
    <i>
      <x v="2"/>
    </i>
    <i>
      <x v="3"/>
    </i>
    <i>
      <x v="4"/>
    </i>
    <i t="grand">
      <x/>
    </i>
  </colItems>
  <dataFields count="1">
    <dataField name="Sum of HWHH" fld="15" baseField="0" baseItem="0"/>
  </dataFields>
  <formats count="31">
    <format dxfId="116">
      <pivotArea field="2" type="button" dataOnly="0" labelOnly="1" outline="0" axis="axisRow" fieldPosition="0"/>
    </format>
    <format dxfId="115">
      <pivotArea dataOnly="0" labelOnly="1" fieldPosition="0">
        <references count="1">
          <reference field="25" count="0"/>
        </references>
      </pivotArea>
    </format>
    <format dxfId="114">
      <pivotArea dataOnly="0" labelOnly="1" grandCol="1" outline="0" fieldPosition="0"/>
    </format>
    <format dxfId="113">
      <pivotArea field="2" type="button" dataOnly="0" labelOnly="1" outline="0" axis="axisRow" fieldPosition="0"/>
    </format>
    <format dxfId="112">
      <pivotArea dataOnly="0" labelOnly="1" fieldPosition="0">
        <references count="1">
          <reference field="25" count="0"/>
        </references>
      </pivotArea>
    </format>
    <format dxfId="111">
      <pivotArea dataOnly="0" labelOnly="1" grandCol="1" outline="0" fieldPosition="0"/>
    </format>
    <format dxfId="110">
      <pivotArea field="2" type="button" dataOnly="0" labelOnly="1" outline="0" axis="axisRow" fieldPosition="0"/>
    </format>
    <format dxfId="109">
      <pivotArea dataOnly="0" labelOnly="1" fieldPosition="0">
        <references count="1">
          <reference field="25" count="0"/>
        </references>
      </pivotArea>
    </format>
    <format dxfId="108">
      <pivotArea dataOnly="0" labelOnly="1" grandCol="1" outline="0" fieldPosition="0"/>
    </format>
    <format dxfId="107">
      <pivotArea field="2" type="button" dataOnly="0" labelOnly="1" outline="0" axis="axisRow" fieldPosition="0"/>
    </format>
    <format dxfId="106">
      <pivotArea dataOnly="0" labelOnly="1" fieldPosition="0">
        <references count="1">
          <reference field="25" count="0"/>
        </references>
      </pivotArea>
    </format>
    <format dxfId="105">
      <pivotArea dataOnly="0" labelOnly="1" grandCol="1" outline="0" fieldPosition="0"/>
    </format>
    <format dxfId="104">
      <pivotArea field="2" type="button" dataOnly="0" labelOnly="1" outline="0" axis="axisRow" fieldPosition="0"/>
    </format>
    <format dxfId="103">
      <pivotArea dataOnly="0" labelOnly="1" fieldPosition="0">
        <references count="1">
          <reference field="25" count="0"/>
        </references>
      </pivotArea>
    </format>
    <format dxfId="102">
      <pivotArea dataOnly="0" labelOnly="1" grandCol="1" outline="0" fieldPosition="0"/>
    </format>
    <format dxfId="101">
      <pivotArea type="all" dataOnly="0" outline="0" fieldPosition="0"/>
    </format>
    <format dxfId="100">
      <pivotArea outline="0" collapsedLevelsAreSubtotals="1" fieldPosition="0"/>
    </format>
    <format dxfId="99">
      <pivotArea type="origin" dataOnly="0" labelOnly="1" outline="0" fieldPosition="0"/>
    </format>
    <format dxfId="98">
      <pivotArea field="25" type="button" dataOnly="0" labelOnly="1" outline="0" axis="axisCol" fieldPosition="0"/>
    </format>
    <format dxfId="97">
      <pivotArea type="topRight" dataOnly="0" labelOnly="1" outline="0" fieldPosition="0"/>
    </format>
    <format dxfId="96">
      <pivotArea field="2" type="button" dataOnly="0" labelOnly="1" outline="0" axis="axisRow" fieldPosition="0"/>
    </format>
    <format dxfId="95">
      <pivotArea dataOnly="0" labelOnly="1" fieldPosition="0">
        <references count="1">
          <reference field="2" count="0"/>
        </references>
      </pivotArea>
    </format>
    <format dxfId="94">
      <pivotArea dataOnly="0" labelOnly="1" grandRow="1" outline="0" fieldPosition="0"/>
    </format>
    <format dxfId="93">
      <pivotArea dataOnly="0" labelOnly="1" fieldPosition="0">
        <references count="1">
          <reference field="25" count="0"/>
        </references>
      </pivotArea>
    </format>
    <format dxfId="92">
      <pivotArea dataOnly="0" labelOnly="1" grandCol="1" outline="0" fieldPosition="0"/>
    </format>
    <format dxfId="91">
      <pivotArea outline="0" collapsedLevelsAreSubtotals="1" fieldPosition="0"/>
    </format>
    <format dxfId="90">
      <pivotArea field="2" type="button" dataOnly="0" labelOnly="1" outline="0" axis="axisRow" fieldPosition="0"/>
    </format>
    <format dxfId="89">
      <pivotArea dataOnly="0" labelOnly="1" fieldPosition="0">
        <references count="1">
          <reference field="2" count="0"/>
        </references>
      </pivotArea>
    </format>
    <format dxfId="88">
      <pivotArea dataOnly="0" labelOnly="1" grandRow="1" outline="0" fieldPosition="0"/>
    </format>
    <format dxfId="87">
      <pivotArea dataOnly="0" labelOnly="1" fieldPosition="0">
        <references count="1">
          <reference field="25" count="0"/>
        </references>
      </pivotArea>
    </format>
    <format dxfId="8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D42DAC2-F189-41C6-B705-06980AE30997}" name="PivotTable2" cacheId="3"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6:H18" firstHeaderRow="0" firstDataRow="1" firstDataCol="1"/>
  <pivotFields count="69">
    <pivotField showAll="0"/>
    <pivotField showAll="0"/>
    <pivotField axis="axisRow" showAll="0">
      <items count="12">
        <item x="9"/>
        <item x="4"/>
        <item x="3"/>
        <item x="0"/>
        <item x="10"/>
        <item x="1"/>
        <item x="5"/>
        <item x="2"/>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2">
    <i>
      <x/>
    </i>
    <i>
      <x v="1"/>
    </i>
    <i>
      <x v="2"/>
    </i>
    <i>
      <x v="3"/>
    </i>
    <i>
      <x v="4"/>
    </i>
    <i>
      <x v="5"/>
    </i>
    <i>
      <x v="6"/>
    </i>
    <i>
      <x v="7"/>
    </i>
    <i>
      <x v="8"/>
    </i>
    <i>
      <x v="9"/>
    </i>
    <i>
      <x v="10"/>
    </i>
    <i t="grand">
      <x/>
    </i>
  </rowItems>
  <colFields count="1">
    <field x="-2"/>
  </colFields>
  <colItems count="7">
    <i>
      <x/>
    </i>
    <i i="1">
      <x v="1"/>
    </i>
    <i i="2">
      <x v="2"/>
    </i>
    <i i="3">
      <x v="3"/>
    </i>
    <i i="4">
      <x v="4"/>
    </i>
    <i i="5">
      <x v="5"/>
    </i>
    <i i="6">
      <x v="6"/>
    </i>
  </colItems>
  <dataFields count="7">
    <dataField name="Camp (formal)" fld="38" baseField="0" baseItem="0"/>
    <dataField name="Host Community /In Host Family/Community accommodation" fld="39" baseField="0" baseItem="0"/>
    <dataField name="In Rented accommodation (paying rent)" fld="40" baseField="0" baseItem="0"/>
    <dataField name="In Abandoned buildings/critical shelters/no rent" fld="41" baseField="0" baseItem="0"/>
    <dataField name="In schools or other public buildings/no rent" fld="42" baseField="5" baseItem="0"/>
    <dataField name="Gathering sites (informal settlements or open area)" fld="43" baseField="0" baseItem="0"/>
    <dataField name="Other type of shelter" fld="44" baseField="0" baseItem="0"/>
  </dataFields>
  <formats count="28">
    <format dxfId="144">
      <pivotArea field="2" type="button" dataOnly="0" labelOnly="1" outline="0" axis="axisRow" fieldPosition="0"/>
    </format>
    <format dxfId="143">
      <pivotArea dataOnly="0" labelOnly="1" outline="0" fieldPosition="0">
        <references count="1">
          <reference field="4294967294" count="7">
            <x v="0"/>
            <x v="1"/>
            <x v="2"/>
            <x v="3"/>
            <x v="4"/>
            <x v="5"/>
            <x v="6"/>
          </reference>
        </references>
      </pivotArea>
    </format>
    <format dxfId="142">
      <pivotArea field="2" type="button" dataOnly="0" labelOnly="1" outline="0" axis="axisRow" fieldPosition="0"/>
    </format>
    <format dxfId="141">
      <pivotArea dataOnly="0" labelOnly="1" outline="0" fieldPosition="0">
        <references count="1">
          <reference field="4294967294" count="7">
            <x v="0"/>
            <x v="1"/>
            <x v="2"/>
            <x v="3"/>
            <x v="4"/>
            <x v="5"/>
            <x v="6"/>
          </reference>
        </references>
      </pivotArea>
    </format>
    <format dxfId="140">
      <pivotArea field="2" type="button" dataOnly="0" labelOnly="1" outline="0" axis="axisRow" fieldPosition="0"/>
    </format>
    <format dxfId="139">
      <pivotArea dataOnly="0" labelOnly="1" outline="0" fieldPosition="0">
        <references count="1">
          <reference field="4294967294" count="7">
            <x v="0"/>
            <x v="1"/>
            <x v="2"/>
            <x v="3"/>
            <x v="4"/>
            <x v="5"/>
            <x v="6"/>
          </reference>
        </references>
      </pivotArea>
    </format>
    <format dxfId="138">
      <pivotArea field="2" type="button" dataOnly="0" labelOnly="1" outline="0" axis="axisRow" fieldPosition="0"/>
    </format>
    <format dxfId="137">
      <pivotArea dataOnly="0" labelOnly="1" outline="0" fieldPosition="0">
        <references count="1">
          <reference field="4294967294" count="7">
            <x v="0"/>
            <x v="1"/>
            <x v="2"/>
            <x v="3"/>
            <x v="4"/>
            <x v="5"/>
            <x v="6"/>
          </reference>
        </references>
      </pivotArea>
    </format>
    <format dxfId="136">
      <pivotArea field="2" type="button" dataOnly="0" labelOnly="1" outline="0" axis="axisRow" fieldPosition="0"/>
    </format>
    <format dxfId="135">
      <pivotArea dataOnly="0" labelOnly="1" outline="0" fieldPosition="0">
        <references count="1">
          <reference field="4294967294" count="7">
            <x v="0"/>
            <x v="1"/>
            <x v="2"/>
            <x v="3"/>
            <x v="4"/>
            <x v="5"/>
            <x v="6"/>
          </reference>
        </references>
      </pivotArea>
    </format>
    <format dxfId="134">
      <pivotArea type="all" dataOnly="0" outline="0" fieldPosition="0"/>
    </format>
    <format dxfId="133">
      <pivotArea outline="0" collapsedLevelsAreSubtotals="1" fieldPosition="0"/>
    </format>
    <format dxfId="132">
      <pivotArea field="2" type="button" dataOnly="0" labelOnly="1" outline="0" axis="axisRow" fieldPosition="0"/>
    </format>
    <format dxfId="131">
      <pivotArea dataOnly="0" labelOnly="1" fieldPosition="0">
        <references count="1">
          <reference field="2" count="0"/>
        </references>
      </pivotArea>
    </format>
    <format dxfId="130">
      <pivotArea dataOnly="0" labelOnly="1" grandRow="1" outline="0" fieldPosition="0"/>
    </format>
    <format dxfId="129">
      <pivotArea dataOnly="0" labelOnly="1" outline="0" fieldPosition="0">
        <references count="1">
          <reference field="4294967294" count="7">
            <x v="0"/>
            <x v="1"/>
            <x v="2"/>
            <x v="3"/>
            <x v="4"/>
            <x v="5"/>
            <x v="6"/>
          </reference>
        </references>
      </pivotArea>
    </format>
    <format dxfId="128">
      <pivotArea type="all" dataOnly="0" outline="0" fieldPosition="0"/>
    </format>
    <format dxfId="127">
      <pivotArea outline="0" collapsedLevelsAreSubtotals="1" fieldPosition="0"/>
    </format>
    <format dxfId="126">
      <pivotArea field="2" type="button" dataOnly="0" labelOnly="1" outline="0" axis="axisRow" fieldPosition="0"/>
    </format>
    <format dxfId="125">
      <pivotArea dataOnly="0" labelOnly="1" fieldPosition="0">
        <references count="1">
          <reference field="2" count="0"/>
        </references>
      </pivotArea>
    </format>
    <format dxfId="124">
      <pivotArea dataOnly="0" labelOnly="1" grandRow="1" outline="0" fieldPosition="0"/>
    </format>
    <format dxfId="123">
      <pivotArea dataOnly="0" labelOnly="1" outline="0" fieldPosition="0">
        <references count="1">
          <reference field="4294967294" count="7">
            <x v="0"/>
            <x v="1"/>
            <x v="2"/>
            <x v="3"/>
            <x v="4"/>
            <x v="5"/>
            <x v="6"/>
          </reference>
        </references>
      </pivotArea>
    </format>
    <format dxfId="122">
      <pivotArea type="all" dataOnly="0" outline="0" fieldPosition="0"/>
    </format>
    <format dxfId="121">
      <pivotArea outline="0" collapsedLevelsAreSubtotals="1" fieldPosition="0"/>
    </format>
    <format dxfId="120">
      <pivotArea field="2" type="button" dataOnly="0" labelOnly="1" outline="0" axis="axisRow" fieldPosition="0"/>
    </format>
    <format dxfId="119">
      <pivotArea dataOnly="0" labelOnly="1" fieldPosition="0">
        <references count="1">
          <reference field="2" count="0"/>
        </references>
      </pivotArea>
    </format>
    <format dxfId="118">
      <pivotArea dataOnly="0" labelOnly="1" grandRow="1" outline="0" fieldPosition="0"/>
    </format>
    <format dxfId="117">
      <pivotArea dataOnly="0" labelOnly="1" outline="0" fieldPosition="0">
        <references count="1">
          <reference field="4294967294" count="7">
            <x v="0"/>
            <x v="1"/>
            <x v="2"/>
            <x v="3"/>
            <x v="4"/>
            <x v="5"/>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0CBA4A6-B9FD-48D2-A9C7-83266A17ABD6}" name="PivotTable6" cacheId="3"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68:K80" firstHeaderRow="0" firstDataRow="1" firstDataCol="1"/>
  <pivotFields count="69">
    <pivotField showAll="0"/>
    <pivotField showAll="0"/>
    <pivotField axis="axisRow" showAll="0">
      <items count="12">
        <item x="9"/>
        <item x="4"/>
        <item x="3"/>
        <item x="0"/>
        <item x="10"/>
        <item x="1"/>
        <item x="5"/>
        <item x="2"/>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2">
    <i>
      <x/>
    </i>
    <i>
      <x v="1"/>
    </i>
    <i>
      <x v="2"/>
    </i>
    <i>
      <x v="3"/>
    </i>
    <i>
      <x v="4"/>
    </i>
    <i>
      <x v="5"/>
    </i>
    <i>
      <x v="6"/>
    </i>
    <i>
      <x v="7"/>
    </i>
    <i>
      <x v="8"/>
    </i>
    <i>
      <x v="9"/>
    </i>
    <i>
      <x v="10"/>
    </i>
    <i t="grand">
      <x/>
    </i>
  </rowItems>
  <colFields count="1">
    <field x="-2"/>
  </colFields>
  <colItems count="10">
    <i>
      <x/>
    </i>
    <i i="1">
      <x v="1"/>
    </i>
    <i i="2">
      <x v="2"/>
    </i>
    <i i="3">
      <x v="3"/>
    </i>
    <i i="4">
      <x v="4"/>
    </i>
    <i i="5">
      <x v="5"/>
    </i>
    <i i="6">
      <x v="6"/>
    </i>
    <i i="7">
      <x v="7"/>
    </i>
    <i i="8">
      <x v="8"/>
    </i>
    <i i="9">
      <x v="9"/>
    </i>
  </colItems>
  <dataFields count="10">
    <dataField name="0 (less than 1)Year Male" fld="28" baseField="0" baseItem="0"/>
    <dataField name="0 (less than 1)Year Female" fld="29" baseField="0" baseItem="0"/>
    <dataField name="1-5 Year Male" fld="30" baseField="0" baseItem="0"/>
    <dataField name="1-5 Year Female" fld="31" baseField="0" baseItem="0"/>
    <dataField name="6-17 Year Male" fld="32" baseField="0" baseItem="0"/>
    <dataField name="6-17 Year Female" fld="33" baseField="0" baseItem="0"/>
    <dataField name="18-59 Year Male" fld="34" baseField="0" baseItem="0"/>
    <dataField name="18-59 Year Female" fld="35" baseField="0" baseItem="0"/>
    <dataField name="60+ Year Male" fld="36" baseField="0" baseItem="0"/>
    <dataField name="60+ Year Female" fld="37" baseField="0" baseItem="0"/>
  </dataFields>
  <formats count="22">
    <format dxfId="166">
      <pivotArea field="2" type="button" dataOnly="0" labelOnly="1" outline="0" axis="axisRow" fieldPosition="0"/>
    </format>
    <format dxfId="165">
      <pivotArea dataOnly="0" labelOnly="1" outline="0" fieldPosition="0">
        <references count="1">
          <reference field="4294967294" count="10">
            <x v="0"/>
            <x v="1"/>
            <x v="2"/>
            <x v="3"/>
            <x v="4"/>
            <x v="5"/>
            <x v="6"/>
            <x v="7"/>
            <x v="8"/>
            <x v="9"/>
          </reference>
        </references>
      </pivotArea>
    </format>
    <format dxfId="164">
      <pivotArea field="2" type="button" dataOnly="0" labelOnly="1" outline="0" axis="axisRow" fieldPosition="0"/>
    </format>
    <format dxfId="163">
      <pivotArea dataOnly="0" labelOnly="1" outline="0" fieldPosition="0">
        <references count="1">
          <reference field="4294967294" count="10">
            <x v="0"/>
            <x v="1"/>
            <x v="2"/>
            <x v="3"/>
            <x v="4"/>
            <x v="5"/>
            <x v="6"/>
            <x v="7"/>
            <x v="8"/>
            <x v="9"/>
          </reference>
        </references>
      </pivotArea>
    </format>
    <format dxfId="162">
      <pivotArea field="2" type="button" dataOnly="0" labelOnly="1" outline="0" axis="axisRow" fieldPosition="0"/>
    </format>
    <format dxfId="161">
      <pivotArea dataOnly="0" labelOnly="1" outline="0" fieldPosition="0">
        <references count="1">
          <reference field="4294967294" count="10">
            <x v="0"/>
            <x v="1"/>
            <x v="2"/>
            <x v="3"/>
            <x v="4"/>
            <x v="5"/>
            <x v="6"/>
            <x v="7"/>
            <x v="8"/>
            <x v="9"/>
          </reference>
        </references>
      </pivotArea>
    </format>
    <format dxfId="160">
      <pivotArea field="2" type="button" dataOnly="0" labelOnly="1" outline="0" axis="axisRow" fieldPosition="0"/>
    </format>
    <format dxfId="159">
      <pivotArea dataOnly="0" labelOnly="1" outline="0" fieldPosition="0">
        <references count="1">
          <reference field="4294967294" count="10">
            <x v="0"/>
            <x v="1"/>
            <x v="2"/>
            <x v="3"/>
            <x v="4"/>
            <x v="5"/>
            <x v="6"/>
            <x v="7"/>
            <x v="8"/>
            <x v="9"/>
          </reference>
        </references>
      </pivotArea>
    </format>
    <format dxfId="158">
      <pivotArea field="2" type="button" dataOnly="0" labelOnly="1" outline="0" axis="axisRow" fieldPosition="0"/>
    </format>
    <format dxfId="157">
      <pivotArea dataOnly="0" labelOnly="1" outline="0" fieldPosition="0">
        <references count="1">
          <reference field="4294967294" count="10">
            <x v="0"/>
            <x v="1"/>
            <x v="2"/>
            <x v="3"/>
            <x v="4"/>
            <x v="5"/>
            <x v="6"/>
            <x v="7"/>
            <x v="8"/>
            <x v="9"/>
          </reference>
        </references>
      </pivotArea>
    </format>
    <format dxfId="156">
      <pivotArea type="all" dataOnly="0" outline="0" fieldPosition="0"/>
    </format>
    <format dxfId="155">
      <pivotArea outline="0" collapsedLevelsAreSubtotals="1" fieldPosition="0"/>
    </format>
    <format dxfId="154">
      <pivotArea field="2" type="button" dataOnly="0" labelOnly="1" outline="0" axis="axisRow" fieldPosition="0"/>
    </format>
    <format dxfId="153">
      <pivotArea dataOnly="0" labelOnly="1" fieldPosition="0">
        <references count="1">
          <reference field="2" count="0"/>
        </references>
      </pivotArea>
    </format>
    <format dxfId="152">
      <pivotArea dataOnly="0" labelOnly="1" grandRow="1" outline="0" fieldPosition="0"/>
    </format>
    <format dxfId="151">
      <pivotArea dataOnly="0" labelOnly="1" outline="0" fieldPosition="0">
        <references count="1">
          <reference field="4294967294" count="10">
            <x v="0"/>
            <x v="1"/>
            <x v="2"/>
            <x v="3"/>
            <x v="4"/>
            <x v="5"/>
            <x v="6"/>
            <x v="7"/>
            <x v="8"/>
            <x v="9"/>
          </reference>
        </references>
      </pivotArea>
    </format>
    <format dxfId="150">
      <pivotArea type="all" dataOnly="0" outline="0" fieldPosition="0"/>
    </format>
    <format dxfId="149">
      <pivotArea outline="0" collapsedLevelsAreSubtotals="1" fieldPosition="0"/>
    </format>
    <format dxfId="148">
      <pivotArea field="2" type="button" dataOnly="0" labelOnly="1" outline="0" axis="axisRow" fieldPosition="0"/>
    </format>
    <format dxfId="147">
      <pivotArea dataOnly="0" labelOnly="1" fieldPosition="0">
        <references count="1">
          <reference field="2" count="0"/>
        </references>
      </pivotArea>
    </format>
    <format dxfId="146">
      <pivotArea dataOnly="0" labelOnly="1" grandRow="1" outline="0" fieldPosition="0"/>
    </format>
    <format dxfId="145">
      <pivotArea dataOnly="0" labelOnly="1" outline="0" fieldPosition="0">
        <references count="1">
          <reference field="4294967294" count="10">
            <x v="0"/>
            <x v="1"/>
            <x v="2"/>
            <x v="3"/>
            <x v="4"/>
            <x v="5"/>
            <x v="6"/>
            <x v="7"/>
            <x v="8"/>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65B65D3-69CE-4E61-9642-72176046C105}" name="PivotTable7" cacheId="2"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location ref="A2:E3" firstHeaderRow="0" firstDataRow="1" firstDataCol="0"/>
  <pivotFields count="5">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Items count="1">
    <i/>
  </rowItems>
  <colFields count="1">
    <field x="-2"/>
  </colFields>
  <colItems count="5">
    <i>
      <x/>
    </i>
    <i i="1">
      <x v="1"/>
    </i>
    <i i="2">
      <x v="2"/>
    </i>
    <i i="3">
      <x v="3"/>
    </i>
    <i i="4">
      <x v="4"/>
    </i>
  </colItems>
  <dataFields count="5">
    <dataField name="#States" fld="3" subtotal="count" baseField="0" baseItem="0">
      <extLst>
        <ext xmlns:x15="http://schemas.microsoft.com/office/spreadsheetml/2010/11/main" uri="{FABC7310-3BB5-11E1-824E-6D434824019B}">
          <x15:dataField isCountDistinct="1"/>
        </ext>
      </extLst>
    </dataField>
    <dataField name="# Localities" fld="4" subtotal="count" baseField="0" baseItem="0">
      <extLst>
        <ext xmlns:x15="http://schemas.microsoft.com/office/spreadsheetml/2010/11/main" uri="{FABC7310-3BB5-11E1-824E-6D434824019B}">
          <x15:dataField isCountDistinct="1"/>
        </ext>
      </extLst>
    </dataField>
    <dataField name="# Locations" fld="0" subtotal="count" baseField="0" baseItem="0"/>
    <dataField name="# Migrants Households" fld="1" baseField="0" baseItem="0"/>
    <dataField name="# Migrants Individuals" fld="2" baseField="0" baseItem="0"/>
  </dataFields>
  <formats count="5">
    <format dxfId="171">
      <pivotArea dataOnly="0" labelOnly="1" outline="0" fieldPosition="0">
        <references count="1">
          <reference field="4294967294" count="5">
            <x v="0"/>
            <x v="1"/>
            <x v="2"/>
            <x v="3"/>
            <x v="4"/>
          </reference>
        </references>
      </pivotArea>
    </format>
    <format dxfId="170">
      <pivotArea type="all" dataOnly="0" outline="0" fieldPosition="0"/>
    </format>
    <format dxfId="169">
      <pivotArea outline="0" collapsedLevelsAreSubtotals="1" fieldPosition="0"/>
    </format>
    <format dxfId="168">
      <pivotArea dataOnly="0" labelOnly="1" outline="0" fieldPosition="0">
        <references count="1">
          <reference field="4294967294" count="5">
            <x v="0"/>
            <x v="1"/>
            <x v="2"/>
            <x v="3"/>
            <x v="4"/>
          </reference>
        </references>
      </pivotArea>
    </format>
    <format dxfId="167">
      <pivotArea outline="0" collapsedLevelsAreSubtotals="1" fieldPosition="0"/>
    </format>
  </formats>
  <pivotHierarchies count="7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 Locations"/>
    <pivotHierarchy dragToData="1" caption="# Migrants Households"/>
    <pivotHierarchy dragToData="1" caption="# Migrants Individuals"/>
    <pivotHierarchy dragToData="1" caption="#States"/>
    <pivotHierarchy dragToData="1" caption="# Localities"/>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T-R3(3-MigrantsDataset).xlsx!_3_MigrantsperValue">
        <x15:activeTabTopLevelEntity name="[_3_MigrantsperValu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F8394D4-62BA-4701-A5FA-3844D759F679}" name="PivotTable5" cacheId="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State">
  <location ref="A53:E65" firstHeaderRow="0" firstDataRow="1" firstDataCol="1"/>
  <pivotFields count="69">
    <pivotField showAll="0"/>
    <pivotField showAll="0"/>
    <pivotField axis="axisRow" showAll="0">
      <items count="12">
        <item x="9"/>
        <item x="4"/>
        <item x="3"/>
        <item x="0"/>
        <item x="10"/>
        <item x="1"/>
        <item x="5"/>
        <item x="2"/>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2">
    <i>
      <x/>
    </i>
    <i>
      <x v="1"/>
    </i>
    <i>
      <x v="2"/>
    </i>
    <i>
      <x v="3"/>
    </i>
    <i>
      <x v="4"/>
    </i>
    <i>
      <x v="5"/>
    </i>
    <i>
      <x v="6"/>
    </i>
    <i>
      <x v="7"/>
    </i>
    <i>
      <x v="8"/>
    </i>
    <i>
      <x v="9"/>
    </i>
    <i>
      <x v="10"/>
    </i>
    <i t="grand">
      <x/>
    </i>
  </rowItems>
  <colFields count="1">
    <field x="-2"/>
  </colFields>
  <colItems count="4">
    <i>
      <x/>
    </i>
    <i i="1">
      <x v="1"/>
    </i>
    <i i="2">
      <x v="2"/>
    </i>
    <i i="3">
      <x v="3"/>
    </i>
  </colItems>
  <dataFields count="4">
    <dataField name="Before 2019" fld="17" baseField="0" baseItem="0"/>
    <dataField name="2019" fld="19" baseField="0" baseItem="0"/>
    <dataField name="2020" fld="21" baseField="0" baseItem="0"/>
    <dataField name="2021" fld="23" baseField="0" baseItem="0"/>
  </dataFields>
  <formats count="22">
    <format dxfId="193">
      <pivotArea field="2" type="button" dataOnly="0" labelOnly="1" outline="0" axis="axisRow" fieldPosition="0"/>
    </format>
    <format dxfId="192">
      <pivotArea dataOnly="0" labelOnly="1" outline="0" fieldPosition="0">
        <references count="1">
          <reference field="4294967294" count="4">
            <x v="0"/>
            <x v="1"/>
            <x v="2"/>
            <x v="3"/>
          </reference>
        </references>
      </pivotArea>
    </format>
    <format dxfId="191">
      <pivotArea field="2" type="button" dataOnly="0" labelOnly="1" outline="0" axis="axisRow" fieldPosition="0"/>
    </format>
    <format dxfId="190">
      <pivotArea dataOnly="0" labelOnly="1" outline="0" fieldPosition="0">
        <references count="1">
          <reference field="4294967294" count="4">
            <x v="0"/>
            <x v="1"/>
            <x v="2"/>
            <x v="3"/>
          </reference>
        </references>
      </pivotArea>
    </format>
    <format dxfId="189">
      <pivotArea field="2" type="button" dataOnly="0" labelOnly="1" outline="0" axis="axisRow" fieldPosition="0"/>
    </format>
    <format dxfId="188">
      <pivotArea dataOnly="0" labelOnly="1" outline="0" fieldPosition="0">
        <references count="1">
          <reference field="4294967294" count="4">
            <x v="0"/>
            <x v="1"/>
            <x v="2"/>
            <x v="3"/>
          </reference>
        </references>
      </pivotArea>
    </format>
    <format dxfId="187">
      <pivotArea field="2" type="button" dataOnly="0" labelOnly="1" outline="0" axis="axisRow" fieldPosition="0"/>
    </format>
    <format dxfId="186">
      <pivotArea dataOnly="0" labelOnly="1" outline="0" fieldPosition="0">
        <references count="1">
          <reference field="4294967294" count="4">
            <x v="0"/>
            <x v="1"/>
            <x v="2"/>
            <x v="3"/>
          </reference>
        </references>
      </pivotArea>
    </format>
    <format dxfId="185">
      <pivotArea field="2" type="button" dataOnly="0" labelOnly="1" outline="0" axis="axisRow" fieldPosition="0"/>
    </format>
    <format dxfId="184">
      <pivotArea dataOnly="0" labelOnly="1" outline="0" fieldPosition="0">
        <references count="1">
          <reference field="4294967294" count="4">
            <x v="0"/>
            <x v="1"/>
            <x v="2"/>
            <x v="3"/>
          </reference>
        </references>
      </pivotArea>
    </format>
    <format dxfId="183">
      <pivotArea type="all" dataOnly="0" outline="0" fieldPosition="0"/>
    </format>
    <format dxfId="182">
      <pivotArea outline="0" collapsedLevelsAreSubtotals="1" fieldPosition="0"/>
    </format>
    <format dxfId="181">
      <pivotArea field="2" type="button" dataOnly="0" labelOnly="1" outline="0" axis="axisRow" fieldPosition="0"/>
    </format>
    <format dxfId="180">
      <pivotArea dataOnly="0" labelOnly="1" fieldPosition="0">
        <references count="1">
          <reference field="2" count="0"/>
        </references>
      </pivotArea>
    </format>
    <format dxfId="179">
      <pivotArea dataOnly="0" labelOnly="1" grandRow="1" outline="0" fieldPosition="0"/>
    </format>
    <format dxfId="178">
      <pivotArea dataOnly="0" labelOnly="1" outline="0" fieldPosition="0">
        <references count="1">
          <reference field="4294967294" count="4">
            <x v="0"/>
            <x v="1"/>
            <x v="2"/>
            <x v="3"/>
          </reference>
        </references>
      </pivotArea>
    </format>
    <format dxfId="177">
      <pivotArea type="all" dataOnly="0" outline="0" fieldPosition="0"/>
    </format>
    <format dxfId="176">
      <pivotArea outline="0" collapsedLevelsAreSubtotals="1" fieldPosition="0"/>
    </format>
    <format dxfId="175">
      <pivotArea field="2" type="button" dataOnly="0" labelOnly="1" outline="0" axis="axisRow" fieldPosition="0"/>
    </format>
    <format dxfId="174">
      <pivotArea dataOnly="0" labelOnly="1" fieldPosition="0">
        <references count="1">
          <reference field="2" count="0"/>
        </references>
      </pivotArea>
    </format>
    <format dxfId="173">
      <pivotArea dataOnly="0" labelOnly="1" grandRow="1" outline="0" fieldPosition="0"/>
    </format>
    <format dxfId="172">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3F82AE34-CBB2-4C0C-9CAE-639099856F99}" autoFormatId="16" applyNumberFormats="0" applyBorderFormats="0" applyFontFormats="0" applyPatternFormats="0" applyAlignmentFormats="0" applyWidthHeightFormats="0">
  <queryTableRefresh nextId="95" unboundColumnsRight="1">
    <queryTableFields count="66">
      <queryTableField id="2" name="DoA" tableColumnId="2"/>
      <queryTableField id="94" dataBound="0" tableColumnId="19"/>
      <queryTableField id="93" dataBound="0" tableColumnId="18"/>
      <queryTableField id="92" dataBound="0" tableColumnId="17"/>
      <queryTableField id="3" name="RoundNo" tableColumnId="3"/>
      <queryTableField id="6" name="State_Name" tableColumnId="6"/>
      <queryTableField id="7" name="StateCode" tableColumnId="7"/>
      <queryTableField id="8" name="Locality" tableColumnId="8"/>
      <queryTableField id="9" name="LocalityCode" tableColumnId="9"/>
      <queryTableField id="10" name="Location" tableColumnId="10"/>
      <queryTableField id="11" name="location DTM Code" tableColumnId="11"/>
      <queryTableField id="12" name="VisitedBefore" tableColumnId="12"/>
      <queryTableField id="85" name="GIS_x" tableColumnId="13"/>
      <queryTableField id="86" name="GIS_y" tableColumnId="14"/>
      <queryTableField id="20" name="Locationtype" tableColumnId="20"/>
      <queryTableField id="21" name="LocationClassification" tableColumnId="21"/>
      <queryTableField id="26" name="# HH الاسر" tableColumnId="26"/>
      <queryTableField id="27" name="# IND الافراد" tableColumnId="27"/>
      <queryTableField id="28" name="HWHH" tableColumnId="28"/>
      <queryTableField id="29" name="HWIND" tableColumnId="29"/>
      <queryTableField id="30" name="HWHHB19" tableColumnId="30"/>
      <queryTableField id="31" name="HWINDB19" tableColumnId="31"/>
      <queryTableField id="32" name="HWHH19" tableColumnId="32"/>
      <queryTableField id="33" name="HWIND19" tableColumnId="33"/>
      <queryTableField id="34" name="HWHH20" tableColumnId="34"/>
      <queryTableField id="35" name="HWIND20" tableColumnId="35"/>
      <queryTableField id="36" name="HWHH21" tableColumnId="36"/>
      <queryTableField id="37" name="HWIND21" tableColumnId="37"/>
      <queryTableField id="38" name="Nationality1" tableColumnId="38"/>
      <queryTableField id="39" name="Nationality2" tableColumnId="39"/>
      <queryTableField id="40" name="Nationality3" tableColumnId="40"/>
      <queryTableField id="41" name="less than1fMale" tableColumnId="41"/>
      <queryTableField id="42" name="less than1fFemale" tableColumnId="42"/>
      <queryTableField id="43" name="1-5fMale" tableColumnId="43"/>
      <queryTableField id="44" name="1-5fFemale" tableColumnId="44"/>
      <queryTableField id="45" name="6-17fMale" tableColumnId="45"/>
      <queryTableField id="46" name="6-17fFemale" tableColumnId="46"/>
      <queryTableField id="47" name="18-59fMale" tableColumnId="47"/>
      <queryTableField id="48" name="18-59fFemale" tableColumnId="48"/>
      <queryTableField id="49" name="60+fMale" tableColumnId="49"/>
      <queryTableField id="50" name="60+fFemale" tableColumnId="50"/>
      <queryTableField id="51" name="fCamp(formal)" tableColumnId="51"/>
      <queryTableField id="52" name="fHostCommunity" tableColumnId="52"/>
      <queryTableField id="53" name="fRentedaccomodation" tableColumnId="53"/>
      <queryTableField id="54" name="fAbandonedbuildings" tableColumnId="54"/>
      <queryTableField id="55" name="fschools" tableColumnId="55"/>
      <queryTableField id="56" name="fGathering_sites" tableColumnId="56"/>
      <queryTableField id="57" name="fOther type of shelter1" tableColumnId="57"/>
      <queryTableField id="59" name="cType:3" tableColumnId="59"/>
      <queryTableField id="60" name="dSex:3" tableColumnId="60"/>
      <queryTableField id="63" name="cType:11" tableColumnId="63"/>
      <queryTableField id="64" name="dSex:11" tableColumnId="64"/>
      <queryTableField id="67" name="cType:21" tableColumnId="67"/>
      <queryTableField id="68" name="dSex:21" tableColumnId="68"/>
      <queryTableField id="70" name="How many Key Informants were interviewed?1" tableColumnId="70"/>
      <queryTableField id="71" name="Was the interviewing conducted in person or on the phone?1" tableColumnId="71"/>
      <queryTableField id="72" name="Is the information provided by the source matching your observa1" tableColumnId="72"/>
      <queryTableField id="73" name="Does the source of information have any list or information on1" tableColumnId="73"/>
      <queryTableField id="74" name="Is the information provided identical between different sources1" tableColumnId="74"/>
      <queryTableField id="75" name="Credibility Score" tableColumnId="75"/>
      <queryTableField id="77" name="index" tableColumnId="77"/>
      <queryTableField id="83" name="Verified State" tableColumnId="4"/>
      <queryTableField id="84" name="Verified Locality" tableColumnId="5"/>
      <queryTableField id="89" name="uuid" tableColumnId="15"/>
      <queryTableField id="91" name="Locality_Pcode" tableColumnId="16"/>
      <queryTableField id="82" dataBound="0" tableColumnId="1"/>
    </queryTableFields>
    <queryTableDeletedFields count="6">
      <deletedField name="bName and Surname:3"/>
      <deletedField name="eContact Details:3"/>
      <deletedField name="bName and Surname:11"/>
      <deletedField name="eContact Details:11"/>
      <deletedField name="bName and Surname:21"/>
      <deletedField name="eContact Details:21"/>
    </queryTableDeleted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_Name" xr10:uid="{8F99707C-F42A-4324-88EC-F2BBBD69D9E7}" sourceName="State_Name">
  <extLst>
    <x:ext xmlns:x15="http://schemas.microsoft.com/office/spreadsheetml/2010/11/main" uri="{2F2917AC-EB37-4324-AD4E-5DD8C200BD13}">
      <x15:tableSlicerCache tableId="1" column="6"/>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lity" xr10:uid="{EE267E5A-77B6-4BC0-906E-1AEA93D7E031}" sourceName="Locality">
  <extLst>
    <x:ext xmlns:x15="http://schemas.microsoft.com/office/spreadsheetml/2010/11/main" uri="{2F2917AC-EB37-4324-AD4E-5DD8C200BD13}">
      <x15:tableSlicerCache tableId="1"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_Name" xr10:uid="{CD8221A4-6351-4729-B3D9-C1AEA67FC0D3}" cache="Slicer_State_Name" caption="State_Name" rowHeight="241300"/>
  <slicer name="Locality" xr10:uid="{C0A2EBE4-CAB7-491E-9EA1-2F99F96DF2D1}" cache="Slicer_Locality" caption="Locality"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66A38DF-DBE5-451B-9B8D-727EA137BEC2}" name="_3_MigrantsperValue" displayName="_3_MigrantsperValue" ref="A1:BN179" tableType="queryTable" totalsRowShown="0">
  <autoFilter ref="A1:BN179" xr:uid="{F66A38DF-DBE5-451B-9B8D-727EA137BEC2}"/>
  <tableColumns count="66">
    <tableColumn id="2" xr3:uid="{D71D4BD1-C195-4902-90AE-EAA83AAD53E7}" uniqueName="2" name="DoA" queryTableFieldId="2" dataDxfId="35"/>
    <tableColumn id="19" xr3:uid="{4C02E8C6-56A2-4560-898A-DA532CE71684}" uniqueName="19" name="Reported date" queryTableFieldId="94" dataDxfId="34"/>
    <tableColumn id="18" xr3:uid="{E9EB6D53-B2CA-4D18-ACA1-FCD699D951CB}" uniqueName="18" name="Country" queryTableFieldId="93" dataDxfId="33"/>
    <tableColumn id="17" xr3:uid="{05B888D7-EFC0-469F-89C9-F4E68C62BC8B}" uniqueName="17" name="Country code" queryTableFieldId="92" dataDxfId="32"/>
    <tableColumn id="3" xr3:uid="{C387DB1E-0293-45C3-B4E3-3306FD27AA2D}" uniqueName="3" name="RoundNo" queryTableFieldId="3" dataDxfId="31"/>
    <tableColumn id="6" xr3:uid="{77306077-88CA-4CFA-9012-7289BDC6C1C0}" uniqueName="6" name="State_Name" queryTableFieldId="6" dataDxfId="30"/>
    <tableColumn id="7" xr3:uid="{B01CE708-74A2-477E-B211-4C95A7753C38}" uniqueName="7" name="StateCode" queryTableFieldId="7" dataDxfId="29"/>
    <tableColumn id="8" xr3:uid="{79C2B799-2902-4FEE-A4B5-46EB3F9C5CF5}" uniqueName="8" name="Locality" queryTableFieldId="8" dataDxfId="28"/>
    <tableColumn id="9" xr3:uid="{459E743A-F5DC-4E60-B2DF-A4769BD40FB9}" uniqueName="9" name="LocalityCode" queryTableFieldId="9" dataDxfId="27"/>
    <tableColumn id="10" xr3:uid="{84650CC6-D281-450D-B832-1B3BA190EE1E}" uniqueName="10" name="Location" queryTableFieldId="10" dataDxfId="26"/>
    <tableColumn id="11" xr3:uid="{72BE6880-ADD5-4773-BB70-1C118AAA4A82}" uniqueName="11" name="location DTM Code" queryTableFieldId="11" dataDxfId="25"/>
    <tableColumn id="12" xr3:uid="{5CDC5F20-4DA7-4518-9508-69CD229E6DBB}" uniqueName="12" name="VisitedBefore" queryTableFieldId="12" dataDxfId="24"/>
    <tableColumn id="13" xr3:uid="{4BFDA3AF-C8AA-441E-BF36-438BF4AC00DA}" uniqueName="13" name="GIS_x" queryTableFieldId="85"/>
    <tableColumn id="14" xr3:uid="{4FF82F7C-5BC7-4218-8774-31042D837336}" uniqueName="14" name="GIS_y" queryTableFieldId="86"/>
    <tableColumn id="20" xr3:uid="{FCB686F9-F6E2-464E-B56F-4E01023A7150}" uniqueName="20" name="Locationtype" queryTableFieldId="20" dataDxfId="23"/>
    <tableColumn id="21" xr3:uid="{2AF49CAA-B7F0-4F40-84CD-E9D9D6DB1FC1}" uniqueName="21" name="LocationClassification" queryTableFieldId="21" dataDxfId="22"/>
    <tableColumn id="26" xr3:uid="{495E28FB-0A8D-437B-A015-9B25644977A1}" uniqueName="26" name="# HH الاسر" queryTableFieldId="26" dataDxfId="21"/>
    <tableColumn id="27" xr3:uid="{EEDAB2B2-456E-4266-9EB7-73BC1A8C0275}" uniqueName="27" name="# IND الافراد" queryTableFieldId="27" dataDxfId="20"/>
    <tableColumn id="28" xr3:uid="{9EA3AD3B-400C-4816-BC4A-8649ECDAC78D}" uniqueName="28" name="HWHH" queryTableFieldId="28"/>
    <tableColumn id="29" xr3:uid="{CCD84355-5C87-4942-B378-3D206C5EBE84}" uniqueName="29" name="HWIND" queryTableFieldId="29"/>
    <tableColumn id="30" xr3:uid="{87BEE1F1-7E6E-4DAA-A2AC-101E5D4B4DA2}" uniqueName="30" name="HWHHB19" queryTableFieldId="30"/>
    <tableColumn id="31" xr3:uid="{8A3F73A8-794A-4FDF-B010-2F209395FDB5}" uniqueName="31" name="HWINDB19" queryTableFieldId="31"/>
    <tableColumn id="32" xr3:uid="{9E452E8D-3DFF-47B1-8CA4-AA7AAA880DBE}" uniqueName="32" name="HWHH19" queryTableFieldId="32"/>
    <tableColumn id="33" xr3:uid="{8C154AAD-4F9D-423E-A9CA-9037C392739F}" uniqueName="33" name="HWIND19" queryTableFieldId="33"/>
    <tableColumn id="34" xr3:uid="{6CB76224-E52A-44C2-9B27-0CF25F47BB18}" uniqueName="34" name="HWHH20" queryTableFieldId="34"/>
    <tableColumn id="35" xr3:uid="{E6E31DBE-20BC-4779-8195-FD785FCC0B8C}" uniqueName="35" name="HWIND20" queryTableFieldId="35"/>
    <tableColumn id="36" xr3:uid="{336AD09E-51FD-42B2-9C19-FE1C666CAA6A}" uniqueName="36" name="HWHH21" queryTableFieldId="36"/>
    <tableColumn id="37" xr3:uid="{AFBAB587-9460-4A81-9EC1-C6C612DEC0B6}" uniqueName="37" name="HWIND21" queryTableFieldId="37"/>
    <tableColumn id="38" xr3:uid="{5837A25F-8DAC-4478-880C-23D2BECA3AD3}" uniqueName="38" name="Nationality1" queryTableFieldId="38" dataDxfId="19"/>
    <tableColumn id="39" xr3:uid="{70B2E565-1379-4375-86A2-A057998C049D}" uniqueName="39" name="Nationality2" queryTableFieldId="39" dataDxfId="18"/>
    <tableColumn id="40" xr3:uid="{53DFF862-7403-4F3B-B45B-9FBDA37AC64F}" uniqueName="40" name="Nationality3" queryTableFieldId="40" dataDxfId="17"/>
    <tableColumn id="41" xr3:uid="{760347F8-5A86-4C6B-B18A-6D483EF5AAF9}" uniqueName="41" name="less than1fMale" queryTableFieldId="41"/>
    <tableColumn id="42" xr3:uid="{F75D2552-096C-43C7-8985-B0954B2536C9}" uniqueName="42" name="less than1fFemale" queryTableFieldId="42"/>
    <tableColumn id="43" xr3:uid="{512680A3-6044-465D-B377-A4CF8CF270CC}" uniqueName="43" name="1-5fMale" queryTableFieldId="43"/>
    <tableColumn id="44" xr3:uid="{54BA62C5-DEAC-441C-A711-A20AB14E77DF}" uniqueName="44" name="1-5fFemale" queryTableFieldId="44"/>
    <tableColumn id="45" xr3:uid="{B930F886-EB76-4502-A772-866A1AB5E441}" uniqueName="45" name="6-17fMale" queryTableFieldId="45"/>
    <tableColumn id="46" xr3:uid="{787E578F-8448-435D-96B1-8468884F115F}" uniqueName="46" name="6-17fFemale" queryTableFieldId="46"/>
    <tableColumn id="47" xr3:uid="{3E149B3F-0967-4990-A406-3B07E322F8B5}" uniqueName="47" name="18-59fMale" queryTableFieldId="47"/>
    <tableColumn id="48" xr3:uid="{0BAC96A8-73A8-47B8-B04A-47BCB4298F6C}" uniqueName="48" name="18-59fFemale" queryTableFieldId="48"/>
    <tableColumn id="49" xr3:uid="{4D73E747-43DB-4C7C-B8A2-0822F73174EC}" uniqueName="49" name="60+fMale" queryTableFieldId="49"/>
    <tableColumn id="50" xr3:uid="{01E9B1F6-826A-4AF3-818C-7BEA2CB6EC88}" uniqueName="50" name="60+fFemale" queryTableFieldId="50"/>
    <tableColumn id="51" xr3:uid="{33993A79-2B6C-4DBB-B9DA-BDDD461B74B8}" uniqueName="51" name="fCamp(formal)" queryTableFieldId="51"/>
    <tableColumn id="52" xr3:uid="{773FD79C-2B11-4E97-9DA0-9C088D9D0325}" uniqueName="52" name="fHostCommunity" queryTableFieldId="52"/>
    <tableColumn id="53" xr3:uid="{77BA835F-0E7C-4CBC-AE65-9ECBAF190ED9}" uniqueName="53" name="fRentedaccomodation" queryTableFieldId="53"/>
    <tableColumn id="54" xr3:uid="{7856C3BD-8E5F-4417-9354-EBA69E85097D}" uniqueName="54" name="fAbandonedbuildings" queryTableFieldId="54"/>
    <tableColumn id="55" xr3:uid="{DB23491A-7E55-418F-B5A9-79B9F5AA4AFB}" uniqueName="55" name="fschools" queryTableFieldId="55"/>
    <tableColumn id="56" xr3:uid="{0F7557B8-D256-401F-967D-B90728927DB2}" uniqueName="56" name="fGathering_sites" queryTableFieldId="56"/>
    <tableColumn id="57" xr3:uid="{E54DB854-4409-44AA-B1D8-6D013FF51D6A}" uniqueName="57" name="fOther type of shelter1" queryTableFieldId="57"/>
    <tableColumn id="59" xr3:uid="{42C58344-EE99-4447-B7E0-CAB8A3880850}" uniqueName="59" name="cType:3" queryTableFieldId="59" dataDxfId="16"/>
    <tableColumn id="60" xr3:uid="{000F8978-62B8-4369-880C-29E573779021}" uniqueName="60" name="dSex:3" queryTableFieldId="60" dataDxfId="15"/>
    <tableColumn id="63" xr3:uid="{BB11D68E-048A-4EE6-96EB-1D739CFEDC2D}" uniqueName="63" name="cType:11" queryTableFieldId="63" dataDxfId="14"/>
    <tableColumn id="64" xr3:uid="{72083C23-2A96-479F-8634-898A5B37BC7E}" uniqueName="64" name="dSex:11" queryTableFieldId="64" dataDxfId="13"/>
    <tableColumn id="67" xr3:uid="{84B9AF7D-442F-4EF6-8775-8A9D585A8222}" uniqueName="67" name="cType:21" queryTableFieldId="67" dataDxfId="12"/>
    <tableColumn id="68" xr3:uid="{4855B2C2-B59F-4B41-B302-53E9B4CAC71A}" uniqueName="68" name="dSex:21" queryTableFieldId="68" dataDxfId="11"/>
    <tableColumn id="70" xr3:uid="{A947628C-4E9B-4582-B238-EBE4A3085A85}" uniqueName="70" name="How many Key Informants were interviewed?1" queryTableFieldId="70" dataDxfId="10"/>
    <tableColumn id="71" xr3:uid="{233D1C3C-899C-4B81-96BB-FC869CD5EB15}" uniqueName="71" name="Was the interviewing conducted in person or on the phone?1" queryTableFieldId="71" dataDxfId="9"/>
    <tableColumn id="72" xr3:uid="{2A12D3E6-C804-4459-8D4C-C63CD44CB51C}" uniqueName="72" name="Is the information provided by the source matching your observa1" queryTableFieldId="72" dataDxfId="8"/>
    <tableColumn id="73" xr3:uid="{00655D57-A094-404E-BEE0-F8FAC4487447}" uniqueName="73" name="Does the source of information have any list or information on1" queryTableFieldId="73" dataDxfId="7"/>
    <tableColumn id="74" xr3:uid="{7D885523-4CB7-4A1C-99F2-03DAAD22BB7A}" uniqueName="74" name="Is the information provided identical between different sources1" queryTableFieldId="74" dataDxfId="6"/>
    <tableColumn id="75" xr3:uid="{7F624474-7E87-4FD5-9539-9400B4C5FDB6}" uniqueName="75" name="Credibility Score" queryTableFieldId="75" dataDxfId="5"/>
    <tableColumn id="77" xr3:uid="{4340349A-19D8-4DF7-89C0-C91875FE3A27}" uniqueName="77" name="index" queryTableFieldId="77"/>
    <tableColumn id="4" xr3:uid="{AD19E145-CCF8-4155-9739-1613F59C5D38}" uniqueName="4" name="Verified State" queryTableFieldId="83" dataDxfId="4"/>
    <tableColumn id="5" xr3:uid="{DFB3F22B-A1D7-4DAD-B2E1-D153CAD8861A}" uniqueName="5" name="Verified Locality" queryTableFieldId="84" dataDxfId="3"/>
    <tableColumn id="15" xr3:uid="{D0EDDEAF-2C11-4B09-804B-4A6727843960}" uniqueName="15" name="uuid" queryTableFieldId="89" dataDxfId="2"/>
    <tableColumn id="16" xr3:uid="{B0A2B95A-985D-42B1-8B95-85ED05DFA9E7}" uniqueName="16" name="Locality_Pcode" queryTableFieldId="91" dataDxfId="1"/>
    <tableColumn id="1" xr3:uid="{F46C61E3-3882-41AE-A897-8A9C2A7628B1}" uniqueName="1" name="Link for Map" queryTableFieldId="82" dataDxfId="0" dataCellStyle="Hyperlink">
      <calculatedColumnFormula>HYPERLINK(CONCATENATE("http://maps.google.com/?t=k&amp;q=",#REF!,",",#REF!),"Show location")</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9:M29"/>
  <sheetViews>
    <sheetView zoomScale="85" zoomScaleNormal="85" workbookViewId="0"/>
  </sheetViews>
  <sheetFormatPr defaultColWidth="9.140625" defaultRowHeight="15" x14ac:dyDescent="0.25"/>
  <cols>
    <col min="1" max="16384" width="9.140625" style="1"/>
  </cols>
  <sheetData>
    <row r="9" spans="1:13" x14ac:dyDescent="0.25">
      <c r="A9" s="38" t="s">
        <v>681</v>
      </c>
      <c r="B9" s="38"/>
      <c r="C9" s="38"/>
      <c r="D9" s="38"/>
      <c r="E9" s="38"/>
      <c r="F9" s="38"/>
      <c r="G9" s="38"/>
      <c r="H9" s="38"/>
      <c r="I9" s="38"/>
      <c r="J9" s="38"/>
      <c r="K9" s="38"/>
      <c r="L9" s="38"/>
      <c r="M9" s="38"/>
    </row>
    <row r="10" spans="1:13" x14ac:dyDescent="0.25">
      <c r="D10" s="32" t="s">
        <v>830</v>
      </c>
      <c r="E10" s="33"/>
      <c r="F10" s="33"/>
      <c r="G10" s="33"/>
      <c r="H10" s="33"/>
      <c r="I10" s="33"/>
      <c r="J10" s="33"/>
      <c r="K10" s="33"/>
      <c r="L10" s="34"/>
      <c r="M10" s="3"/>
    </row>
    <row r="11" spans="1:13" x14ac:dyDescent="0.25">
      <c r="D11" s="35"/>
      <c r="E11" s="36"/>
      <c r="F11" s="36"/>
      <c r="G11" s="36"/>
      <c r="H11" s="36"/>
      <c r="I11" s="36"/>
      <c r="J11" s="36"/>
      <c r="K11" s="36"/>
      <c r="L11" s="37"/>
      <c r="M11" s="3"/>
    </row>
    <row r="12" spans="1:13" x14ac:dyDescent="0.25">
      <c r="D12" s="6"/>
      <c r="E12" s="6"/>
      <c r="F12" s="6"/>
      <c r="G12" s="6"/>
      <c r="H12" s="6"/>
      <c r="I12" s="6"/>
      <c r="J12" s="6"/>
      <c r="K12" s="6"/>
      <c r="L12" s="3"/>
      <c r="M12" s="3"/>
    </row>
    <row r="13" spans="1:13" x14ac:dyDescent="0.25">
      <c r="D13" s="6"/>
      <c r="E13" s="6"/>
      <c r="F13" s="6"/>
      <c r="G13" s="6"/>
      <c r="H13" s="6"/>
      <c r="I13" s="6"/>
      <c r="J13" s="6"/>
      <c r="K13" s="6"/>
      <c r="L13" s="3"/>
      <c r="M13" s="3"/>
    </row>
    <row r="14" spans="1:13" x14ac:dyDescent="0.25">
      <c r="D14" s="4" t="s">
        <v>600</v>
      </c>
      <c r="E14" s="4"/>
      <c r="F14" s="4"/>
      <c r="G14" s="4"/>
      <c r="H14" s="4"/>
      <c r="I14" s="4"/>
      <c r="J14" s="4"/>
      <c r="K14" s="4"/>
      <c r="L14" s="4"/>
      <c r="M14" s="4"/>
    </row>
    <row r="15" spans="1:13" x14ac:dyDescent="0.25">
      <c r="D15" s="5" t="s">
        <v>590</v>
      </c>
      <c r="E15" s="5"/>
      <c r="F15" s="5"/>
      <c r="G15" s="5"/>
      <c r="H15" s="5"/>
      <c r="I15" s="5"/>
      <c r="J15" s="5"/>
      <c r="K15" s="5"/>
      <c r="L15" s="5"/>
      <c r="M15" s="5"/>
    </row>
    <row r="16" spans="1:13" x14ac:dyDescent="0.25">
      <c r="D16" s="5" t="s">
        <v>602</v>
      </c>
      <c r="E16" s="6"/>
      <c r="F16" s="6"/>
      <c r="G16" s="6"/>
      <c r="H16" s="6"/>
      <c r="I16" s="6"/>
      <c r="J16" s="6"/>
      <c r="K16" s="6"/>
      <c r="L16" s="3"/>
      <c r="M16" s="3"/>
    </row>
    <row r="17" spans="4:13" x14ac:dyDescent="0.25">
      <c r="D17" s="5" t="s">
        <v>601</v>
      </c>
    </row>
    <row r="18" spans="4:13" x14ac:dyDescent="0.25">
      <c r="D18" s="5" t="s">
        <v>603</v>
      </c>
    </row>
    <row r="19" spans="4:13" x14ac:dyDescent="0.25">
      <c r="D19" s="5" t="s">
        <v>604</v>
      </c>
    </row>
    <row r="20" spans="4:13" x14ac:dyDescent="0.25">
      <c r="D20" s="5" t="s">
        <v>605</v>
      </c>
      <c r="E20" s="2"/>
      <c r="F20" s="2"/>
      <c r="G20" s="2"/>
      <c r="H20" s="2"/>
      <c r="I20" s="2"/>
      <c r="J20" s="2"/>
      <c r="K20" s="2"/>
      <c r="L20" s="2"/>
      <c r="M20" s="2"/>
    </row>
    <row r="21" spans="4:13" x14ac:dyDescent="0.25">
      <c r="E21" s="4"/>
      <c r="F21" s="4"/>
      <c r="G21" s="4"/>
      <c r="H21" s="4"/>
      <c r="I21" s="4"/>
      <c r="J21" s="4"/>
      <c r="K21" s="4"/>
      <c r="L21" s="4"/>
      <c r="M21" s="4"/>
    </row>
    <row r="22" spans="4:13" x14ac:dyDescent="0.25">
      <c r="D22" s="4" t="s">
        <v>637</v>
      </c>
    </row>
    <row r="23" spans="4:13" x14ac:dyDescent="0.25">
      <c r="D23" s="5" t="s">
        <v>638</v>
      </c>
    </row>
    <row r="25" spans="4:13" x14ac:dyDescent="0.25">
      <c r="D25" s="1" t="s">
        <v>639</v>
      </c>
    </row>
    <row r="26" spans="4:13" x14ac:dyDescent="0.25">
      <c r="D26" s="5" t="s">
        <v>640</v>
      </c>
    </row>
    <row r="27" spans="4:13" x14ac:dyDescent="0.25">
      <c r="D27" s="5" t="s">
        <v>641</v>
      </c>
    </row>
    <row r="28" spans="4:13" x14ac:dyDescent="0.25">
      <c r="D28" s="5"/>
    </row>
    <row r="29" spans="4:13" x14ac:dyDescent="0.25">
      <c r="D29" s="5"/>
    </row>
  </sheetData>
  <mergeCells count="2">
    <mergeCell ref="D10:L11"/>
    <mergeCell ref="A9:M9"/>
  </mergeCells>
  <hyperlinks>
    <hyperlink ref="D15:M15" location="Shelter_Type" display="Shelter Type" xr:uid="{00000000-0004-0000-0000-000000000000}"/>
    <hyperlink ref="D15" location="Summary!A1" display="Summary" xr:uid="{7DF1F36C-2411-467C-AB0E-95232F36ED9C}"/>
    <hyperlink ref="D16" location="Summary!A5" display="Shelter Type" xr:uid="{92F36C70-DE96-4311-9C08-FB23FB3CE950}"/>
    <hyperlink ref="D17" location="Summary!A20" display="Country of Origin" xr:uid="{DAB61EFC-0EB9-47D7-B22C-3EBF956B51F6}"/>
    <hyperlink ref="D18" location="Summary!A36" display="Nationality" xr:uid="{CC46F4C1-0604-4DF2-8950-BEE8E1692C56}"/>
    <hyperlink ref="D19" location="Summary!A52" display="Period of arrival" xr:uid="{B2845AC4-5DF2-4135-B3D8-D1441118A893}"/>
    <hyperlink ref="D20" location="Summary!A67" display="Sex and Age Disaggregation" xr:uid="{AA03BB40-72E1-4326-A0FD-68BA64B34900}"/>
    <hyperlink ref="D23" location="'Migrants Dataset'!A1" display="The whole dataset is located under IDPs DATASET tab" xr:uid="{FB385612-3F5E-48B3-83C3-C36D5F1F5CBA}"/>
    <hyperlink ref="D26" location="'Sex and Age Disaggregation %'!A1" display="Sex and Age Disaggregation %" xr:uid="{23835F33-016E-4D79-A520-9A65EEB63B9D}"/>
    <hyperlink ref="D27" location="'Shelter type'!A1" display="Shelter type" xr:uid="{66B653DD-821A-4382-A378-48248561CA77}"/>
  </hyperlink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415D3-73A2-40A6-8CA0-CB61BB606C27}">
  <dimension ref="A2:K80"/>
  <sheetViews>
    <sheetView showGridLines="0" zoomScale="85" zoomScaleNormal="85" workbookViewId="0">
      <selection activeCell="J6" sqref="J6"/>
    </sheetView>
  </sheetViews>
  <sheetFormatPr defaultColWidth="8.5703125" defaultRowHeight="12.75" x14ac:dyDescent="0.2"/>
  <cols>
    <col min="1" max="1" width="12.7109375" style="10" bestFit="1" customWidth="1"/>
    <col min="2" max="2" width="10.42578125" style="10" bestFit="1" customWidth="1"/>
    <col min="3" max="3" width="4.85546875" style="10" bestFit="1" customWidth="1"/>
    <col min="4" max="4" width="5.7109375" style="10" bestFit="1" customWidth="1"/>
    <col min="5" max="5" width="4.85546875" style="10" bestFit="1" customWidth="1"/>
    <col min="6" max="6" width="8.42578125" style="10" bestFit="1" customWidth="1"/>
    <col min="7" max="8" width="5.7109375" style="10" bestFit="1" customWidth="1"/>
    <col min="9" max="9" width="6.5703125" style="10" bestFit="1" customWidth="1"/>
    <col min="10" max="11" width="8" style="10" bestFit="1" customWidth="1"/>
    <col min="12" max="16384" width="8.5703125" style="10"/>
  </cols>
  <sheetData>
    <row r="2" spans="1:8" ht="76.5" x14ac:dyDescent="0.2">
      <c r="A2" s="25" t="s">
        <v>591</v>
      </c>
      <c r="B2" s="25" t="s">
        <v>679</v>
      </c>
      <c r="C2" s="25" t="s">
        <v>680</v>
      </c>
      <c r="D2" s="25" t="s">
        <v>828</v>
      </c>
      <c r="E2" s="25" t="s">
        <v>829</v>
      </c>
    </row>
    <row r="3" spans="1:8" ht="15" x14ac:dyDescent="0.25">
      <c r="A3" s="27">
        <v>11</v>
      </c>
      <c r="B3" s="27">
        <v>59</v>
      </c>
      <c r="C3" s="27">
        <v>178</v>
      </c>
      <c r="D3" s="27">
        <v>86897</v>
      </c>
      <c r="E3" s="27">
        <v>388634</v>
      </c>
    </row>
    <row r="5" spans="1:8" x14ac:dyDescent="0.2">
      <c r="A5" s="7" t="s">
        <v>595</v>
      </c>
    </row>
    <row r="6" spans="1:8" ht="191.25" x14ac:dyDescent="0.2">
      <c r="A6" s="23" t="s">
        <v>613</v>
      </c>
      <c r="B6" s="23" t="s">
        <v>606</v>
      </c>
      <c r="C6" s="23" t="s">
        <v>607</v>
      </c>
      <c r="D6" s="23" t="s">
        <v>608</v>
      </c>
      <c r="E6" s="23" t="s">
        <v>609</v>
      </c>
      <c r="F6" s="23" t="s">
        <v>610</v>
      </c>
      <c r="G6" s="23" t="s">
        <v>611</v>
      </c>
      <c r="H6" s="23" t="s">
        <v>612</v>
      </c>
    </row>
    <row r="7" spans="1:8" x14ac:dyDescent="0.2">
      <c r="A7" s="24" t="s">
        <v>321</v>
      </c>
      <c r="B7" s="22">
        <v>530</v>
      </c>
      <c r="C7" s="22">
        <v>2652</v>
      </c>
      <c r="D7" s="22">
        <v>0</v>
      </c>
      <c r="E7" s="22">
        <v>0</v>
      </c>
      <c r="F7" s="22">
        <v>0</v>
      </c>
      <c r="G7" s="22">
        <v>496</v>
      </c>
      <c r="H7" s="22">
        <v>8</v>
      </c>
    </row>
    <row r="8" spans="1:8" x14ac:dyDescent="0.2">
      <c r="A8" s="24" t="s">
        <v>194</v>
      </c>
      <c r="B8" s="22">
        <v>30</v>
      </c>
      <c r="C8" s="22">
        <v>13</v>
      </c>
      <c r="D8" s="22"/>
      <c r="E8" s="22"/>
      <c r="F8" s="22"/>
      <c r="G8" s="22">
        <v>38</v>
      </c>
      <c r="H8" s="22"/>
    </row>
    <row r="9" spans="1:8" x14ac:dyDescent="0.2">
      <c r="A9" s="24" t="s">
        <v>298</v>
      </c>
      <c r="B9" s="22">
        <v>13922</v>
      </c>
      <c r="C9" s="22">
        <v>4</v>
      </c>
      <c r="D9" s="22"/>
      <c r="E9" s="22"/>
      <c r="F9" s="22"/>
      <c r="G9" s="22"/>
      <c r="H9" s="22"/>
    </row>
    <row r="10" spans="1:8" x14ac:dyDescent="0.2">
      <c r="A10" s="24" t="s">
        <v>246</v>
      </c>
      <c r="B10" s="22">
        <v>1</v>
      </c>
      <c r="C10" s="22">
        <v>4</v>
      </c>
      <c r="D10" s="22"/>
      <c r="E10" s="22"/>
      <c r="F10" s="22"/>
      <c r="G10" s="22">
        <v>2949</v>
      </c>
      <c r="H10" s="22"/>
    </row>
    <row r="11" spans="1:8" x14ac:dyDescent="0.2">
      <c r="A11" s="24" t="s">
        <v>387</v>
      </c>
      <c r="B11" s="22"/>
      <c r="C11" s="22">
        <v>140</v>
      </c>
      <c r="D11" s="22"/>
      <c r="E11" s="22">
        <v>3</v>
      </c>
      <c r="F11" s="22"/>
      <c r="G11" s="22">
        <v>1245</v>
      </c>
      <c r="H11" s="22"/>
    </row>
    <row r="12" spans="1:8" x14ac:dyDescent="0.2">
      <c r="A12" s="24" t="s">
        <v>277</v>
      </c>
      <c r="B12" s="22">
        <v>2274</v>
      </c>
      <c r="C12" s="22">
        <v>101</v>
      </c>
      <c r="D12" s="22">
        <v>0</v>
      </c>
      <c r="E12" s="22">
        <v>3</v>
      </c>
      <c r="F12" s="22">
        <v>0</v>
      </c>
      <c r="G12" s="22">
        <v>404</v>
      </c>
      <c r="H12" s="22">
        <v>1</v>
      </c>
    </row>
    <row r="13" spans="1:8" x14ac:dyDescent="0.2">
      <c r="A13" s="24" t="s">
        <v>154</v>
      </c>
      <c r="B13" s="22">
        <v>499</v>
      </c>
      <c r="C13" s="22">
        <v>218</v>
      </c>
      <c r="D13" s="22">
        <v>17</v>
      </c>
      <c r="E13" s="22">
        <v>12</v>
      </c>
      <c r="F13" s="22"/>
      <c r="G13" s="22">
        <v>615</v>
      </c>
      <c r="H13" s="22">
        <v>115</v>
      </c>
    </row>
    <row r="14" spans="1:8" x14ac:dyDescent="0.2">
      <c r="A14" s="24" t="s">
        <v>228</v>
      </c>
      <c r="B14" s="22"/>
      <c r="C14" s="22">
        <v>13</v>
      </c>
      <c r="D14" s="22">
        <v>2</v>
      </c>
      <c r="E14" s="22"/>
      <c r="F14" s="22"/>
      <c r="G14" s="22"/>
      <c r="H14" s="22"/>
    </row>
    <row r="15" spans="1:8" x14ac:dyDescent="0.2">
      <c r="A15" s="24" t="s">
        <v>110</v>
      </c>
      <c r="B15" s="22">
        <v>1001</v>
      </c>
      <c r="C15" s="22">
        <v>3091</v>
      </c>
      <c r="D15" s="22">
        <v>153</v>
      </c>
      <c r="E15" s="22"/>
      <c r="F15" s="22"/>
      <c r="G15" s="22">
        <v>2891</v>
      </c>
      <c r="H15" s="22">
        <v>2852</v>
      </c>
    </row>
    <row r="16" spans="1:8" x14ac:dyDescent="0.2">
      <c r="A16" s="24" t="s">
        <v>686</v>
      </c>
      <c r="B16" s="22">
        <v>13926</v>
      </c>
      <c r="C16" s="22">
        <v>3762</v>
      </c>
      <c r="D16" s="22">
        <v>611</v>
      </c>
      <c r="E16" s="22">
        <v>0</v>
      </c>
      <c r="F16" s="22">
        <v>0</v>
      </c>
      <c r="G16" s="22">
        <v>667</v>
      </c>
      <c r="H16" s="22">
        <v>0</v>
      </c>
    </row>
    <row r="17" spans="1:8" x14ac:dyDescent="0.2">
      <c r="A17" s="24" t="s">
        <v>724</v>
      </c>
      <c r="B17" s="22">
        <v>19784</v>
      </c>
      <c r="C17" s="22">
        <v>4040</v>
      </c>
      <c r="D17" s="22">
        <v>7810</v>
      </c>
      <c r="E17" s="22">
        <v>0</v>
      </c>
      <c r="F17" s="22">
        <v>0</v>
      </c>
      <c r="G17" s="22">
        <v>0</v>
      </c>
      <c r="H17" s="22">
        <v>0</v>
      </c>
    </row>
    <row r="18" spans="1:8" x14ac:dyDescent="0.2">
      <c r="A18" s="24" t="s">
        <v>618</v>
      </c>
      <c r="B18" s="22">
        <v>51967</v>
      </c>
      <c r="C18" s="22">
        <v>14038</v>
      </c>
      <c r="D18" s="22">
        <v>8593</v>
      </c>
      <c r="E18" s="22">
        <v>18</v>
      </c>
      <c r="F18" s="22">
        <v>0</v>
      </c>
      <c r="G18" s="22">
        <v>9305</v>
      </c>
      <c r="H18" s="22">
        <v>2976</v>
      </c>
    </row>
    <row r="20" spans="1:8" x14ac:dyDescent="0.2">
      <c r="A20" s="7" t="s">
        <v>596</v>
      </c>
    </row>
    <row r="21" spans="1:8" hidden="1" x14ac:dyDescent="0.2">
      <c r="A21" s="11" t="s">
        <v>593</v>
      </c>
      <c r="B21" s="11" t="s">
        <v>592</v>
      </c>
    </row>
    <row r="22" spans="1:8" ht="24.75" customHeight="1" x14ac:dyDescent="0.2">
      <c r="A22" s="23" t="s">
        <v>613</v>
      </c>
      <c r="B22" s="23" t="s">
        <v>120</v>
      </c>
      <c r="C22" s="23" t="s">
        <v>121</v>
      </c>
      <c r="D22" s="23" t="s">
        <v>325</v>
      </c>
      <c r="E22" s="23" t="s">
        <v>160</v>
      </c>
      <c r="F22" s="23" t="s">
        <v>275</v>
      </c>
      <c r="G22" s="23" t="s">
        <v>618</v>
      </c>
    </row>
    <row r="23" spans="1:8" x14ac:dyDescent="0.2">
      <c r="A23" s="24" t="s">
        <v>321</v>
      </c>
      <c r="B23" s="22">
        <v>1783</v>
      </c>
      <c r="C23" s="22"/>
      <c r="D23" s="22">
        <v>1903</v>
      </c>
      <c r="E23" s="22"/>
      <c r="F23" s="22"/>
      <c r="G23" s="22">
        <v>3686</v>
      </c>
    </row>
    <row r="24" spans="1:8" x14ac:dyDescent="0.2">
      <c r="A24" s="24" t="s">
        <v>194</v>
      </c>
      <c r="B24" s="22"/>
      <c r="C24" s="22">
        <v>81</v>
      </c>
      <c r="D24" s="22"/>
      <c r="E24" s="22"/>
      <c r="F24" s="22"/>
      <c r="G24" s="22">
        <v>81</v>
      </c>
    </row>
    <row r="25" spans="1:8" x14ac:dyDescent="0.2">
      <c r="A25" s="24" t="s">
        <v>298</v>
      </c>
      <c r="B25" s="22">
        <v>13926</v>
      </c>
      <c r="C25" s="22"/>
      <c r="D25" s="22"/>
      <c r="E25" s="22"/>
      <c r="F25" s="22"/>
      <c r="G25" s="22">
        <v>13926</v>
      </c>
    </row>
    <row r="26" spans="1:8" x14ac:dyDescent="0.2">
      <c r="A26" s="24" t="s">
        <v>246</v>
      </c>
      <c r="B26" s="22">
        <v>2927</v>
      </c>
      <c r="C26" s="22">
        <v>27</v>
      </c>
      <c r="D26" s="22"/>
      <c r="E26" s="22"/>
      <c r="F26" s="22"/>
      <c r="G26" s="22">
        <v>2954</v>
      </c>
    </row>
    <row r="27" spans="1:8" x14ac:dyDescent="0.2">
      <c r="A27" s="24" t="s">
        <v>387</v>
      </c>
      <c r="B27" s="22">
        <v>1388</v>
      </c>
      <c r="C27" s="22"/>
      <c r="D27" s="22"/>
      <c r="E27" s="22"/>
      <c r="F27" s="22"/>
      <c r="G27" s="22">
        <v>1388</v>
      </c>
    </row>
    <row r="28" spans="1:8" x14ac:dyDescent="0.2">
      <c r="A28" s="24" t="s">
        <v>277</v>
      </c>
      <c r="B28" s="22">
        <v>1372</v>
      </c>
      <c r="C28" s="22">
        <v>307</v>
      </c>
      <c r="D28" s="22"/>
      <c r="E28" s="22">
        <v>1104</v>
      </c>
      <c r="F28" s="22"/>
      <c r="G28" s="22">
        <v>2783</v>
      </c>
    </row>
    <row r="29" spans="1:8" x14ac:dyDescent="0.2">
      <c r="A29" s="24" t="s">
        <v>154</v>
      </c>
      <c r="B29" s="22">
        <v>1476</v>
      </c>
      <c r="C29" s="22"/>
      <c r="D29" s="22"/>
      <c r="E29" s="22"/>
      <c r="F29" s="22"/>
      <c r="G29" s="22">
        <v>1476</v>
      </c>
    </row>
    <row r="30" spans="1:8" x14ac:dyDescent="0.2">
      <c r="A30" s="24" t="s">
        <v>228</v>
      </c>
      <c r="B30" s="22"/>
      <c r="C30" s="22">
        <v>15</v>
      </c>
      <c r="D30" s="22"/>
      <c r="E30" s="22"/>
      <c r="F30" s="22"/>
      <c r="G30" s="22">
        <v>15</v>
      </c>
    </row>
    <row r="31" spans="1:8" x14ac:dyDescent="0.2">
      <c r="A31" s="24" t="s">
        <v>110</v>
      </c>
      <c r="B31" s="22">
        <v>9988</v>
      </c>
      <c r="C31" s="22"/>
      <c r="D31" s="22"/>
      <c r="E31" s="22"/>
      <c r="F31" s="22"/>
      <c r="G31" s="22">
        <v>9988</v>
      </c>
    </row>
    <row r="32" spans="1:8" x14ac:dyDescent="0.2">
      <c r="A32" s="24" t="s">
        <v>686</v>
      </c>
      <c r="B32" s="22">
        <v>204</v>
      </c>
      <c r="C32" s="22"/>
      <c r="D32" s="22">
        <v>13084</v>
      </c>
      <c r="E32" s="22"/>
      <c r="F32" s="22">
        <v>5678</v>
      </c>
      <c r="G32" s="22">
        <v>18966</v>
      </c>
    </row>
    <row r="33" spans="1:7" x14ac:dyDescent="0.2">
      <c r="A33" s="24" t="s">
        <v>724</v>
      </c>
      <c r="B33" s="22"/>
      <c r="C33" s="22"/>
      <c r="D33" s="22">
        <v>5774</v>
      </c>
      <c r="E33" s="22"/>
      <c r="F33" s="22">
        <v>25860</v>
      </c>
      <c r="G33" s="22">
        <v>31634</v>
      </c>
    </row>
    <row r="34" spans="1:7" x14ac:dyDescent="0.2">
      <c r="A34" s="24" t="s">
        <v>618</v>
      </c>
      <c r="B34" s="22">
        <v>33064</v>
      </c>
      <c r="C34" s="22">
        <v>430</v>
      </c>
      <c r="D34" s="22">
        <v>20761</v>
      </c>
      <c r="E34" s="22">
        <v>1104</v>
      </c>
      <c r="F34" s="22">
        <v>31538</v>
      </c>
      <c r="G34" s="22">
        <v>86897</v>
      </c>
    </row>
    <row r="36" spans="1:7" x14ac:dyDescent="0.2">
      <c r="A36" s="7" t="s">
        <v>597</v>
      </c>
    </row>
    <row r="37" spans="1:7" ht="25.5" hidden="1" x14ac:dyDescent="0.2">
      <c r="A37" s="23" t="s">
        <v>594</v>
      </c>
      <c r="B37" s="23" t="s">
        <v>592</v>
      </c>
      <c r="C37" s="23"/>
      <c r="D37" s="23"/>
      <c r="E37" s="23"/>
      <c r="F37" s="23"/>
      <c r="G37" s="23"/>
    </row>
    <row r="38" spans="1:7" ht="26.25" customHeight="1" x14ac:dyDescent="0.2">
      <c r="A38" s="23" t="s">
        <v>613</v>
      </c>
      <c r="B38" s="23" t="s">
        <v>614</v>
      </c>
      <c r="C38" s="23" t="s">
        <v>615</v>
      </c>
      <c r="D38" s="23" t="s">
        <v>616</v>
      </c>
      <c r="E38" s="23" t="s">
        <v>617</v>
      </c>
      <c r="F38" s="23" t="s">
        <v>275</v>
      </c>
      <c r="G38" s="23" t="s">
        <v>618</v>
      </c>
    </row>
    <row r="39" spans="1:7" x14ac:dyDescent="0.2">
      <c r="A39" s="24" t="s">
        <v>321</v>
      </c>
      <c r="B39" s="22">
        <v>8926</v>
      </c>
      <c r="C39" s="22"/>
      <c r="D39" s="22">
        <v>8765</v>
      </c>
      <c r="E39" s="22"/>
      <c r="F39" s="22"/>
      <c r="G39" s="22">
        <v>17691</v>
      </c>
    </row>
    <row r="40" spans="1:7" x14ac:dyDescent="0.2">
      <c r="A40" s="24" t="s">
        <v>194</v>
      </c>
      <c r="B40" s="22"/>
      <c r="C40" s="22">
        <v>291</v>
      </c>
      <c r="D40" s="22"/>
      <c r="E40" s="22"/>
      <c r="F40" s="22"/>
      <c r="G40" s="22">
        <v>291</v>
      </c>
    </row>
    <row r="41" spans="1:7" x14ac:dyDescent="0.2">
      <c r="A41" s="24" t="s">
        <v>298</v>
      </c>
      <c r="B41" s="22">
        <v>40107</v>
      </c>
      <c r="C41" s="22"/>
      <c r="D41" s="22"/>
      <c r="E41" s="22"/>
      <c r="F41" s="22"/>
      <c r="G41" s="22">
        <v>40107</v>
      </c>
    </row>
    <row r="42" spans="1:7" x14ac:dyDescent="0.2">
      <c r="A42" s="24" t="s">
        <v>246</v>
      </c>
      <c r="B42" s="22">
        <v>15066</v>
      </c>
      <c r="C42" s="22">
        <v>128</v>
      </c>
      <c r="D42" s="22"/>
      <c r="E42" s="22"/>
      <c r="F42" s="22"/>
      <c r="G42" s="22">
        <v>15194</v>
      </c>
    </row>
    <row r="43" spans="1:7" x14ac:dyDescent="0.2">
      <c r="A43" s="24" t="s">
        <v>387</v>
      </c>
      <c r="B43" s="22">
        <v>8354</v>
      </c>
      <c r="C43" s="22"/>
      <c r="D43" s="22"/>
      <c r="E43" s="22"/>
      <c r="F43" s="22"/>
      <c r="G43" s="22">
        <v>8354</v>
      </c>
    </row>
    <row r="44" spans="1:7" x14ac:dyDescent="0.2">
      <c r="A44" s="24" t="s">
        <v>277</v>
      </c>
      <c r="B44" s="22">
        <v>6466</v>
      </c>
      <c r="C44" s="22">
        <v>2477</v>
      </c>
      <c r="D44" s="22"/>
      <c r="E44" s="22">
        <v>6624</v>
      </c>
      <c r="F44" s="22"/>
      <c r="G44" s="22">
        <v>15567</v>
      </c>
    </row>
    <row r="45" spans="1:7" x14ac:dyDescent="0.2">
      <c r="A45" s="24" t="s">
        <v>154</v>
      </c>
      <c r="B45" s="22">
        <v>4760</v>
      </c>
      <c r="C45" s="22"/>
      <c r="D45" s="22"/>
      <c r="E45" s="22"/>
      <c r="F45" s="22"/>
      <c r="G45" s="22">
        <v>4760</v>
      </c>
    </row>
    <row r="46" spans="1:7" x14ac:dyDescent="0.2">
      <c r="A46" s="24" t="s">
        <v>228</v>
      </c>
      <c r="B46" s="22"/>
      <c r="C46" s="22">
        <v>69</v>
      </c>
      <c r="D46" s="22"/>
      <c r="E46" s="22"/>
      <c r="F46" s="22"/>
      <c r="G46" s="22">
        <v>69</v>
      </c>
    </row>
    <row r="47" spans="1:7" x14ac:dyDescent="0.2">
      <c r="A47" s="24" t="s">
        <v>110</v>
      </c>
      <c r="B47" s="22">
        <v>46860</v>
      </c>
      <c r="C47" s="22"/>
      <c r="D47" s="22"/>
      <c r="E47" s="22"/>
      <c r="F47" s="22"/>
      <c r="G47" s="22">
        <v>46860</v>
      </c>
    </row>
    <row r="48" spans="1:7" x14ac:dyDescent="0.2">
      <c r="A48" s="24" t="s">
        <v>686</v>
      </c>
      <c r="B48" s="22">
        <v>1719</v>
      </c>
      <c r="C48" s="22"/>
      <c r="D48" s="22">
        <v>49819</v>
      </c>
      <c r="E48" s="22"/>
      <c r="F48" s="22">
        <v>29791</v>
      </c>
      <c r="G48" s="22">
        <v>81329</v>
      </c>
    </row>
    <row r="49" spans="1:7" x14ac:dyDescent="0.2">
      <c r="A49" s="24" t="s">
        <v>724</v>
      </c>
      <c r="B49" s="22"/>
      <c r="C49" s="22"/>
      <c r="D49" s="22">
        <v>28870</v>
      </c>
      <c r="E49" s="22"/>
      <c r="F49" s="22">
        <v>129542</v>
      </c>
      <c r="G49" s="22">
        <v>158412</v>
      </c>
    </row>
    <row r="50" spans="1:7" x14ac:dyDescent="0.2">
      <c r="A50" s="24" t="s">
        <v>618</v>
      </c>
      <c r="B50" s="22">
        <v>132258</v>
      </c>
      <c r="C50" s="22">
        <v>2965</v>
      </c>
      <c r="D50" s="22">
        <v>87454</v>
      </c>
      <c r="E50" s="22">
        <v>6624</v>
      </c>
      <c r="F50" s="22">
        <v>159333</v>
      </c>
      <c r="G50" s="22">
        <v>388634</v>
      </c>
    </row>
    <row r="52" spans="1:7" x14ac:dyDescent="0.2">
      <c r="A52" s="8" t="s">
        <v>598</v>
      </c>
    </row>
    <row r="53" spans="1:7" ht="24" customHeight="1" x14ac:dyDescent="0.2">
      <c r="A53" s="23" t="s">
        <v>613</v>
      </c>
      <c r="B53" s="23" t="s">
        <v>619</v>
      </c>
      <c r="C53" s="23" t="s">
        <v>620</v>
      </c>
      <c r="D53" s="23" t="s">
        <v>621</v>
      </c>
      <c r="E53" s="23" t="s">
        <v>622</v>
      </c>
    </row>
    <row r="54" spans="1:7" x14ac:dyDescent="0.2">
      <c r="A54" s="24" t="s">
        <v>321</v>
      </c>
      <c r="B54" s="22">
        <v>1760</v>
      </c>
      <c r="C54" s="22">
        <v>14</v>
      </c>
      <c r="D54" s="22">
        <v>13</v>
      </c>
      <c r="E54" s="22">
        <v>1899</v>
      </c>
    </row>
    <row r="55" spans="1:7" x14ac:dyDescent="0.2">
      <c r="A55" s="24" t="s">
        <v>194</v>
      </c>
      <c r="B55" s="22">
        <v>30</v>
      </c>
      <c r="C55" s="22">
        <v>0</v>
      </c>
      <c r="D55" s="22">
        <v>13</v>
      </c>
      <c r="E55" s="22">
        <v>38</v>
      </c>
    </row>
    <row r="56" spans="1:7" x14ac:dyDescent="0.2">
      <c r="A56" s="24" t="s">
        <v>298</v>
      </c>
      <c r="B56" s="22">
        <v>13209</v>
      </c>
      <c r="C56" s="22">
        <v>86</v>
      </c>
      <c r="D56" s="22">
        <v>450</v>
      </c>
      <c r="E56" s="22">
        <v>181</v>
      </c>
    </row>
    <row r="57" spans="1:7" x14ac:dyDescent="0.2">
      <c r="A57" s="24" t="s">
        <v>246</v>
      </c>
      <c r="B57" s="22">
        <v>2541</v>
      </c>
      <c r="C57" s="22">
        <v>385</v>
      </c>
      <c r="D57" s="22">
        <v>25</v>
      </c>
      <c r="E57" s="22">
        <v>3</v>
      </c>
    </row>
    <row r="58" spans="1:7" x14ac:dyDescent="0.2">
      <c r="A58" s="24" t="s">
        <v>387</v>
      </c>
      <c r="B58" s="22">
        <v>1363</v>
      </c>
      <c r="C58" s="22"/>
      <c r="D58" s="22"/>
      <c r="E58" s="22">
        <v>25</v>
      </c>
    </row>
    <row r="59" spans="1:7" x14ac:dyDescent="0.2">
      <c r="A59" s="24" t="s">
        <v>277</v>
      </c>
      <c r="B59" s="22">
        <v>2405</v>
      </c>
      <c r="C59" s="22">
        <v>155</v>
      </c>
      <c r="D59" s="22">
        <v>202</v>
      </c>
      <c r="E59" s="22">
        <v>21</v>
      </c>
    </row>
    <row r="60" spans="1:7" x14ac:dyDescent="0.2">
      <c r="A60" s="24" t="s">
        <v>154</v>
      </c>
      <c r="B60" s="22">
        <v>1027</v>
      </c>
      <c r="C60" s="22">
        <v>313</v>
      </c>
      <c r="D60" s="22">
        <v>47</v>
      </c>
      <c r="E60" s="22">
        <v>89</v>
      </c>
    </row>
    <row r="61" spans="1:7" x14ac:dyDescent="0.2">
      <c r="A61" s="24" t="s">
        <v>228</v>
      </c>
      <c r="B61" s="22"/>
      <c r="C61" s="22"/>
      <c r="D61" s="22">
        <v>13</v>
      </c>
      <c r="E61" s="22">
        <v>2</v>
      </c>
    </row>
    <row r="62" spans="1:7" x14ac:dyDescent="0.2">
      <c r="A62" s="24" t="s">
        <v>110</v>
      </c>
      <c r="B62" s="22">
        <v>5802</v>
      </c>
      <c r="C62" s="22">
        <v>189</v>
      </c>
      <c r="D62" s="22">
        <v>2189</v>
      </c>
      <c r="E62" s="22">
        <v>1808</v>
      </c>
    </row>
    <row r="63" spans="1:7" x14ac:dyDescent="0.2">
      <c r="A63" s="24" t="s">
        <v>686</v>
      </c>
      <c r="B63" s="22">
        <v>3977</v>
      </c>
      <c r="C63" s="22"/>
      <c r="D63" s="22">
        <v>14984</v>
      </c>
      <c r="E63" s="22">
        <v>5</v>
      </c>
    </row>
    <row r="64" spans="1:7" x14ac:dyDescent="0.2">
      <c r="A64" s="24" t="s">
        <v>724</v>
      </c>
      <c r="B64" s="22">
        <v>27164</v>
      </c>
      <c r="C64" s="22"/>
      <c r="D64" s="22">
        <v>4470</v>
      </c>
      <c r="E64" s="22">
        <v>0</v>
      </c>
    </row>
    <row r="65" spans="1:11" x14ac:dyDescent="0.2">
      <c r="A65" s="24" t="s">
        <v>589</v>
      </c>
      <c r="B65" s="22">
        <v>59278</v>
      </c>
      <c r="C65" s="22">
        <v>1142</v>
      </c>
      <c r="D65" s="22">
        <v>22406</v>
      </c>
      <c r="E65" s="22">
        <v>4071</v>
      </c>
    </row>
    <row r="67" spans="1:11" x14ac:dyDescent="0.2">
      <c r="A67" s="9" t="s">
        <v>599</v>
      </c>
    </row>
    <row r="68" spans="1:11" ht="102" x14ac:dyDescent="0.2">
      <c r="A68" s="23" t="s">
        <v>613</v>
      </c>
      <c r="B68" s="23" t="s">
        <v>623</v>
      </c>
      <c r="C68" s="23" t="s">
        <v>624</v>
      </c>
      <c r="D68" s="23" t="s">
        <v>625</v>
      </c>
      <c r="E68" s="23" t="s">
        <v>626</v>
      </c>
      <c r="F68" s="23" t="s">
        <v>627</v>
      </c>
      <c r="G68" s="23" t="s">
        <v>628</v>
      </c>
      <c r="H68" s="23" t="s">
        <v>629</v>
      </c>
      <c r="I68" s="23" t="s">
        <v>630</v>
      </c>
      <c r="J68" s="23" t="s">
        <v>631</v>
      </c>
      <c r="K68" s="23" t="s">
        <v>632</v>
      </c>
    </row>
    <row r="69" spans="1:11" x14ac:dyDescent="0.2">
      <c r="A69" s="24" t="s">
        <v>321</v>
      </c>
      <c r="B69" s="22">
        <v>848</v>
      </c>
      <c r="C69" s="22">
        <v>1192</v>
      </c>
      <c r="D69" s="22">
        <v>1552</v>
      </c>
      <c r="E69" s="22">
        <v>1889</v>
      </c>
      <c r="F69" s="22">
        <v>2240</v>
      </c>
      <c r="G69" s="22">
        <v>2026</v>
      </c>
      <c r="H69" s="22">
        <v>3606</v>
      </c>
      <c r="I69" s="22">
        <v>3760</v>
      </c>
      <c r="J69" s="22">
        <v>354</v>
      </c>
      <c r="K69" s="22">
        <v>224</v>
      </c>
    </row>
    <row r="70" spans="1:11" x14ac:dyDescent="0.2">
      <c r="A70" s="24" t="s">
        <v>194</v>
      </c>
      <c r="B70" s="22">
        <v>9</v>
      </c>
      <c r="C70" s="22">
        <v>15</v>
      </c>
      <c r="D70" s="22">
        <v>25</v>
      </c>
      <c r="E70" s="22">
        <v>21</v>
      </c>
      <c r="F70" s="22">
        <v>26</v>
      </c>
      <c r="G70" s="22">
        <v>51</v>
      </c>
      <c r="H70" s="22">
        <v>50</v>
      </c>
      <c r="I70" s="22">
        <v>76</v>
      </c>
      <c r="J70" s="22">
        <v>10</v>
      </c>
      <c r="K70" s="22">
        <v>8</v>
      </c>
    </row>
    <row r="71" spans="1:11" x14ac:dyDescent="0.2">
      <c r="A71" s="24" t="s">
        <v>298</v>
      </c>
      <c r="B71" s="22">
        <v>2335</v>
      </c>
      <c r="C71" s="22">
        <v>2918</v>
      </c>
      <c r="D71" s="22">
        <v>3885</v>
      </c>
      <c r="E71" s="22">
        <v>4484</v>
      </c>
      <c r="F71" s="22">
        <v>5493</v>
      </c>
      <c r="G71" s="22">
        <v>4897</v>
      </c>
      <c r="H71" s="22">
        <v>6217</v>
      </c>
      <c r="I71" s="22">
        <v>6854</v>
      </c>
      <c r="J71" s="22">
        <v>1334</v>
      </c>
      <c r="K71" s="22">
        <v>1690</v>
      </c>
    </row>
    <row r="72" spans="1:11" x14ac:dyDescent="0.2">
      <c r="A72" s="24" t="s">
        <v>246</v>
      </c>
      <c r="B72" s="22">
        <v>462</v>
      </c>
      <c r="C72" s="22">
        <v>498</v>
      </c>
      <c r="D72" s="22">
        <v>966</v>
      </c>
      <c r="E72" s="22">
        <v>1199</v>
      </c>
      <c r="F72" s="22">
        <v>2170</v>
      </c>
      <c r="G72" s="22">
        <v>2088</v>
      </c>
      <c r="H72" s="22">
        <v>3638</v>
      </c>
      <c r="I72" s="22">
        <v>3639</v>
      </c>
      <c r="J72" s="22">
        <v>342</v>
      </c>
      <c r="K72" s="22">
        <v>192</v>
      </c>
    </row>
    <row r="73" spans="1:11" x14ac:dyDescent="0.2">
      <c r="A73" s="24" t="s">
        <v>387</v>
      </c>
      <c r="B73" s="22">
        <v>192</v>
      </c>
      <c r="C73" s="22">
        <v>271</v>
      </c>
      <c r="D73" s="22">
        <v>765</v>
      </c>
      <c r="E73" s="22">
        <v>868</v>
      </c>
      <c r="F73" s="22">
        <v>1111</v>
      </c>
      <c r="G73" s="22">
        <v>1313</v>
      </c>
      <c r="H73" s="22">
        <v>1323</v>
      </c>
      <c r="I73" s="22">
        <v>1675</v>
      </c>
      <c r="J73" s="22">
        <v>455</v>
      </c>
      <c r="K73" s="22">
        <v>381</v>
      </c>
    </row>
    <row r="74" spans="1:11" x14ac:dyDescent="0.2">
      <c r="A74" s="24" t="s">
        <v>277</v>
      </c>
      <c r="B74" s="22">
        <v>836</v>
      </c>
      <c r="C74" s="22">
        <v>584</v>
      </c>
      <c r="D74" s="22">
        <v>1472</v>
      </c>
      <c r="E74" s="22">
        <v>1619</v>
      </c>
      <c r="F74" s="22">
        <v>2314</v>
      </c>
      <c r="G74" s="22">
        <v>2495</v>
      </c>
      <c r="H74" s="22">
        <v>2228</v>
      </c>
      <c r="I74" s="22">
        <v>2771</v>
      </c>
      <c r="J74" s="22">
        <v>559</v>
      </c>
      <c r="K74" s="22">
        <v>689</v>
      </c>
    </row>
    <row r="75" spans="1:11" x14ac:dyDescent="0.2">
      <c r="A75" s="24" t="s">
        <v>154</v>
      </c>
      <c r="B75" s="22">
        <v>295</v>
      </c>
      <c r="C75" s="22">
        <v>297</v>
      </c>
      <c r="D75" s="22">
        <v>457</v>
      </c>
      <c r="E75" s="22">
        <v>468</v>
      </c>
      <c r="F75" s="22">
        <v>593</v>
      </c>
      <c r="G75" s="22">
        <v>657</v>
      </c>
      <c r="H75" s="22">
        <v>678</v>
      </c>
      <c r="I75" s="22">
        <v>727</v>
      </c>
      <c r="J75" s="22">
        <v>259</v>
      </c>
      <c r="K75" s="22">
        <v>329</v>
      </c>
    </row>
    <row r="76" spans="1:11" x14ac:dyDescent="0.2">
      <c r="A76" s="24" t="s">
        <v>228</v>
      </c>
      <c r="B76" s="22">
        <v>3</v>
      </c>
      <c r="C76" s="22">
        <v>4</v>
      </c>
      <c r="D76" s="22">
        <v>5</v>
      </c>
      <c r="E76" s="22">
        <v>6</v>
      </c>
      <c r="F76" s="22">
        <v>8</v>
      </c>
      <c r="G76" s="22">
        <v>10</v>
      </c>
      <c r="H76" s="22">
        <v>15</v>
      </c>
      <c r="I76" s="22">
        <v>16</v>
      </c>
      <c r="J76" s="22">
        <v>0</v>
      </c>
      <c r="K76" s="22">
        <v>2</v>
      </c>
    </row>
    <row r="77" spans="1:11" x14ac:dyDescent="0.2">
      <c r="A77" s="24" t="s">
        <v>110</v>
      </c>
      <c r="B77" s="22">
        <v>2558</v>
      </c>
      <c r="C77" s="22">
        <v>3194</v>
      </c>
      <c r="D77" s="22">
        <v>4362</v>
      </c>
      <c r="E77" s="22">
        <v>4456</v>
      </c>
      <c r="F77" s="22">
        <v>6985</v>
      </c>
      <c r="G77" s="22">
        <v>6979</v>
      </c>
      <c r="H77" s="22">
        <v>6946</v>
      </c>
      <c r="I77" s="22">
        <v>7090</v>
      </c>
      <c r="J77" s="22">
        <v>2018</v>
      </c>
      <c r="K77" s="22">
        <v>2272</v>
      </c>
    </row>
    <row r="78" spans="1:11" x14ac:dyDescent="0.2">
      <c r="A78" s="24" t="s">
        <v>686</v>
      </c>
      <c r="B78" s="22">
        <v>2973</v>
      </c>
      <c r="C78" s="22">
        <v>3511</v>
      </c>
      <c r="D78" s="22">
        <v>4388</v>
      </c>
      <c r="E78" s="22">
        <v>4012</v>
      </c>
      <c r="F78" s="22">
        <v>12754</v>
      </c>
      <c r="G78" s="22">
        <v>12060</v>
      </c>
      <c r="H78" s="22">
        <v>20149</v>
      </c>
      <c r="I78" s="22">
        <v>16706</v>
      </c>
      <c r="J78" s="22">
        <v>2453</v>
      </c>
      <c r="K78" s="22">
        <v>2323</v>
      </c>
    </row>
    <row r="79" spans="1:11" x14ac:dyDescent="0.2">
      <c r="A79" s="24" t="s">
        <v>724</v>
      </c>
      <c r="B79" s="22">
        <v>11472</v>
      </c>
      <c r="C79" s="22">
        <v>10339</v>
      </c>
      <c r="D79" s="22">
        <v>15766</v>
      </c>
      <c r="E79" s="22">
        <v>14794</v>
      </c>
      <c r="F79" s="22">
        <v>21237</v>
      </c>
      <c r="G79" s="22">
        <v>19353</v>
      </c>
      <c r="H79" s="22">
        <v>23805</v>
      </c>
      <c r="I79" s="22">
        <v>24088</v>
      </c>
      <c r="J79" s="22">
        <v>9011</v>
      </c>
      <c r="K79" s="22">
        <v>8547</v>
      </c>
    </row>
    <row r="80" spans="1:11" x14ac:dyDescent="0.2">
      <c r="A80" s="24" t="s">
        <v>618</v>
      </c>
      <c r="B80" s="22">
        <v>21983</v>
      </c>
      <c r="C80" s="22">
        <v>22823</v>
      </c>
      <c r="D80" s="22">
        <v>33643</v>
      </c>
      <c r="E80" s="22">
        <v>33816</v>
      </c>
      <c r="F80" s="22">
        <v>54931</v>
      </c>
      <c r="G80" s="22">
        <v>51929</v>
      </c>
      <c r="H80" s="22">
        <v>68655</v>
      </c>
      <c r="I80" s="22">
        <v>67402</v>
      </c>
      <c r="J80" s="22">
        <v>16795</v>
      </c>
      <c r="K80" s="22">
        <v>16657</v>
      </c>
    </row>
  </sheetData>
  <pageMargins left="0.7" right="0.7" top="0.75" bottom="0.75" header="0.3" footer="0.3"/>
  <pageSetup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4223B-5A93-4D1A-ADAE-DBD371F97A02}">
  <dimension ref="A1:BN179"/>
  <sheetViews>
    <sheetView tabSelected="1" zoomScale="85" zoomScaleNormal="85" workbookViewId="0">
      <selection activeCell="BC1" sqref="BC1:BC1048576"/>
    </sheetView>
  </sheetViews>
  <sheetFormatPr defaultRowHeight="15" x14ac:dyDescent="0.25"/>
  <cols>
    <col min="1" max="1" width="10.85546875" style="31" bestFit="1" customWidth="1"/>
    <col min="2" max="4" width="10.85546875" customWidth="1"/>
    <col min="5" max="5" width="11.5703125" bestFit="1" customWidth="1"/>
    <col min="6" max="6" width="14.140625" bestFit="1" customWidth="1"/>
    <col min="7" max="7" width="12.42578125" bestFit="1" customWidth="1"/>
    <col min="8" max="8" width="18.85546875" bestFit="1" customWidth="1"/>
    <col min="9" max="9" width="14.42578125" bestFit="1" customWidth="1"/>
    <col min="10" max="10" width="27" bestFit="1" customWidth="1"/>
    <col min="11" max="11" width="19.7109375" bestFit="1" customWidth="1"/>
    <col min="12" max="12" width="15.42578125" bestFit="1" customWidth="1"/>
    <col min="13" max="14" width="10.5703125" bestFit="1" customWidth="1"/>
    <col min="15" max="15" width="14.5703125" bestFit="1" customWidth="1"/>
    <col min="16" max="16" width="22.28515625" bestFit="1" customWidth="1"/>
    <col min="17" max="17" width="11.5703125" bestFit="1" customWidth="1"/>
    <col min="18" max="18" width="12.85546875" bestFit="1" customWidth="1"/>
    <col min="19" max="19" width="9.28515625" bestFit="1" customWidth="1"/>
    <col min="20" max="20" width="9.85546875" bestFit="1" customWidth="1"/>
    <col min="21" max="21" width="12.5703125" bestFit="1" customWidth="1"/>
    <col min="22" max="22" width="13.28515625" bestFit="1" customWidth="1"/>
    <col min="23" max="23" width="11.42578125" bestFit="1" customWidth="1"/>
    <col min="24" max="24" width="12.140625" bestFit="1" customWidth="1"/>
    <col min="25" max="25" width="11.42578125" bestFit="1" customWidth="1"/>
    <col min="26" max="26" width="12.140625" bestFit="1" customWidth="1"/>
    <col min="27" max="27" width="11.42578125" bestFit="1" customWidth="1"/>
    <col min="28" max="28" width="12.140625" bestFit="1" customWidth="1"/>
    <col min="29" max="30" width="16.140625" bestFit="1" customWidth="1"/>
    <col min="31" max="31" width="14.140625" bestFit="1" customWidth="1"/>
    <col min="32" max="32" width="17.42578125" bestFit="1" customWidth="1"/>
    <col min="33" max="33" width="19.28515625" bestFit="1" customWidth="1"/>
    <col min="34" max="34" width="11.42578125" bestFit="1" customWidth="1"/>
    <col min="35" max="35" width="13.28515625" bestFit="1" customWidth="1"/>
    <col min="36" max="36" width="12.42578125" bestFit="1" customWidth="1"/>
    <col min="37" max="37" width="14.28515625" bestFit="1" customWidth="1"/>
    <col min="38" max="38" width="13.5703125" bestFit="1" customWidth="1"/>
    <col min="39" max="39" width="15.42578125" bestFit="1" customWidth="1"/>
    <col min="40" max="40" width="11.7109375" bestFit="1" customWidth="1"/>
    <col min="41" max="41" width="13.5703125" bestFit="1" customWidth="1"/>
    <col min="42" max="42" width="15.85546875" bestFit="1" customWidth="1"/>
    <col min="43" max="43" width="18.140625" bestFit="1" customWidth="1"/>
    <col min="44" max="44" width="22.5703125" bestFit="1" customWidth="1"/>
    <col min="45" max="45" width="21.85546875" bestFit="1" customWidth="1"/>
    <col min="46" max="46" width="10.5703125" bestFit="1" customWidth="1"/>
    <col min="47" max="47" width="17.85546875" bestFit="1" customWidth="1"/>
    <col min="48" max="48" width="23.5703125" bestFit="1" customWidth="1"/>
    <col min="49" max="49" width="30.7109375" bestFit="1" customWidth="1"/>
    <col min="50" max="50" width="27.28515625" bestFit="1" customWidth="1"/>
    <col min="51" max="51" width="26.85546875" bestFit="1" customWidth="1"/>
    <col min="52" max="52" width="27.28515625" bestFit="1" customWidth="1"/>
    <col min="53" max="53" width="27.140625" bestFit="1" customWidth="1"/>
    <col min="54" max="54" width="27.28515625" bestFit="1" customWidth="1"/>
    <col min="55" max="55" width="20.42578125" bestFit="1" customWidth="1"/>
    <col min="56" max="56" width="44.140625" bestFit="1" customWidth="1"/>
    <col min="57" max="57" width="56.42578125" bestFit="1" customWidth="1"/>
    <col min="58" max="58" width="60.5703125" bestFit="1" customWidth="1"/>
    <col min="59" max="59" width="58.42578125" bestFit="1" customWidth="1"/>
    <col min="60" max="60" width="59.7109375" bestFit="1" customWidth="1"/>
    <col min="61" max="61" width="17.7109375" bestFit="1" customWidth="1"/>
    <col min="62" max="62" width="8.42578125" bestFit="1" customWidth="1"/>
    <col min="63" max="63" width="15.42578125" bestFit="1" customWidth="1"/>
    <col min="64" max="64" width="18.85546875" bestFit="1" customWidth="1"/>
    <col min="65" max="65" width="38.140625" bestFit="1" customWidth="1"/>
    <col min="66" max="66" width="16.28515625" bestFit="1" customWidth="1"/>
    <col min="67" max="67" width="14.140625" bestFit="1" customWidth="1"/>
    <col min="68" max="69" width="14.28515625" bestFit="1" customWidth="1"/>
    <col min="70" max="70" width="17.85546875" bestFit="1" customWidth="1"/>
    <col min="71" max="71" width="14.28515625" bestFit="1" customWidth="1"/>
    <col min="72" max="72" width="63" bestFit="1" customWidth="1"/>
    <col min="73" max="73" width="60.7109375" bestFit="1" customWidth="1"/>
    <col min="74" max="74" width="62.42578125" bestFit="1" customWidth="1"/>
    <col min="75" max="75" width="18" bestFit="1" customWidth="1"/>
    <col min="76" max="76" width="81.140625" bestFit="1" customWidth="1"/>
    <col min="77" max="77" width="8.42578125" bestFit="1" customWidth="1"/>
    <col min="78" max="78" width="58.85546875" bestFit="1" customWidth="1"/>
    <col min="79" max="79" width="63" bestFit="1" customWidth="1"/>
    <col min="80" max="80" width="60.7109375" bestFit="1" customWidth="1"/>
    <col min="81" max="81" width="62.42578125" bestFit="1" customWidth="1"/>
    <col min="82" max="82" width="18" bestFit="1" customWidth="1"/>
    <col min="83" max="83" width="81.140625" bestFit="1" customWidth="1"/>
    <col min="84" max="84" width="8.42578125" bestFit="1" customWidth="1"/>
  </cols>
  <sheetData>
    <row r="1" spans="1:66" x14ac:dyDescent="0.25">
      <c r="A1" s="31" t="s">
        <v>53</v>
      </c>
      <c r="B1" t="s">
        <v>1110</v>
      </c>
      <c r="C1" t="s">
        <v>1111</v>
      </c>
      <c r="D1" t="s">
        <v>1112</v>
      </c>
      <c r="E1" t="s">
        <v>54</v>
      </c>
      <c r="F1" t="s">
        <v>55</v>
      </c>
      <c r="G1" t="s">
        <v>56</v>
      </c>
      <c r="H1" t="s">
        <v>57</v>
      </c>
      <c r="I1" t="s">
        <v>58</v>
      </c>
      <c r="J1" t="s">
        <v>59</v>
      </c>
      <c r="K1" t="s">
        <v>0</v>
      </c>
      <c r="L1" t="s">
        <v>60</v>
      </c>
      <c r="M1" t="s">
        <v>837</v>
      </c>
      <c r="N1" t="s">
        <v>838</v>
      </c>
      <c r="O1" t="s">
        <v>61</v>
      </c>
      <c r="P1" t="s">
        <v>62</v>
      </c>
      <c r="Q1" t="s">
        <v>63</v>
      </c>
      <c r="R1" t="s">
        <v>64</v>
      </c>
      <c r="S1" t="s">
        <v>65</v>
      </c>
      <c r="T1" t="s">
        <v>66</v>
      </c>
      <c r="U1" t="s">
        <v>67</v>
      </c>
      <c r="V1" t="s">
        <v>68</v>
      </c>
      <c r="W1" t="s">
        <v>69</v>
      </c>
      <c r="X1" t="s">
        <v>70</v>
      </c>
      <c r="Y1" t="s">
        <v>71</v>
      </c>
      <c r="Z1" t="s">
        <v>72</v>
      </c>
      <c r="AA1" t="s">
        <v>73</v>
      </c>
      <c r="AB1" t="s">
        <v>74</v>
      </c>
      <c r="AC1" t="s">
        <v>75</v>
      </c>
      <c r="AD1" t="s">
        <v>76</v>
      </c>
      <c r="AE1" t="s">
        <v>77</v>
      </c>
      <c r="AF1" t="s">
        <v>78</v>
      </c>
      <c r="AG1" t="s">
        <v>79</v>
      </c>
      <c r="AH1" t="s">
        <v>80</v>
      </c>
      <c r="AI1" t="s">
        <v>81</v>
      </c>
      <c r="AJ1" t="s">
        <v>82</v>
      </c>
      <c r="AK1" t="s">
        <v>83</v>
      </c>
      <c r="AL1" t="s">
        <v>84</v>
      </c>
      <c r="AM1" t="s">
        <v>85</v>
      </c>
      <c r="AN1" t="s">
        <v>86</v>
      </c>
      <c r="AO1" t="s">
        <v>87</v>
      </c>
      <c r="AP1" t="s">
        <v>88</v>
      </c>
      <c r="AQ1" t="s">
        <v>89</v>
      </c>
      <c r="AR1" t="s">
        <v>90</v>
      </c>
      <c r="AS1" t="s">
        <v>91</v>
      </c>
      <c r="AT1" t="s">
        <v>92</v>
      </c>
      <c r="AU1" t="s">
        <v>93</v>
      </c>
      <c r="AV1" t="s">
        <v>94</v>
      </c>
      <c r="AW1" t="s">
        <v>95</v>
      </c>
      <c r="AX1" t="s">
        <v>96</v>
      </c>
      <c r="AY1" t="s">
        <v>97</v>
      </c>
      <c r="AZ1" t="s">
        <v>98</v>
      </c>
      <c r="BA1" t="s">
        <v>99</v>
      </c>
      <c r="BB1" t="s">
        <v>100</v>
      </c>
      <c r="BC1" t="s">
        <v>101</v>
      </c>
      <c r="BD1" t="s">
        <v>102</v>
      </c>
      <c r="BE1" t="s">
        <v>103</v>
      </c>
      <c r="BF1" t="s">
        <v>104</v>
      </c>
      <c r="BG1" t="s">
        <v>105</v>
      </c>
      <c r="BH1" t="s">
        <v>106</v>
      </c>
      <c r="BI1" t="s">
        <v>107</v>
      </c>
      <c r="BJ1" t="s">
        <v>831</v>
      </c>
      <c r="BK1" t="s">
        <v>832</v>
      </c>
      <c r="BL1" t="s">
        <v>843</v>
      </c>
      <c r="BM1" t="s">
        <v>1101</v>
      </c>
      <c r="BN1" s="26" t="s">
        <v>684</v>
      </c>
    </row>
    <row r="2" spans="1:66" x14ac:dyDescent="0.25">
      <c r="A2" s="31" t="s">
        <v>420</v>
      </c>
      <c r="B2" t="s">
        <v>1107</v>
      </c>
      <c r="C2" t="s">
        <v>1108</v>
      </c>
      <c r="D2" t="s">
        <v>1109</v>
      </c>
      <c r="E2" t="s">
        <v>109</v>
      </c>
      <c r="F2" t="s">
        <v>246</v>
      </c>
      <c r="G2" t="s">
        <v>247</v>
      </c>
      <c r="H2" t="s">
        <v>421</v>
      </c>
      <c r="I2" t="s">
        <v>422</v>
      </c>
      <c r="J2" t="s">
        <v>423</v>
      </c>
      <c r="K2" t="s">
        <v>424</v>
      </c>
      <c r="L2" t="s">
        <v>116</v>
      </c>
      <c r="M2">
        <v>25.310020000000002</v>
      </c>
      <c r="N2">
        <v>13.48415</v>
      </c>
      <c r="O2" t="s">
        <v>131</v>
      </c>
      <c r="P2" t="s">
        <v>425</v>
      </c>
      <c r="S2">
        <v>1</v>
      </c>
      <c r="T2">
        <v>1</v>
      </c>
      <c r="Y2">
        <v>1</v>
      </c>
      <c r="Z2">
        <v>1</v>
      </c>
      <c r="AC2" t="s">
        <v>120</v>
      </c>
      <c r="AD2" t="s">
        <v>117</v>
      </c>
      <c r="AE2" t="s">
        <v>117</v>
      </c>
      <c r="AF2">
        <v>0</v>
      </c>
      <c r="AG2">
        <v>0</v>
      </c>
      <c r="AH2">
        <v>0</v>
      </c>
      <c r="AI2">
        <v>0</v>
      </c>
      <c r="AJ2">
        <v>0</v>
      </c>
      <c r="AK2">
        <v>0</v>
      </c>
      <c r="AL2">
        <v>1</v>
      </c>
      <c r="AM2">
        <v>0</v>
      </c>
      <c r="AN2">
        <v>0</v>
      </c>
      <c r="AO2">
        <v>0</v>
      </c>
      <c r="AP2">
        <v>1</v>
      </c>
      <c r="AW2" t="s">
        <v>844</v>
      </c>
      <c r="AX2" t="s">
        <v>122</v>
      </c>
      <c r="AY2" t="s">
        <v>844</v>
      </c>
      <c r="AZ2" t="s">
        <v>122</v>
      </c>
      <c r="BA2" t="s">
        <v>844</v>
      </c>
      <c r="BB2" t="s">
        <v>122</v>
      </c>
      <c r="BC2">
        <v>27</v>
      </c>
      <c r="BD2" t="s">
        <v>125</v>
      </c>
      <c r="BE2" t="s">
        <v>126</v>
      </c>
      <c r="BF2" t="s">
        <v>126</v>
      </c>
      <c r="BG2" t="s">
        <v>126</v>
      </c>
      <c r="BH2" t="s">
        <v>127</v>
      </c>
      <c r="BI2">
        <v>3</v>
      </c>
      <c r="BJ2" t="s">
        <v>246</v>
      </c>
      <c r="BK2" t="s">
        <v>421</v>
      </c>
      <c r="BL2" t="s">
        <v>845</v>
      </c>
      <c r="BM2" t="s">
        <v>846</v>
      </c>
      <c r="BN2" s="28" t="e">
        <f>HYPERLINK(CONCATENATE("http://maps.google.com/?t=k&amp;q=",#REF!,",",#REF!),"Show location")</f>
        <v>#REF!</v>
      </c>
    </row>
    <row r="3" spans="1:66" x14ac:dyDescent="0.25">
      <c r="A3" s="31" t="s">
        <v>372</v>
      </c>
      <c r="B3" t="s">
        <v>1107</v>
      </c>
      <c r="C3" t="s">
        <v>1108</v>
      </c>
      <c r="D3" t="s">
        <v>1109</v>
      </c>
      <c r="E3" t="s">
        <v>109</v>
      </c>
      <c r="F3" t="s">
        <v>246</v>
      </c>
      <c r="G3" t="s">
        <v>247</v>
      </c>
      <c r="H3" t="s">
        <v>373</v>
      </c>
      <c r="I3" t="s">
        <v>374</v>
      </c>
      <c r="J3" t="s">
        <v>375</v>
      </c>
      <c r="K3" t="s">
        <v>51</v>
      </c>
      <c r="L3" t="s">
        <v>116</v>
      </c>
      <c r="M3">
        <v>25.400753000000002</v>
      </c>
      <c r="N3">
        <v>14.034682</v>
      </c>
      <c r="O3" t="s">
        <v>131</v>
      </c>
      <c r="P3" t="s">
        <v>150</v>
      </c>
      <c r="S3">
        <v>4</v>
      </c>
      <c r="T3">
        <v>16</v>
      </c>
      <c r="Y3">
        <v>4</v>
      </c>
      <c r="Z3">
        <v>16</v>
      </c>
      <c r="AC3" t="s">
        <v>121</v>
      </c>
      <c r="AD3" t="s">
        <v>117</v>
      </c>
      <c r="AE3" t="s">
        <v>117</v>
      </c>
      <c r="AF3">
        <v>0</v>
      </c>
      <c r="AG3">
        <v>0</v>
      </c>
      <c r="AH3">
        <v>1</v>
      </c>
      <c r="AI3">
        <v>1</v>
      </c>
      <c r="AJ3">
        <v>3</v>
      </c>
      <c r="AK3">
        <v>3</v>
      </c>
      <c r="AL3">
        <v>4</v>
      </c>
      <c r="AM3">
        <v>4</v>
      </c>
      <c r="AN3">
        <v>0</v>
      </c>
      <c r="AO3">
        <v>0</v>
      </c>
      <c r="AQ3">
        <v>4</v>
      </c>
      <c r="AW3" t="s">
        <v>647</v>
      </c>
      <c r="AX3" t="s">
        <v>122</v>
      </c>
      <c r="AY3" t="s">
        <v>847</v>
      </c>
      <c r="AZ3" t="s">
        <v>122</v>
      </c>
      <c r="BA3" t="s">
        <v>117</v>
      </c>
      <c r="BB3" t="s">
        <v>117</v>
      </c>
      <c r="BC3">
        <v>2</v>
      </c>
      <c r="BD3" t="s">
        <v>125</v>
      </c>
      <c r="BE3" t="s">
        <v>126</v>
      </c>
      <c r="BF3" t="s">
        <v>126</v>
      </c>
      <c r="BG3" t="s">
        <v>126</v>
      </c>
      <c r="BH3" t="s">
        <v>193</v>
      </c>
      <c r="BI3">
        <v>1701</v>
      </c>
      <c r="BJ3" t="s">
        <v>246</v>
      </c>
      <c r="BK3" t="s">
        <v>373</v>
      </c>
      <c r="BL3" t="s">
        <v>848</v>
      </c>
      <c r="BM3" t="s">
        <v>849</v>
      </c>
      <c r="BN3" s="29" t="e">
        <f>HYPERLINK(CONCATENATE("http://maps.google.com/?t=k&amp;q=",#REF!,",",#REF!),"Show location")</f>
        <v>#REF!</v>
      </c>
    </row>
    <row r="4" spans="1:66" x14ac:dyDescent="0.25">
      <c r="A4" s="31" t="s">
        <v>264</v>
      </c>
      <c r="B4" t="s">
        <v>1107</v>
      </c>
      <c r="C4" t="s">
        <v>1108</v>
      </c>
      <c r="D4" t="s">
        <v>1109</v>
      </c>
      <c r="E4" t="s">
        <v>109</v>
      </c>
      <c r="F4" t="s">
        <v>246</v>
      </c>
      <c r="G4" t="s">
        <v>247</v>
      </c>
      <c r="H4" t="s">
        <v>248</v>
      </c>
      <c r="I4" t="s">
        <v>249</v>
      </c>
      <c r="J4" t="s">
        <v>265</v>
      </c>
      <c r="K4" t="s">
        <v>266</v>
      </c>
      <c r="L4" t="s">
        <v>205</v>
      </c>
      <c r="M4">
        <v>27.041463</v>
      </c>
      <c r="N4">
        <v>11.955215000000001</v>
      </c>
      <c r="O4" t="s">
        <v>131</v>
      </c>
      <c r="P4" t="s">
        <v>150</v>
      </c>
      <c r="Q4" t="s">
        <v>267</v>
      </c>
      <c r="R4" t="s">
        <v>268</v>
      </c>
      <c r="S4">
        <v>821</v>
      </c>
      <c r="T4">
        <v>5638</v>
      </c>
      <c r="U4">
        <v>821</v>
      </c>
      <c r="V4">
        <v>5638</v>
      </c>
      <c r="AC4" t="s">
        <v>120</v>
      </c>
      <c r="AD4" t="s">
        <v>117</v>
      </c>
      <c r="AE4" t="s">
        <v>117</v>
      </c>
      <c r="AF4">
        <v>296</v>
      </c>
      <c r="AG4">
        <v>232</v>
      </c>
      <c r="AH4">
        <v>401</v>
      </c>
      <c r="AI4">
        <v>612</v>
      </c>
      <c r="AJ4">
        <v>950</v>
      </c>
      <c r="AK4">
        <v>866</v>
      </c>
      <c r="AL4">
        <v>1119</v>
      </c>
      <c r="AM4">
        <v>1057</v>
      </c>
      <c r="AN4">
        <v>63</v>
      </c>
      <c r="AO4">
        <v>42</v>
      </c>
      <c r="AU4">
        <v>821</v>
      </c>
      <c r="AW4" t="s">
        <v>647</v>
      </c>
      <c r="AX4" t="s">
        <v>122</v>
      </c>
      <c r="AY4" t="s">
        <v>847</v>
      </c>
      <c r="AZ4" t="s">
        <v>122</v>
      </c>
      <c r="BA4" t="s">
        <v>850</v>
      </c>
      <c r="BB4" t="s">
        <v>122</v>
      </c>
      <c r="BC4">
        <v>3</v>
      </c>
      <c r="BD4" t="s">
        <v>125</v>
      </c>
      <c r="BE4" t="s">
        <v>126</v>
      </c>
      <c r="BF4" t="s">
        <v>126</v>
      </c>
      <c r="BG4" t="s">
        <v>126</v>
      </c>
      <c r="BH4" t="s">
        <v>127</v>
      </c>
      <c r="BI4">
        <v>1305</v>
      </c>
      <c r="BJ4" t="s">
        <v>246</v>
      </c>
      <c r="BK4" t="s">
        <v>248</v>
      </c>
      <c r="BL4" t="s">
        <v>851</v>
      </c>
      <c r="BM4" t="s">
        <v>852</v>
      </c>
      <c r="BN4" s="29" t="e">
        <f>HYPERLINK(CONCATENATE("http://maps.google.com/?t=k&amp;q=",#REF!,",",#REF!),"Show location")</f>
        <v>#REF!</v>
      </c>
    </row>
    <row r="5" spans="1:66" x14ac:dyDescent="0.25">
      <c r="A5" s="31" t="s">
        <v>259</v>
      </c>
      <c r="B5" t="s">
        <v>1107</v>
      </c>
      <c r="C5" t="s">
        <v>1108</v>
      </c>
      <c r="D5" t="s">
        <v>1109</v>
      </c>
      <c r="E5" t="s">
        <v>109</v>
      </c>
      <c r="F5" t="s">
        <v>246</v>
      </c>
      <c r="G5" t="s">
        <v>247</v>
      </c>
      <c r="H5" t="s">
        <v>248</v>
      </c>
      <c r="I5" t="s">
        <v>249</v>
      </c>
      <c r="J5" t="s">
        <v>260</v>
      </c>
      <c r="K5" t="s">
        <v>261</v>
      </c>
      <c r="L5" t="s">
        <v>116</v>
      </c>
      <c r="M5">
        <v>26.758333</v>
      </c>
      <c r="N5">
        <v>11.841483</v>
      </c>
      <c r="O5" t="s">
        <v>131</v>
      </c>
      <c r="P5" t="s">
        <v>150</v>
      </c>
      <c r="Q5" t="s">
        <v>262</v>
      </c>
      <c r="R5" t="s">
        <v>263</v>
      </c>
      <c r="S5">
        <v>681</v>
      </c>
      <c r="T5">
        <v>1617</v>
      </c>
      <c r="U5">
        <v>327</v>
      </c>
      <c r="V5">
        <v>763</v>
      </c>
      <c r="W5">
        <v>354</v>
      </c>
      <c r="X5">
        <v>854</v>
      </c>
      <c r="Y5">
        <v>0</v>
      </c>
      <c r="Z5">
        <v>0</v>
      </c>
      <c r="AC5" t="s">
        <v>120</v>
      </c>
      <c r="AD5" t="s">
        <v>160</v>
      </c>
      <c r="AE5" t="s">
        <v>117</v>
      </c>
      <c r="AF5">
        <v>0</v>
      </c>
      <c r="AG5">
        <v>44</v>
      </c>
      <c r="AH5">
        <v>87</v>
      </c>
      <c r="AI5">
        <v>131</v>
      </c>
      <c r="AJ5">
        <v>219</v>
      </c>
      <c r="AK5">
        <v>262</v>
      </c>
      <c r="AL5">
        <v>393</v>
      </c>
      <c r="AM5">
        <v>350</v>
      </c>
      <c r="AN5">
        <v>87</v>
      </c>
      <c r="AO5">
        <v>44</v>
      </c>
      <c r="AU5">
        <v>681</v>
      </c>
      <c r="AW5" t="s">
        <v>647</v>
      </c>
      <c r="AX5" t="s">
        <v>122</v>
      </c>
      <c r="AY5" t="s">
        <v>847</v>
      </c>
      <c r="AZ5" t="s">
        <v>122</v>
      </c>
      <c r="BA5" t="s">
        <v>850</v>
      </c>
      <c r="BB5" t="s">
        <v>122</v>
      </c>
      <c r="BC5">
        <v>3</v>
      </c>
      <c r="BD5" t="s">
        <v>125</v>
      </c>
      <c r="BE5" t="s">
        <v>126</v>
      </c>
      <c r="BF5" t="s">
        <v>126</v>
      </c>
      <c r="BG5" t="s">
        <v>126</v>
      </c>
      <c r="BH5" t="s">
        <v>127</v>
      </c>
      <c r="BI5">
        <v>1304</v>
      </c>
      <c r="BJ5" t="s">
        <v>246</v>
      </c>
      <c r="BK5" t="s">
        <v>248</v>
      </c>
      <c r="BL5" t="s">
        <v>853</v>
      </c>
      <c r="BM5" t="s">
        <v>852</v>
      </c>
      <c r="BN5" s="29" t="e">
        <f>HYPERLINK(CONCATENATE("http://maps.google.com/?t=k&amp;q=",#REF!,",",#REF!),"Show location")</f>
        <v>#REF!</v>
      </c>
    </row>
    <row r="6" spans="1:66" x14ac:dyDescent="0.25">
      <c r="A6" s="31" t="s">
        <v>207</v>
      </c>
      <c r="B6" t="s">
        <v>1107</v>
      </c>
      <c r="C6" t="s">
        <v>1108</v>
      </c>
      <c r="D6" t="s">
        <v>1109</v>
      </c>
      <c r="E6" t="s">
        <v>109</v>
      </c>
      <c r="F6" t="s">
        <v>246</v>
      </c>
      <c r="G6" t="s">
        <v>247</v>
      </c>
      <c r="H6" t="s">
        <v>248</v>
      </c>
      <c r="I6" t="s">
        <v>249</v>
      </c>
      <c r="J6" t="s">
        <v>250</v>
      </c>
      <c r="K6" t="s">
        <v>251</v>
      </c>
      <c r="L6" t="s">
        <v>116</v>
      </c>
      <c r="M6">
        <v>26.876266999999999</v>
      </c>
      <c r="N6">
        <v>11.75775</v>
      </c>
      <c r="O6" t="s">
        <v>118</v>
      </c>
      <c r="P6" t="s">
        <v>854</v>
      </c>
      <c r="Q6" t="s">
        <v>252</v>
      </c>
      <c r="R6" t="s">
        <v>253</v>
      </c>
      <c r="S6">
        <v>840</v>
      </c>
      <c r="T6">
        <v>5130</v>
      </c>
      <c r="U6">
        <v>840</v>
      </c>
      <c r="V6">
        <v>5130</v>
      </c>
      <c r="AC6" t="s">
        <v>120</v>
      </c>
      <c r="AD6" t="s">
        <v>160</v>
      </c>
      <c r="AE6" t="s">
        <v>117</v>
      </c>
      <c r="AF6">
        <v>82</v>
      </c>
      <c r="AG6">
        <v>119</v>
      </c>
      <c r="AH6">
        <v>290</v>
      </c>
      <c r="AI6">
        <v>245</v>
      </c>
      <c r="AJ6">
        <v>639</v>
      </c>
      <c r="AK6">
        <v>587</v>
      </c>
      <c r="AL6">
        <v>1472</v>
      </c>
      <c r="AM6">
        <v>1518</v>
      </c>
      <c r="AN6">
        <v>126</v>
      </c>
      <c r="AO6">
        <v>52</v>
      </c>
      <c r="AU6">
        <v>840</v>
      </c>
      <c r="AW6" t="s">
        <v>647</v>
      </c>
      <c r="AX6" t="s">
        <v>122</v>
      </c>
      <c r="AY6" t="s">
        <v>855</v>
      </c>
      <c r="AZ6" t="s">
        <v>122</v>
      </c>
      <c r="BA6" t="s">
        <v>847</v>
      </c>
      <c r="BB6" t="s">
        <v>122</v>
      </c>
      <c r="BC6">
        <v>3</v>
      </c>
      <c r="BD6" t="s">
        <v>125</v>
      </c>
      <c r="BE6" t="s">
        <v>126</v>
      </c>
      <c r="BF6" t="s">
        <v>126</v>
      </c>
      <c r="BG6" t="s">
        <v>126</v>
      </c>
      <c r="BH6" t="s">
        <v>127</v>
      </c>
      <c r="BI6">
        <v>1302</v>
      </c>
      <c r="BJ6" t="s">
        <v>246</v>
      </c>
      <c r="BK6" t="s">
        <v>248</v>
      </c>
      <c r="BL6" t="s">
        <v>856</v>
      </c>
      <c r="BM6" t="s">
        <v>852</v>
      </c>
      <c r="BN6" s="29" t="e">
        <f>HYPERLINK(CONCATENATE("http://maps.google.com/?t=k&amp;q=",#REF!,",",#REF!),"Show location")</f>
        <v>#REF!</v>
      </c>
    </row>
    <row r="7" spans="1:66" x14ac:dyDescent="0.25">
      <c r="A7" s="31" t="s">
        <v>138</v>
      </c>
      <c r="B7" t="s">
        <v>1107</v>
      </c>
      <c r="C7" t="s">
        <v>1108</v>
      </c>
      <c r="D7" t="s">
        <v>1109</v>
      </c>
      <c r="E7" t="s">
        <v>109</v>
      </c>
      <c r="F7" t="s">
        <v>246</v>
      </c>
      <c r="G7" t="s">
        <v>247</v>
      </c>
      <c r="H7" t="s">
        <v>248</v>
      </c>
      <c r="I7" t="s">
        <v>249</v>
      </c>
      <c r="J7" t="s">
        <v>857</v>
      </c>
      <c r="K7" t="s">
        <v>269</v>
      </c>
      <c r="L7" t="s">
        <v>116</v>
      </c>
      <c r="M7">
        <v>26.540216999999998</v>
      </c>
      <c r="N7">
        <v>11.857082999999999</v>
      </c>
      <c r="O7" t="s">
        <v>131</v>
      </c>
      <c r="P7" t="s">
        <v>150</v>
      </c>
      <c r="Q7" t="s">
        <v>270</v>
      </c>
      <c r="R7" t="s">
        <v>271</v>
      </c>
      <c r="S7">
        <v>553</v>
      </c>
      <c r="T7">
        <v>2310</v>
      </c>
      <c r="U7">
        <v>553</v>
      </c>
      <c r="V7">
        <v>2310</v>
      </c>
      <c r="AC7" t="s">
        <v>120</v>
      </c>
      <c r="AD7" t="s">
        <v>117</v>
      </c>
      <c r="AE7" t="s">
        <v>117</v>
      </c>
      <c r="AF7">
        <v>52</v>
      </c>
      <c r="AG7">
        <v>69</v>
      </c>
      <c r="AH7">
        <v>139</v>
      </c>
      <c r="AI7">
        <v>156</v>
      </c>
      <c r="AJ7">
        <v>318</v>
      </c>
      <c r="AK7">
        <v>323</v>
      </c>
      <c r="AL7">
        <v>566</v>
      </c>
      <c r="AM7">
        <v>618</v>
      </c>
      <c r="AN7">
        <v>40</v>
      </c>
      <c r="AO7">
        <v>29</v>
      </c>
      <c r="AU7">
        <v>553</v>
      </c>
      <c r="AW7" t="s">
        <v>647</v>
      </c>
      <c r="AX7" t="s">
        <v>122</v>
      </c>
      <c r="AY7" t="s">
        <v>847</v>
      </c>
      <c r="AZ7" t="s">
        <v>122</v>
      </c>
      <c r="BA7" t="s">
        <v>647</v>
      </c>
      <c r="BB7" t="s">
        <v>122</v>
      </c>
      <c r="BC7">
        <v>3</v>
      </c>
      <c r="BD7" t="s">
        <v>125</v>
      </c>
      <c r="BE7" t="s">
        <v>126</v>
      </c>
      <c r="BF7" t="s">
        <v>126</v>
      </c>
      <c r="BG7" t="s">
        <v>126</v>
      </c>
      <c r="BH7" t="s">
        <v>127</v>
      </c>
      <c r="BI7">
        <v>1306</v>
      </c>
      <c r="BJ7" t="s">
        <v>246</v>
      </c>
      <c r="BK7" t="s">
        <v>248</v>
      </c>
      <c r="BL7" t="s">
        <v>858</v>
      </c>
      <c r="BM7" t="s">
        <v>852</v>
      </c>
      <c r="BN7" s="29" t="e">
        <f>HYPERLINK(CONCATENATE("http://maps.google.com/?t=k&amp;q=",#REF!,",",#REF!),"Show location")</f>
        <v>#REF!</v>
      </c>
    </row>
    <row r="8" spans="1:66" x14ac:dyDescent="0.25">
      <c r="A8" s="31" t="s">
        <v>254</v>
      </c>
      <c r="B8" t="s">
        <v>1107</v>
      </c>
      <c r="C8" t="s">
        <v>1108</v>
      </c>
      <c r="D8" t="s">
        <v>1109</v>
      </c>
      <c r="E8" t="s">
        <v>109</v>
      </c>
      <c r="F8" t="s">
        <v>246</v>
      </c>
      <c r="G8" t="s">
        <v>247</v>
      </c>
      <c r="H8" t="s">
        <v>248</v>
      </c>
      <c r="I8" t="s">
        <v>249</v>
      </c>
      <c r="J8" t="s">
        <v>255</v>
      </c>
      <c r="K8" t="s">
        <v>256</v>
      </c>
      <c r="L8" t="s">
        <v>116</v>
      </c>
      <c r="M8">
        <v>26.769117000000001</v>
      </c>
      <c r="N8">
        <v>11.774100000000001</v>
      </c>
      <c r="O8" t="s">
        <v>131</v>
      </c>
      <c r="P8" t="s">
        <v>150</v>
      </c>
      <c r="Q8" t="s">
        <v>257</v>
      </c>
      <c r="R8" t="s">
        <v>258</v>
      </c>
      <c r="S8">
        <v>31</v>
      </c>
      <c r="T8">
        <v>370</v>
      </c>
      <c r="W8">
        <v>31</v>
      </c>
      <c r="X8">
        <v>370</v>
      </c>
      <c r="AC8" t="s">
        <v>120</v>
      </c>
      <c r="AD8" t="s">
        <v>117</v>
      </c>
      <c r="AE8" t="s">
        <v>117</v>
      </c>
      <c r="AF8">
        <v>25</v>
      </c>
      <c r="AG8">
        <v>29</v>
      </c>
      <c r="AH8">
        <v>45</v>
      </c>
      <c r="AI8">
        <v>49</v>
      </c>
      <c r="AJ8">
        <v>33</v>
      </c>
      <c r="AK8">
        <v>37</v>
      </c>
      <c r="AL8">
        <v>58</v>
      </c>
      <c r="AM8">
        <v>66</v>
      </c>
      <c r="AN8">
        <v>16</v>
      </c>
      <c r="AO8">
        <v>12</v>
      </c>
      <c r="AU8">
        <v>31</v>
      </c>
      <c r="AW8" t="s">
        <v>647</v>
      </c>
      <c r="AX8" t="s">
        <v>122</v>
      </c>
      <c r="AY8" t="s">
        <v>649</v>
      </c>
      <c r="AZ8" t="s">
        <v>122</v>
      </c>
      <c r="BA8" t="s">
        <v>649</v>
      </c>
      <c r="BB8" t="s">
        <v>122</v>
      </c>
      <c r="BC8">
        <v>3</v>
      </c>
      <c r="BD8" t="s">
        <v>125</v>
      </c>
      <c r="BE8" t="s">
        <v>126</v>
      </c>
      <c r="BF8" t="s">
        <v>126</v>
      </c>
      <c r="BG8" t="s">
        <v>126</v>
      </c>
      <c r="BH8" t="s">
        <v>127</v>
      </c>
      <c r="BI8">
        <v>1303</v>
      </c>
      <c r="BJ8" t="s">
        <v>246</v>
      </c>
      <c r="BK8" t="s">
        <v>248</v>
      </c>
      <c r="BL8" t="s">
        <v>859</v>
      </c>
      <c r="BM8" t="s">
        <v>852</v>
      </c>
      <c r="BN8" s="29" t="e">
        <f>HYPERLINK(CONCATENATE("http://maps.google.com/?t=k&amp;q=",#REF!,",",#REF!),"Show location")</f>
        <v>#REF!</v>
      </c>
    </row>
    <row r="9" spans="1:66" x14ac:dyDescent="0.25">
      <c r="A9" s="31" t="s">
        <v>292</v>
      </c>
      <c r="B9" t="s">
        <v>1107</v>
      </c>
      <c r="C9" t="s">
        <v>1108</v>
      </c>
      <c r="D9" t="s">
        <v>1109</v>
      </c>
      <c r="E9" t="s">
        <v>109</v>
      </c>
      <c r="F9" t="s">
        <v>246</v>
      </c>
      <c r="G9" t="s">
        <v>247</v>
      </c>
      <c r="H9" t="s">
        <v>293</v>
      </c>
      <c r="I9" t="s">
        <v>294</v>
      </c>
      <c r="J9" t="s">
        <v>860</v>
      </c>
      <c r="K9" t="s">
        <v>295</v>
      </c>
      <c r="L9" t="s">
        <v>116</v>
      </c>
      <c r="M9">
        <v>22.81785</v>
      </c>
      <c r="N9">
        <v>15.020300000000001</v>
      </c>
      <c r="O9" t="s">
        <v>118</v>
      </c>
      <c r="P9" t="s">
        <v>296</v>
      </c>
      <c r="Q9" t="s">
        <v>151</v>
      </c>
      <c r="R9" t="s">
        <v>297</v>
      </c>
      <c r="S9">
        <v>23</v>
      </c>
      <c r="T9">
        <v>112</v>
      </c>
      <c r="Y9">
        <v>20</v>
      </c>
      <c r="Z9">
        <v>100</v>
      </c>
      <c r="AA9">
        <v>3</v>
      </c>
      <c r="AB9">
        <v>12</v>
      </c>
      <c r="AC9" t="s">
        <v>121</v>
      </c>
      <c r="AD9" t="s">
        <v>160</v>
      </c>
      <c r="AE9" t="s">
        <v>117</v>
      </c>
      <c r="AF9">
        <v>7</v>
      </c>
      <c r="AG9">
        <v>5</v>
      </c>
      <c r="AH9">
        <v>3</v>
      </c>
      <c r="AI9">
        <v>5</v>
      </c>
      <c r="AJ9">
        <v>8</v>
      </c>
      <c r="AK9">
        <v>10</v>
      </c>
      <c r="AL9">
        <v>25</v>
      </c>
      <c r="AM9">
        <v>26</v>
      </c>
      <c r="AN9">
        <v>10</v>
      </c>
      <c r="AO9">
        <v>13</v>
      </c>
      <c r="AU9">
        <v>23</v>
      </c>
      <c r="AW9" t="s">
        <v>647</v>
      </c>
      <c r="AX9" t="s">
        <v>122</v>
      </c>
      <c r="AY9" t="s">
        <v>847</v>
      </c>
      <c r="AZ9" t="s">
        <v>122</v>
      </c>
      <c r="BA9" t="s">
        <v>847</v>
      </c>
      <c r="BB9" t="s">
        <v>122</v>
      </c>
      <c r="BC9">
        <v>7</v>
      </c>
      <c r="BD9" t="s">
        <v>125</v>
      </c>
      <c r="BE9" t="s">
        <v>206</v>
      </c>
      <c r="BF9" t="s">
        <v>126</v>
      </c>
      <c r="BG9" t="s">
        <v>206</v>
      </c>
      <c r="BH9" t="s">
        <v>127</v>
      </c>
      <c r="BI9">
        <v>1460</v>
      </c>
      <c r="BJ9" t="s">
        <v>246</v>
      </c>
      <c r="BK9" t="s">
        <v>293</v>
      </c>
      <c r="BL9" t="s">
        <v>861</v>
      </c>
      <c r="BM9" t="s">
        <v>862</v>
      </c>
      <c r="BN9" s="29" t="e">
        <f>HYPERLINK(CONCATENATE("http://maps.google.com/?t=k&amp;q=",#REF!,",",#REF!),"Show location")</f>
        <v>#REF!</v>
      </c>
    </row>
    <row r="10" spans="1:66" x14ac:dyDescent="0.25">
      <c r="A10" s="31" t="s">
        <v>200</v>
      </c>
      <c r="B10" t="s">
        <v>1107</v>
      </c>
      <c r="C10" t="s">
        <v>1108</v>
      </c>
      <c r="D10" t="s">
        <v>1109</v>
      </c>
      <c r="E10" t="s">
        <v>109</v>
      </c>
      <c r="F10" t="s">
        <v>277</v>
      </c>
      <c r="G10" t="s">
        <v>278</v>
      </c>
      <c r="H10" t="s">
        <v>445</v>
      </c>
      <c r="I10" t="s">
        <v>446</v>
      </c>
      <c r="J10" t="s">
        <v>447</v>
      </c>
      <c r="K10" t="s">
        <v>5</v>
      </c>
      <c r="L10" t="s">
        <v>116</v>
      </c>
      <c r="M10">
        <v>24.426483000000001</v>
      </c>
      <c r="N10">
        <v>11.37865</v>
      </c>
      <c r="O10" t="s">
        <v>131</v>
      </c>
      <c r="P10" t="s">
        <v>150</v>
      </c>
      <c r="S10">
        <v>5</v>
      </c>
      <c r="T10">
        <v>40</v>
      </c>
      <c r="Y10">
        <v>5</v>
      </c>
      <c r="Z10">
        <v>40</v>
      </c>
      <c r="AC10" t="s">
        <v>120</v>
      </c>
      <c r="AD10" t="s">
        <v>117</v>
      </c>
      <c r="AE10" t="s">
        <v>117</v>
      </c>
      <c r="AF10">
        <v>1</v>
      </c>
      <c r="AG10">
        <v>1</v>
      </c>
      <c r="AH10">
        <v>3</v>
      </c>
      <c r="AI10">
        <v>3</v>
      </c>
      <c r="AJ10">
        <v>6</v>
      </c>
      <c r="AK10">
        <v>7</v>
      </c>
      <c r="AL10">
        <v>6</v>
      </c>
      <c r="AM10">
        <v>8</v>
      </c>
      <c r="AN10">
        <v>2</v>
      </c>
      <c r="AO10">
        <v>3</v>
      </c>
      <c r="AQ10">
        <v>5</v>
      </c>
      <c r="AW10" t="s">
        <v>855</v>
      </c>
      <c r="AX10" t="s">
        <v>122</v>
      </c>
      <c r="AY10" t="s">
        <v>847</v>
      </c>
      <c r="AZ10" t="s">
        <v>122</v>
      </c>
      <c r="BA10" t="s">
        <v>847</v>
      </c>
      <c r="BB10" t="s">
        <v>122</v>
      </c>
      <c r="BC10">
        <v>5</v>
      </c>
      <c r="BD10" t="s">
        <v>125</v>
      </c>
      <c r="BE10" t="s">
        <v>126</v>
      </c>
      <c r="BF10" t="s">
        <v>126</v>
      </c>
      <c r="BG10" t="s">
        <v>126</v>
      </c>
      <c r="BH10" t="s">
        <v>127</v>
      </c>
      <c r="BI10">
        <v>471</v>
      </c>
      <c r="BJ10" t="s">
        <v>277</v>
      </c>
      <c r="BK10" t="s">
        <v>445</v>
      </c>
      <c r="BL10" t="s">
        <v>863</v>
      </c>
      <c r="BM10" t="s">
        <v>864</v>
      </c>
      <c r="BN10" s="29" t="e">
        <f>HYPERLINK(CONCATENATE("http://maps.google.com/?t=k&amp;q=",#REF!,",",#REF!),"Show location")</f>
        <v>#REF!</v>
      </c>
    </row>
    <row r="11" spans="1:66" x14ac:dyDescent="0.25">
      <c r="A11" s="31" t="s">
        <v>254</v>
      </c>
      <c r="B11" t="s">
        <v>1107</v>
      </c>
      <c r="C11" t="s">
        <v>1108</v>
      </c>
      <c r="D11" t="s">
        <v>1109</v>
      </c>
      <c r="E11" t="s">
        <v>109</v>
      </c>
      <c r="F11" t="s">
        <v>277</v>
      </c>
      <c r="G11" t="s">
        <v>278</v>
      </c>
      <c r="H11" t="s">
        <v>445</v>
      </c>
      <c r="I11" t="s">
        <v>446</v>
      </c>
      <c r="J11" t="s">
        <v>448</v>
      </c>
      <c r="K11" t="s">
        <v>11</v>
      </c>
      <c r="L11" t="s">
        <v>116</v>
      </c>
      <c r="M11">
        <v>24.438849999999999</v>
      </c>
      <c r="N11">
        <v>11.971166</v>
      </c>
      <c r="O11" t="s">
        <v>131</v>
      </c>
      <c r="P11" t="s">
        <v>150</v>
      </c>
      <c r="S11">
        <v>6</v>
      </c>
      <c r="T11">
        <v>38</v>
      </c>
      <c r="U11">
        <v>6</v>
      </c>
      <c r="V11">
        <v>38</v>
      </c>
      <c r="AC11" t="s">
        <v>120</v>
      </c>
      <c r="AD11" t="s">
        <v>121</v>
      </c>
      <c r="AE11" t="s">
        <v>160</v>
      </c>
      <c r="AF11">
        <v>0</v>
      </c>
      <c r="AG11">
        <v>0</v>
      </c>
      <c r="AH11">
        <v>2</v>
      </c>
      <c r="AI11">
        <v>6</v>
      </c>
      <c r="AJ11">
        <v>8</v>
      </c>
      <c r="AK11">
        <v>7</v>
      </c>
      <c r="AL11">
        <v>7</v>
      </c>
      <c r="AM11">
        <v>8</v>
      </c>
      <c r="AN11">
        <v>0</v>
      </c>
      <c r="AO11">
        <v>0</v>
      </c>
      <c r="AQ11">
        <v>2</v>
      </c>
      <c r="AU11">
        <v>4</v>
      </c>
      <c r="AW11" t="s">
        <v>647</v>
      </c>
      <c r="AX11" t="s">
        <v>122</v>
      </c>
      <c r="AY11" t="s">
        <v>847</v>
      </c>
      <c r="AZ11" t="s">
        <v>122</v>
      </c>
      <c r="BA11" t="s">
        <v>844</v>
      </c>
      <c r="BB11" t="s">
        <v>122</v>
      </c>
      <c r="BC11">
        <v>7</v>
      </c>
      <c r="BD11" t="s">
        <v>125</v>
      </c>
      <c r="BE11" t="s">
        <v>126</v>
      </c>
      <c r="BF11" t="s">
        <v>126</v>
      </c>
      <c r="BG11" t="s">
        <v>126</v>
      </c>
      <c r="BH11" t="s">
        <v>127</v>
      </c>
      <c r="BI11">
        <v>472</v>
      </c>
      <c r="BJ11" t="s">
        <v>277</v>
      </c>
      <c r="BK11" t="s">
        <v>445</v>
      </c>
      <c r="BL11" t="s">
        <v>865</v>
      </c>
      <c r="BM11" t="s">
        <v>864</v>
      </c>
      <c r="BN11" s="29" t="e">
        <f>HYPERLINK(CONCATENATE("http://maps.google.com/?t=k&amp;q=",#REF!,",",#REF!),"Show location")</f>
        <v>#REF!</v>
      </c>
    </row>
    <row r="12" spans="1:66" x14ac:dyDescent="0.25">
      <c r="A12" s="31" t="s">
        <v>305</v>
      </c>
      <c r="B12" t="s">
        <v>1107</v>
      </c>
      <c r="C12" t="s">
        <v>1108</v>
      </c>
      <c r="D12" t="s">
        <v>1109</v>
      </c>
      <c r="E12" t="s">
        <v>109</v>
      </c>
      <c r="F12" t="s">
        <v>277</v>
      </c>
      <c r="G12" t="s">
        <v>278</v>
      </c>
      <c r="H12" t="s">
        <v>683</v>
      </c>
      <c r="I12" t="s">
        <v>583</v>
      </c>
      <c r="J12" t="s">
        <v>584</v>
      </c>
      <c r="K12" t="s">
        <v>585</v>
      </c>
      <c r="L12" t="s">
        <v>116</v>
      </c>
      <c r="M12">
        <v>24.286532999999999</v>
      </c>
      <c r="N12">
        <v>12.518466999999999</v>
      </c>
      <c r="O12" t="s">
        <v>118</v>
      </c>
      <c r="P12" t="s">
        <v>425</v>
      </c>
      <c r="S12">
        <v>1</v>
      </c>
      <c r="T12">
        <v>1</v>
      </c>
      <c r="Y12">
        <v>1</v>
      </c>
      <c r="Z12">
        <v>1</v>
      </c>
      <c r="AC12" t="s">
        <v>120</v>
      </c>
      <c r="AD12" t="s">
        <v>117</v>
      </c>
      <c r="AE12" t="s">
        <v>117</v>
      </c>
      <c r="AF12">
        <v>0</v>
      </c>
      <c r="AG12">
        <v>0</v>
      </c>
      <c r="AH12">
        <v>0</v>
      </c>
      <c r="AI12">
        <v>0</v>
      </c>
      <c r="AJ12">
        <v>0</v>
      </c>
      <c r="AK12">
        <v>0</v>
      </c>
      <c r="AL12">
        <v>0</v>
      </c>
      <c r="AM12">
        <v>0</v>
      </c>
      <c r="AN12">
        <v>1</v>
      </c>
      <c r="AO12">
        <v>0</v>
      </c>
      <c r="AP12">
        <v>1</v>
      </c>
      <c r="AW12" t="s">
        <v>647</v>
      </c>
      <c r="AX12" t="s">
        <v>122</v>
      </c>
      <c r="AY12" t="s">
        <v>647</v>
      </c>
      <c r="AZ12" t="s">
        <v>122</v>
      </c>
      <c r="BA12" t="s">
        <v>647</v>
      </c>
      <c r="BB12" t="s">
        <v>122</v>
      </c>
      <c r="BC12">
        <v>8</v>
      </c>
      <c r="BD12" t="s">
        <v>125</v>
      </c>
      <c r="BE12" t="s">
        <v>126</v>
      </c>
      <c r="BF12" t="s">
        <v>162</v>
      </c>
      <c r="BG12" t="s">
        <v>162</v>
      </c>
      <c r="BH12" t="s">
        <v>127</v>
      </c>
      <c r="BI12">
        <v>655</v>
      </c>
      <c r="BJ12" t="s">
        <v>277</v>
      </c>
      <c r="BK12" t="s">
        <v>683</v>
      </c>
      <c r="BL12" t="s">
        <v>866</v>
      </c>
      <c r="BM12" t="s">
        <v>867</v>
      </c>
      <c r="BN12" s="29" t="e">
        <f>HYPERLINK(CONCATENATE("http://maps.google.com/?t=k&amp;q=",#REF!,",",#REF!),"Show location")</f>
        <v>#REF!</v>
      </c>
    </row>
    <row r="13" spans="1:66" x14ac:dyDescent="0.25">
      <c r="A13" s="31" t="s">
        <v>305</v>
      </c>
      <c r="B13" t="s">
        <v>1107</v>
      </c>
      <c r="C13" t="s">
        <v>1108</v>
      </c>
      <c r="D13" t="s">
        <v>1109</v>
      </c>
      <c r="E13" t="s">
        <v>109</v>
      </c>
      <c r="F13" t="s">
        <v>277</v>
      </c>
      <c r="G13" t="s">
        <v>278</v>
      </c>
      <c r="H13" t="s">
        <v>546</v>
      </c>
      <c r="I13" t="s">
        <v>547</v>
      </c>
      <c r="J13" t="s">
        <v>548</v>
      </c>
      <c r="K13" t="s">
        <v>549</v>
      </c>
      <c r="L13" t="s">
        <v>116</v>
      </c>
      <c r="M13">
        <v>23.367560000000001</v>
      </c>
      <c r="N13">
        <v>10.66239</v>
      </c>
      <c r="O13" t="s">
        <v>118</v>
      </c>
      <c r="P13" t="s">
        <v>854</v>
      </c>
      <c r="Q13" t="s">
        <v>550</v>
      </c>
      <c r="R13" t="s">
        <v>551</v>
      </c>
      <c r="S13">
        <v>288</v>
      </c>
      <c r="T13">
        <v>2380</v>
      </c>
      <c r="U13">
        <v>248</v>
      </c>
      <c r="V13">
        <v>2100</v>
      </c>
      <c r="Y13">
        <v>40</v>
      </c>
      <c r="Z13">
        <v>280</v>
      </c>
      <c r="AC13" t="s">
        <v>121</v>
      </c>
      <c r="AD13" t="s">
        <v>160</v>
      </c>
      <c r="AE13" t="s">
        <v>117</v>
      </c>
      <c r="AF13">
        <v>182</v>
      </c>
      <c r="AG13">
        <v>0</v>
      </c>
      <c r="AH13">
        <v>282</v>
      </c>
      <c r="AI13">
        <v>222</v>
      </c>
      <c r="AJ13">
        <v>484</v>
      </c>
      <c r="AK13">
        <v>464</v>
      </c>
      <c r="AL13">
        <v>323</v>
      </c>
      <c r="AM13">
        <v>363</v>
      </c>
      <c r="AN13">
        <v>40</v>
      </c>
      <c r="AO13">
        <v>20</v>
      </c>
      <c r="AQ13">
        <v>48</v>
      </c>
      <c r="AU13">
        <v>240</v>
      </c>
      <c r="AW13" t="s">
        <v>647</v>
      </c>
      <c r="AX13" t="s">
        <v>122</v>
      </c>
      <c r="AY13" t="s">
        <v>647</v>
      </c>
      <c r="AZ13" t="s">
        <v>122</v>
      </c>
      <c r="BA13" t="s">
        <v>847</v>
      </c>
      <c r="BB13" t="s">
        <v>122</v>
      </c>
      <c r="BC13">
        <v>4</v>
      </c>
      <c r="BD13" t="s">
        <v>125</v>
      </c>
      <c r="BE13" t="s">
        <v>126</v>
      </c>
      <c r="BF13" t="s">
        <v>206</v>
      </c>
      <c r="BG13" t="s">
        <v>126</v>
      </c>
      <c r="BH13" t="s">
        <v>127</v>
      </c>
      <c r="BI13">
        <v>867</v>
      </c>
      <c r="BJ13" t="s">
        <v>277</v>
      </c>
      <c r="BK13" t="s">
        <v>546</v>
      </c>
      <c r="BL13" t="s">
        <v>868</v>
      </c>
      <c r="BM13" t="s">
        <v>869</v>
      </c>
      <c r="BN13" s="29" t="e">
        <f>HYPERLINK(CONCATENATE("http://maps.google.com/?t=k&amp;q=",#REF!,",",#REF!),"Show location")</f>
        <v>#REF!</v>
      </c>
    </row>
    <row r="14" spans="1:66" x14ac:dyDescent="0.25">
      <c r="A14" s="31" t="s">
        <v>128</v>
      </c>
      <c r="B14" t="s">
        <v>1107</v>
      </c>
      <c r="C14" t="s">
        <v>1108</v>
      </c>
      <c r="D14" t="s">
        <v>1109</v>
      </c>
      <c r="E14" t="s">
        <v>109</v>
      </c>
      <c r="F14" t="s">
        <v>277</v>
      </c>
      <c r="G14" t="s">
        <v>278</v>
      </c>
      <c r="H14" t="s">
        <v>464</v>
      </c>
      <c r="I14" t="s">
        <v>465</v>
      </c>
      <c r="J14" t="s">
        <v>466</v>
      </c>
      <c r="K14" t="s">
        <v>28</v>
      </c>
      <c r="L14" t="s">
        <v>116</v>
      </c>
      <c r="M14">
        <v>25.188282999999998</v>
      </c>
      <c r="N14">
        <v>11.019283</v>
      </c>
      <c r="O14" t="s">
        <v>131</v>
      </c>
      <c r="P14" t="s">
        <v>150</v>
      </c>
      <c r="Q14" t="s">
        <v>124</v>
      </c>
      <c r="R14" t="s">
        <v>353</v>
      </c>
      <c r="S14">
        <v>3</v>
      </c>
      <c r="T14">
        <v>12</v>
      </c>
      <c r="U14">
        <v>3</v>
      </c>
      <c r="V14">
        <v>12</v>
      </c>
      <c r="AC14" t="s">
        <v>120</v>
      </c>
      <c r="AD14" t="s">
        <v>117</v>
      </c>
      <c r="AE14" t="s">
        <v>117</v>
      </c>
      <c r="AF14">
        <v>0</v>
      </c>
      <c r="AG14">
        <v>0</v>
      </c>
      <c r="AH14">
        <v>1</v>
      </c>
      <c r="AI14">
        <v>0</v>
      </c>
      <c r="AJ14">
        <v>1</v>
      </c>
      <c r="AK14">
        <v>2</v>
      </c>
      <c r="AL14">
        <v>4</v>
      </c>
      <c r="AM14">
        <v>3</v>
      </c>
      <c r="AN14">
        <v>1</v>
      </c>
      <c r="AO14">
        <v>0</v>
      </c>
      <c r="AS14">
        <v>3</v>
      </c>
      <c r="AW14" t="s">
        <v>844</v>
      </c>
      <c r="AX14" t="s">
        <v>122</v>
      </c>
      <c r="AY14" t="s">
        <v>847</v>
      </c>
      <c r="AZ14" t="s">
        <v>122</v>
      </c>
      <c r="BA14" t="s">
        <v>647</v>
      </c>
      <c r="BB14" t="s">
        <v>122</v>
      </c>
      <c r="BC14">
        <v>3</v>
      </c>
      <c r="BD14" t="s">
        <v>125</v>
      </c>
      <c r="BE14" t="s">
        <v>206</v>
      </c>
      <c r="BF14" t="s">
        <v>206</v>
      </c>
      <c r="BG14" t="s">
        <v>206</v>
      </c>
      <c r="BH14" t="s">
        <v>127</v>
      </c>
      <c r="BI14">
        <v>5</v>
      </c>
      <c r="BJ14" t="s">
        <v>277</v>
      </c>
      <c r="BK14" t="s">
        <v>464</v>
      </c>
      <c r="BL14" t="s">
        <v>870</v>
      </c>
      <c r="BM14" t="s">
        <v>871</v>
      </c>
      <c r="BN14" s="29" t="e">
        <f>HYPERLINK(CONCATENATE("http://maps.google.com/?t=k&amp;q=",#REF!,",",#REF!),"Show location")</f>
        <v>#REF!</v>
      </c>
    </row>
    <row r="15" spans="1:66" x14ac:dyDescent="0.25">
      <c r="A15" s="31" t="s">
        <v>128</v>
      </c>
      <c r="B15" t="s">
        <v>1107</v>
      </c>
      <c r="C15" t="s">
        <v>1108</v>
      </c>
      <c r="D15" t="s">
        <v>1109</v>
      </c>
      <c r="E15" t="s">
        <v>109</v>
      </c>
      <c r="F15" t="s">
        <v>277</v>
      </c>
      <c r="G15" t="s">
        <v>278</v>
      </c>
      <c r="H15" t="s">
        <v>459</v>
      </c>
      <c r="I15" t="s">
        <v>460</v>
      </c>
      <c r="J15" t="s">
        <v>461</v>
      </c>
      <c r="K15" t="s">
        <v>18</v>
      </c>
      <c r="L15" t="s">
        <v>116</v>
      </c>
      <c r="M15">
        <v>24.399865999999999</v>
      </c>
      <c r="N15">
        <v>11.20621</v>
      </c>
      <c r="O15" t="s">
        <v>118</v>
      </c>
      <c r="P15" t="s">
        <v>854</v>
      </c>
      <c r="Q15" t="s">
        <v>462</v>
      </c>
      <c r="R15" t="s">
        <v>463</v>
      </c>
      <c r="S15">
        <v>30</v>
      </c>
      <c r="T15">
        <v>35</v>
      </c>
      <c r="U15">
        <v>4</v>
      </c>
      <c r="V15">
        <v>4</v>
      </c>
      <c r="W15">
        <v>6</v>
      </c>
      <c r="X15">
        <v>6</v>
      </c>
      <c r="Y15">
        <v>15</v>
      </c>
      <c r="Z15">
        <v>20</v>
      </c>
      <c r="AA15">
        <v>5</v>
      </c>
      <c r="AB15">
        <v>5</v>
      </c>
      <c r="AC15" t="s">
        <v>120</v>
      </c>
      <c r="AD15" t="s">
        <v>117</v>
      </c>
      <c r="AE15" t="s">
        <v>117</v>
      </c>
      <c r="AF15">
        <v>0</v>
      </c>
      <c r="AG15">
        <v>0</v>
      </c>
      <c r="AH15">
        <v>0</v>
      </c>
      <c r="AI15">
        <v>0</v>
      </c>
      <c r="AJ15">
        <v>0</v>
      </c>
      <c r="AK15">
        <v>0</v>
      </c>
      <c r="AL15">
        <v>35</v>
      </c>
      <c r="AM15">
        <v>0</v>
      </c>
      <c r="AN15">
        <v>0</v>
      </c>
      <c r="AO15">
        <v>0</v>
      </c>
      <c r="AQ15">
        <v>30</v>
      </c>
      <c r="AW15" t="s">
        <v>847</v>
      </c>
      <c r="AX15" t="s">
        <v>122</v>
      </c>
      <c r="AY15" t="s">
        <v>647</v>
      </c>
      <c r="AZ15" t="s">
        <v>122</v>
      </c>
      <c r="BA15" t="s">
        <v>647</v>
      </c>
      <c r="BB15" t="s">
        <v>122</v>
      </c>
      <c r="BC15">
        <v>6</v>
      </c>
      <c r="BD15" t="s">
        <v>125</v>
      </c>
      <c r="BE15" t="s">
        <v>126</v>
      </c>
      <c r="BF15" t="s">
        <v>126</v>
      </c>
      <c r="BG15" t="s">
        <v>126</v>
      </c>
      <c r="BH15" t="s">
        <v>127</v>
      </c>
      <c r="BI15">
        <v>499</v>
      </c>
      <c r="BJ15" t="s">
        <v>277</v>
      </c>
      <c r="BK15" t="s">
        <v>459</v>
      </c>
      <c r="BL15" t="s">
        <v>872</v>
      </c>
      <c r="BM15" t="s">
        <v>873</v>
      </c>
      <c r="BN15" s="29" t="e">
        <f>HYPERLINK(CONCATENATE("http://maps.google.com/?t=k&amp;q=",#REF!,",",#REF!),"Show location")</f>
        <v>#REF!</v>
      </c>
    </row>
    <row r="16" spans="1:66" x14ac:dyDescent="0.25">
      <c r="A16" s="31" t="s">
        <v>135</v>
      </c>
      <c r="B16" t="s">
        <v>1107</v>
      </c>
      <c r="C16" t="s">
        <v>1108</v>
      </c>
      <c r="D16" t="s">
        <v>1109</v>
      </c>
      <c r="E16" t="s">
        <v>109</v>
      </c>
      <c r="F16" t="s">
        <v>277</v>
      </c>
      <c r="G16" t="s">
        <v>278</v>
      </c>
      <c r="H16" t="s">
        <v>279</v>
      </c>
      <c r="I16" t="s">
        <v>280</v>
      </c>
      <c r="J16" t="s">
        <v>586</v>
      </c>
      <c r="K16" t="s">
        <v>19</v>
      </c>
      <c r="L16" t="s">
        <v>116</v>
      </c>
      <c r="M16">
        <v>24.942216999999999</v>
      </c>
      <c r="N16">
        <v>11.948517000000001</v>
      </c>
      <c r="O16" t="s">
        <v>118</v>
      </c>
      <c r="P16" t="s">
        <v>425</v>
      </c>
      <c r="Q16" t="s">
        <v>171</v>
      </c>
      <c r="R16" t="s">
        <v>572</v>
      </c>
      <c r="S16">
        <v>1</v>
      </c>
      <c r="T16">
        <v>2</v>
      </c>
      <c r="Y16">
        <v>1</v>
      </c>
      <c r="Z16">
        <v>2</v>
      </c>
      <c r="AC16" t="s">
        <v>120</v>
      </c>
      <c r="AD16" t="s">
        <v>160</v>
      </c>
      <c r="AE16" t="s">
        <v>117</v>
      </c>
      <c r="AF16">
        <v>0</v>
      </c>
      <c r="AG16">
        <v>0</v>
      </c>
      <c r="AH16">
        <v>0</v>
      </c>
      <c r="AI16">
        <v>0</v>
      </c>
      <c r="AJ16">
        <v>0</v>
      </c>
      <c r="AK16">
        <v>0</v>
      </c>
      <c r="AL16">
        <v>1</v>
      </c>
      <c r="AM16">
        <v>1</v>
      </c>
      <c r="AN16">
        <v>0</v>
      </c>
      <c r="AO16">
        <v>0</v>
      </c>
      <c r="AV16">
        <v>1</v>
      </c>
      <c r="AW16" t="s">
        <v>647</v>
      </c>
      <c r="AX16" t="s">
        <v>122</v>
      </c>
      <c r="AY16" t="s">
        <v>647</v>
      </c>
      <c r="AZ16" t="s">
        <v>122</v>
      </c>
      <c r="BA16" t="s">
        <v>847</v>
      </c>
      <c r="BB16" t="s">
        <v>122</v>
      </c>
      <c r="BC16">
        <v>20</v>
      </c>
      <c r="BD16" t="s">
        <v>125</v>
      </c>
      <c r="BE16" t="s">
        <v>126</v>
      </c>
      <c r="BF16" t="s">
        <v>126</v>
      </c>
      <c r="BG16" t="s">
        <v>126</v>
      </c>
      <c r="BH16" t="s">
        <v>127</v>
      </c>
      <c r="BI16">
        <v>1339</v>
      </c>
      <c r="BJ16" t="s">
        <v>277</v>
      </c>
      <c r="BK16" t="s">
        <v>279</v>
      </c>
      <c r="BL16" t="s">
        <v>874</v>
      </c>
      <c r="BM16" t="s">
        <v>875</v>
      </c>
      <c r="BN16" s="29" t="e">
        <f>HYPERLINK(CONCATENATE("http://maps.google.com/?t=k&amp;q=",#REF!,",",#REF!),"Show location")</f>
        <v>#REF!</v>
      </c>
    </row>
    <row r="17" spans="1:66" x14ac:dyDescent="0.25">
      <c r="A17" s="31" t="s">
        <v>276</v>
      </c>
      <c r="B17" t="s">
        <v>1107</v>
      </c>
      <c r="C17" t="s">
        <v>1108</v>
      </c>
      <c r="D17" t="s">
        <v>1109</v>
      </c>
      <c r="E17" t="s">
        <v>109</v>
      </c>
      <c r="F17" t="s">
        <v>277</v>
      </c>
      <c r="G17" t="s">
        <v>278</v>
      </c>
      <c r="H17" t="s">
        <v>279</v>
      </c>
      <c r="I17" t="s">
        <v>280</v>
      </c>
      <c r="J17" t="s">
        <v>279</v>
      </c>
      <c r="K17" t="s">
        <v>281</v>
      </c>
      <c r="L17" t="s">
        <v>116</v>
      </c>
      <c r="M17">
        <v>25.041833</v>
      </c>
      <c r="N17">
        <v>11.990532999999999</v>
      </c>
      <c r="O17" t="s">
        <v>118</v>
      </c>
      <c r="P17" t="s">
        <v>854</v>
      </c>
      <c r="Q17" t="s">
        <v>282</v>
      </c>
      <c r="R17" t="s">
        <v>283</v>
      </c>
      <c r="S17">
        <v>1147</v>
      </c>
      <c r="T17">
        <v>5470</v>
      </c>
      <c r="U17">
        <v>998</v>
      </c>
      <c r="V17">
        <v>4950</v>
      </c>
      <c r="W17">
        <v>149</v>
      </c>
      <c r="X17">
        <v>520</v>
      </c>
      <c r="AC17" t="s">
        <v>120</v>
      </c>
      <c r="AD17" t="s">
        <v>117</v>
      </c>
      <c r="AE17" t="s">
        <v>117</v>
      </c>
      <c r="AF17">
        <v>238</v>
      </c>
      <c r="AG17">
        <v>190</v>
      </c>
      <c r="AH17">
        <v>523</v>
      </c>
      <c r="AI17">
        <v>666</v>
      </c>
      <c r="AJ17">
        <v>713</v>
      </c>
      <c r="AK17">
        <v>809</v>
      </c>
      <c r="AL17">
        <v>856</v>
      </c>
      <c r="AM17">
        <v>1047</v>
      </c>
      <c r="AN17">
        <v>190</v>
      </c>
      <c r="AO17">
        <v>238</v>
      </c>
      <c r="AP17">
        <v>1147</v>
      </c>
      <c r="AW17" t="s">
        <v>647</v>
      </c>
      <c r="AX17" t="s">
        <v>122</v>
      </c>
      <c r="AY17" t="s">
        <v>117</v>
      </c>
      <c r="AZ17" t="s">
        <v>117</v>
      </c>
      <c r="BA17" t="s">
        <v>847</v>
      </c>
      <c r="BB17" t="s">
        <v>122</v>
      </c>
      <c r="BC17">
        <v>13</v>
      </c>
      <c r="BD17" t="s">
        <v>125</v>
      </c>
      <c r="BE17" t="s">
        <v>126</v>
      </c>
      <c r="BF17" t="s">
        <v>162</v>
      </c>
      <c r="BG17" t="s">
        <v>126</v>
      </c>
      <c r="BH17" t="s">
        <v>127</v>
      </c>
      <c r="BI17">
        <v>1343</v>
      </c>
      <c r="BJ17" t="s">
        <v>277</v>
      </c>
      <c r="BK17" t="s">
        <v>279</v>
      </c>
      <c r="BL17" t="s">
        <v>876</v>
      </c>
      <c r="BM17" t="s">
        <v>875</v>
      </c>
      <c r="BN17" s="29" t="e">
        <f>HYPERLINK(CONCATENATE("http://maps.google.com/?t=k&amp;q=",#REF!,",",#REF!),"Show location")</f>
        <v>#REF!</v>
      </c>
    </row>
    <row r="18" spans="1:66" x14ac:dyDescent="0.25">
      <c r="A18" s="31" t="s">
        <v>200</v>
      </c>
      <c r="B18" t="s">
        <v>1107</v>
      </c>
      <c r="C18" t="s">
        <v>1108</v>
      </c>
      <c r="D18" t="s">
        <v>1109</v>
      </c>
      <c r="E18" t="s">
        <v>109</v>
      </c>
      <c r="F18" t="s">
        <v>277</v>
      </c>
      <c r="G18" t="s">
        <v>278</v>
      </c>
      <c r="H18" t="s">
        <v>467</v>
      </c>
      <c r="I18" t="s">
        <v>468</v>
      </c>
      <c r="J18" t="s">
        <v>470</v>
      </c>
      <c r="K18" t="s">
        <v>471</v>
      </c>
      <c r="L18" t="s">
        <v>116</v>
      </c>
      <c r="M18">
        <v>24.870601000000001</v>
      </c>
      <c r="N18">
        <v>12.911128</v>
      </c>
      <c r="O18" t="s">
        <v>118</v>
      </c>
      <c r="P18" t="s">
        <v>119</v>
      </c>
      <c r="S18">
        <v>10</v>
      </c>
      <c r="T18">
        <v>23</v>
      </c>
      <c r="Y18">
        <v>10</v>
      </c>
      <c r="Z18">
        <v>23</v>
      </c>
      <c r="AC18" t="s">
        <v>120</v>
      </c>
      <c r="AD18" t="s">
        <v>117</v>
      </c>
      <c r="AE18" t="s">
        <v>117</v>
      </c>
      <c r="AF18">
        <v>0</v>
      </c>
      <c r="AG18">
        <v>0</v>
      </c>
      <c r="AH18">
        <v>0</v>
      </c>
      <c r="AI18">
        <v>0</v>
      </c>
      <c r="AJ18">
        <v>3</v>
      </c>
      <c r="AK18">
        <v>2</v>
      </c>
      <c r="AL18">
        <v>10</v>
      </c>
      <c r="AM18">
        <v>8</v>
      </c>
      <c r="AN18">
        <v>0</v>
      </c>
      <c r="AO18">
        <v>0</v>
      </c>
      <c r="AP18">
        <v>10</v>
      </c>
      <c r="AW18" t="s">
        <v>647</v>
      </c>
      <c r="AX18" t="s">
        <v>122</v>
      </c>
      <c r="AY18" t="s">
        <v>647</v>
      </c>
      <c r="AZ18" t="s">
        <v>122</v>
      </c>
      <c r="BA18" t="s">
        <v>117</v>
      </c>
      <c r="BB18" t="s">
        <v>117</v>
      </c>
      <c r="BC18">
        <v>6</v>
      </c>
      <c r="BD18" t="s">
        <v>125</v>
      </c>
      <c r="BE18" t="s">
        <v>126</v>
      </c>
      <c r="BF18" t="s">
        <v>162</v>
      </c>
      <c r="BG18" t="s">
        <v>126</v>
      </c>
      <c r="BH18" t="s">
        <v>127</v>
      </c>
      <c r="BI18">
        <v>506</v>
      </c>
      <c r="BJ18" t="s">
        <v>277</v>
      </c>
      <c r="BK18" t="s">
        <v>467</v>
      </c>
      <c r="BL18" t="s">
        <v>877</v>
      </c>
      <c r="BM18" t="s">
        <v>878</v>
      </c>
      <c r="BN18" s="29" t="e">
        <f>HYPERLINK(CONCATENATE("http://maps.google.com/?t=k&amp;q=",#REF!,",",#REF!),"Show location")</f>
        <v>#REF!</v>
      </c>
    </row>
    <row r="19" spans="1:66" x14ac:dyDescent="0.25">
      <c r="A19" s="31" t="s">
        <v>223</v>
      </c>
      <c r="B19" t="s">
        <v>1107</v>
      </c>
      <c r="C19" t="s">
        <v>1108</v>
      </c>
      <c r="D19" t="s">
        <v>1109</v>
      </c>
      <c r="E19" t="s">
        <v>109</v>
      </c>
      <c r="F19" t="s">
        <v>277</v>
      </c>
      <c r="G19" t="s">
        <v>278</v>
      </c>
      <c r="H19" t="s">
        <v>467</v>
      </c>
      <c r="I19" t="s">
        <v>468</v>
      </c>
      <c r="J19" t="s">
        <v>469</v>
      </c>
      <c r="K19" t="s">
        <v>4</v>
      </c>
      <c r="L19" t="s">
        <v>116</v>
      </c>
      <c r="M19">
        <v>24.7807</v>
      </c>
      <c r="N19">
        <v>12.87425</v>
      </c>
      <c r="O19" t="s">
        <v>131</v>
      </c>
      <c r="P19" t="s">
        <v>150</v>
      </c>
      <c r="S19">
        <v>1</v>
      </c>
      <c r="T19">
        <v>1</v>
      </c>
      <c r="Y19">
        <v>1</v>
      </c>
      <c r="Z19">
        <v>1</v>
      </c>
      <c r="AC19" t="s">
        <v>121</v>
      </c>
      <c r="AD19" t="s">
        <v>117</v>
      </c>
      <c r="AE19" t="s">
        <v>117</v>
      </c>
      <c r="AF19">
        <v>0</v>
      </c>
      <c r="AG19">
        <v>0</v>
      </c>
      <c r="AH19">
        <v>0</v>
      </c>
      <c r="AI19">
        <v>0</v>
      </c>
      <c r="AJ19">
        <v>0</v>
      </c>
      <c r="AK19">
        <v>0</v>
      </c>
      <c r="AL19">
        <v>1</v>
      </c>
      <c r="AM19">
        <v>0</v>
      </c>
      <c r="AN19">
        <v>0</v>
      </c>
      <c r="AO19">
        <v>0</v>
      </c>
      <c r="AQ19">
        <v>1</v>
      </c>
      <c r="AW19" t="s">
        <v>649</v>
      </c>
      <c r="AX19" t="s">
        <v>122</v>
      </c>
      <c r="AY19" t="s">
        <v>647</v>
      </c>
      <c r="AZ19" t="s">
        <v>122</v>
      </c>
      <c r="BA19" t="s">
        <v>847</v>
      </c>
      <c r="BB19" t="s">
        <v>122</v>
      </c>
      <c r="BC19">
        <v>5</v>
      </c>
      <c r="BD19" t="s">
        <v>125</v>
      </c>
      <c r="BE19" t="s">
        <v>126</v>
      </c>
      <c r="BF19" t="s">
        <v>206</v>
      </c>
      <c r="BG19" t="s">
        <v>126</v>
      </c>
      <c r="BH19" t="s">
        <v>127</v>
      </c>
      <c r="BI19">
        <v>505</v>
      </c>
      <c r="BJ19" t="s">
        <v>277</v>
      </c>
      <c r="BK19" t="s">
        <v>836</v>
      </c>
      <c r="BL19" t="s">
        <v>879</v>
      </c>
      <c r="BM19" t="s">
        <v>880</v>
      </c>
      <c r="BN19" s="29" t="e">
        <f>HYPERLINK(CONCATENATE("http://maps.google.com/?t=k&amp;q=",#REF!,",",#REF!),"Show location")</f>
        <v>#REF!</v>
      </c>
    </row>
    <row r="20" spans="1:66" x14ac:dyDescent="0.25">
      <c r="A20" s="31" t="s">
        <v>132</v>
      </c>
      <c r="B20" t="s">
        <v>1107</v>
      </c>
      <c r="C20" t="s">
        <v>1108</v>
      </c>
      <c r="D20" t="s">
        <v>1109</v>
      </c>
      <c r="E20" t="s">
        <v>109</v>
      </c>
      <c r="F20" t="s">
        <v>277</v>
      </c>
      <c r="G20" t="s">
        <v>278</v>
      </c>
      <c r="H20" t="s">
        <v>536</v>
      </c>
      <c r="I20" t="s">
        <v>537</v>
      </c>
      <c r="J20" t="s">
        <v>571</v>
      </c>
      <c r="K20" t="s">
        <v>16</v>
      </c>
      <c r="L20" t="s">
        <v>116</v>
      </c>
      <c r="M20">
        <v>25.009</v>
      </c>
      <c r="N20">
        <v>11.759067</v>
      </c>
      <c r="O20" t="s">
        <v>131</v>
      </c>
      <c r="P20" t="s">
        <v>150</v>
      </c>
      <c r="Q20" t="s">
        <v>171</v>
      </c>
      <c r="R20" t="s">
        <v>572</v>
      </c>
      <c r="S20">
        <v>15</v>
      </c>
      <c r="T20">
        <v>75</v>
      </c>
      <c r="Y20">
        <v>11</v>
      </c>
      <c r="Z20">
        <v>55</v>
      </c>
      <c r="AA20">
        <v>4</v>
      </c>
      <c r="AB20">
        <v>20</v>
      </c>
      <c r="AC20" t="s">
        <v>120</v>
      </c>
      <c r="AD20" t="s">
        <v>117</v>
      </c>
      <c r="AE20" t="s">
        <v>117</v>
      </c>
      <c r="AF20">
        <v>5</v>
      </c>
      <c r="AG20">
        <v>4</v>
      </c>
      <c r="AH20">
        <v>9</v>
      </c>
      <c r="AI20">
        <v>8</v>
      </c>
      <c r="AJ20">
        <v>11</v>
      </c>
      <c r="AK20">
        <v>12</v>
      </c>
      <c r="AL20">
        <v>9</v>
      </c>
      <c r="AM20">
        <v>11</v>
      </c>
      <c r="AN20">
        <v>3</v>
      </c>
      <c r="AO20">
        <v>3</v>
      </c>
      <c r="AQ20">
        <v>15</v>
      </c>
      <c r="AW20" t="s">
        <v>647</v>
      </c>
      <c r="AX20" t="s">
        <v>122</v>
      </c>
      <c r="AY20" t="s">
        <v>647</v>
      </c>
      <c r="AZ20" t="s">
        <v>122</v>
      </c>
      <c r="BA20" t="s">
        <v>847</v>
      </c>
      <c r="BB20" t="s">
        <v>122</v>
      </c>
      <c r="BC20">
        <v>6</v>
      </c>
      <c r="BD20" t="s">
        <v>125</v>
      </c>
      <c r="BE20" t="s">
        <v>126</v>
      </c>
      <c r="BF20" t="s">
        <v>162</v>
      </c>
      <c r="BG20" t="s">
        <v>126</v>
      </c>
      <c r="BH20" t="s">
        <v>127</v>
      </c>
      <c r="BI20">
        <v>780</v>
      </c>
      <c r="BJ20" t="s">
        <v>277</v>
      </c>
      <c r="BK20" t="s">
        <v>279</v>
      </c>
      <c r="BL20" t="s">
        <v>881</v>
      </c>
      <c r="BM20" t="s">
        <v>875</v>
      </c>
      <c r="BN20" s="29" t="e">
        <f>HYPERLINK(CONCATENATE("http://maps.google.com/?t=k&amp;q=",#REF!,",",#REF!),"Show location")</f>
        <v>#REF!</v>
      </c>
    </row>
    <row r="21" spans="1:66" x14ac:dyDescent="0.25">
      <c r="A21" s="31" t="s">
        <v>217</v>
      </c>
      <c r="B21" t="s">
        <v>1107</v>
      </c>
      <c r="C21" t="s">
        <v>1108</v>
      </c>
      <c r="D21" t="s">
        <v>1109</v>
      </c>
      <c r="E21" t="s">
        <v>109</v>
      </c>
      <c r="F21" t="s">
        <v>277</v>
      </c>
      <c r="G21" t="s">
        <v>278</v>
      </c>
      <c r="H21" t="s">
        <v>536</v>
      </c>
      <c r="I21" t="s">
        <v>537</v>
      </c>
      <c r="J21" t="s">
        <v>538</v>
      </c>
      <c r="K21" t="s">
        <v>26</v>
      </c>
      <c r="L21" t="s">
        <v>116</v>
      </c>
      <c r="M21">
        <v>24.578499999999998</v>
      </c>
      <c r="N21">
        <v>11.481916999999999</v>
      </c>
      <c r="O21" t="s">
        <v>131</v>
      </c>
      <c r="P21" t="s">
        <v>854</v>
      </c>
      <c r="Q21" t="s">
        <v>539</v>
      </c>
      <c r="R21" t="s">
        <v>540</v>
      </c>
      <c r="S21">
        <v>154</v>
      </c>
      <c r="T21">
        <v>770</v>
      </c>
      <c r="U21">
        <v>42</v>
      </c>
      <c r="V21">
        <v>210</v>
      </c>
      <c r="Y21">
        <v>100</v>
      </c>
      <c r="Z21">
        <v>498</v>
      </c>
      <c r="AA21">
        <v>12</v>
      </c>
      <c r="AB21">
        <v>62</v>
      </c>
      <c r="AC21" t="s">
        <v>120</v>
      </c>
      <c r="AD21" t="s">
        <v>160</v>
      </c>
      <c r="AE21" t="s">
        <v>117</v>
      </c>
      <c r="AF21">
        <v>20</v>
      </c>
      <c r="AG21">
        <v>47</v>
      </c>
      <c r="AH21">
        <v>68</v>
      </c>
      <c r="AI21">
        <v>81</v>
      </c>
      <c r="AJ21">
        <v>115</v>
      </c>
      <c r="AK21">
        <v>122</v>
      </c>
      <c r="AL21">
        <v>149</v>
      </c>
      <c r="AM21">
        <v>107</v>
      </c>
      <c r="AN21">
        <v>27</v>
      </c>
      <c r="AO21">
        <v>34</v>
      </c>
      <c r="AU21">
        <v>154</v>
      </c>
      <c r="AW21" t="s">
        <v>844</v>
      </c>
      <c r="AX21" t="s">
        <v>122</v>
      </c>
      <c r="AY21" t="s">
        <v>647</v>
      </c>
      <c r="AZ21" t="s">
        <v>122</v>
      </c>
      <c r="BA21" t="s">
        <v>847</v>
      </c>
      <c r="BB21" t="s">
        <v>122</v>
      </c>
      <c r="BC21">
        <v>6</v>
      </c>
      <c r="BD21" t="s">
        <v>125</v>
      </c>
      <c r="BE21" t="s">
        <v>126</v>
      </c>
      <c r="BF21" t="s">
        <v>162</v>
      </c>
      <c r="BG21" t="s">
        <v>126</v>
      </c>
      <c r="BH21" t="s">
        <v>127</v>
      </c>
      <c r="BI21">
        <v>781</v>
      </c>
      <c r="BJ21" t="s">
        <v>277</v>
      </c>
      <c r="BK21" t="s">
        <v>536</v>
      </c>
      <c r="BL21" t="s">
        <v>882</v>
      </c>
      <c r="BM21" t="s">
        <v>883</v>
      </c>
      <c r="BN21" s="29" t="e">
        <f>HYPERLINK(CONCATENATE("http://maps.google.com/?t=k&amp;q=",#REF!,",",#REF!),"Show location")</f>
        <v>#REF!</v>
      </c>
    </row>
    <row r="22" spans="1:66" x14ac:dyDescent="0.25">
      <c r="A22" s="31" t="s">
        <v>223</v>
      </c>
      <c r="B22" t="s">
        <v>1107</v>
      </c>
      <c r="C22" t="s">
        <v>1108</v>
      </c>
      <c r="D22" t="s">
        <v>1109</v>
      </c>
      <c r="E22" t="s">
        <v>109</v>
      </c>
      <c r="F22" t="s">
        <v>277</v>
      </c>
      <c r="G22" t="s">
        <v>278</v>
      </c>
      <c r="H22" t="s">
        <v>541</v>
      </c>
      <c r="I22" t="s">
        <v>542</v>
      </c>
      <c r="J22" t="s">
        <v>543</v>
      </c>
      <c r="K22" t="s">
        <v>27</v>
      </c>
      <c r="L22" t="s">
        <v>116</v>
      </c>
      <c r="M22">
        <v>24.107420000000001</v>
      </c>
      <c r="N22">
        <v>10.56662</v>
      </c>
      <c r="O22" t="s">
        <v>131</v>
      </c>
      <c r="P22" t="s">
        <v>425</v>
      </c>
      <c r="Q22" t="s">
        <v>544</v>
      </c>
      <c r="R22" t="s">
        <v>545</v>
      </c>
      <c r="S22">
        <v>1104</v>
      </c>
      <c r="T22">
        <v>6624</v>
      </c>
      <c r="U22">
        <v>1104</v>
      </c>
      <c r="V22">
        <v>6624</v>
      </c>
      <c r="AC22" t="s">
        <v>160</v>
      </c>
      <c r="AD22" t="s">
        <v>121</v>
      </c>
      <c r="AE22" t="s">
        <v>117</v>
      </c>
      <c r="AF22">
        <v>384</v>
      </c>
      <c r="AG22">
        <v>336</v>
      </c>
      <c r="AH22">
        <v>576</v>
      </c>
      <c r="AI22">
        <v>624</v>
      </c>
      <c r="AJ22">
        <v>960</v>
      </c>
      <c r="AK22">
        <v>1056</v>
      </c>
      <c r="AL22">
        <v>816</v>
      </c>
      <c r="AM22">
        <v>1200</v>
      </c>
      <c r="AN22">
        <v>288</v>
      </c>
      <c r="AO22">
        <v>384</v>
      </c>
      <c r="AP22">
        <v>1104</v>
      </c>
      <c r="AW22" t="s">
        <v>855</v>
      </c>
      <c r="AX22" t="s">
        <v>122</v>
      </c>
      <c r="AY22" t="s">
        <v>647</v>
      </c>
      <c r="AZ22" t="s">
        <v>122</v>
      </c>
      <c r="BA22" t="s">
        <v>847</v>
      </c>
      <c r="BB22" t="s">
        <v>122</v>
      </c>
      <c r="BC22">
        <v>3</v>
      </c>
      <c r="BD22" t="s">
        <v>125</v>
      </c>
      <c r="BE22" t="s">
        <v>126</v>
      </c>
      <c r="BF22" t="s">
        <v>162</v>
      </c>
      <c r="BG22" t="s">
        <v>206</v>
      </c>
      <c r="BH22" t="s">
        <v>127</v>
      </c>
      <c r="BI22">
        <v>845</v>
      </c>
      <c r="BJ22" t="s">
        <v>277</v>
      </c>
      <c r="BK22" t="s">
        <v>541</v>
      </c>
      <c r="BL22" t="s">
        <v>884</v>
      </c>
      <c r="BM22" t="s">
        <v>885</v>
      </c>
      <c r="BN22" s="29" t="e">
        <f>HYPERLINK(CONCATENATE("http://maps.google.com/?t=k&amp;q=",#REF!,",",#REF!),"Show location")</f>
        <v>#REF!</v>
      </c>
    </row>
    <row r="23" spans="1:66" x14ac:dyDescent="0.25">
      <c r="A23" s="31" t="s">
        <v>472</v>
      </c>
      <c r="B23" t="s">
        <v>1107</v>
      </c>
      <c r="C23" t="s">
        <v>1108</v>
      </c>
      <c r="D23" t="s">
        <v>1109</v>
      </c>
      <c r="E23" t="s">
        <v>109</v>
      </c>
      <c r="F23" t="s">
        <v>277</v>
      </c>
      <c r="G23" t="s">
        <v>278</v>
      </c>
      <c r="H23" t="s">
        <v>642</v>
      </c>
      <c r="I23" t="s">
        <v>643</v>
      </c>
      <c r="J23" t="s">
        <v>644</v>
      </c>
      <c r="K23" t="s">
        <v>645</v>
      </c>
      <c r="L23" t="s">
        <v>116</v>
      </c>
      <c r="M23">
        <v>24.908332999999999</v>
      </c>
      <c r="N23">
        <v>12.0975</v>
      </c>
      <c r="O23" t="s">
        <v>118</v>
      </c>
      <c r="P23" t="s">
        <v>425</v>
      </c>
      <c r="S23">
        <v>18</v>
      </c>
      <c r="T23">
        <v>96</v>
      </c>
      <c r="Y23">
        <v>18</v>
      </c>
      <c r="Z23">
        <v>96</v>
      </c>
      <c r="AA23">
        <v>0</v>
      </c>
      <c r="AB23">
        <v>0</v>
      </c>
      <c r="AC23" t="s">
        <v>121</v>
      </c>
      <c r="AD23" t="s">
        <v>646</v>
      </c>
      <c r="AE23" t="s">
        <v>160</v>
      </c>
      <c r="AF23">
        <v>6</v>
      </c>
      <c r="AG23">
        <v>6</v>
      </c>
      <c r="AH23">
        <v>8</v>
      </c>
      <c r="AI23">
        <v>9</v>
      </c>
      <c r="AJ23">
        <v>13</v>
      </c>
      <c r="AK23">
        <v>14</v>
      </c>
      <c r="AL23">
        <v>11</v>
      </c>
      <c r="AM23">
        <v>15</v>
      </c>
      <c r="AN23">
        <v>7</v>
      </c>
      <c r="AO23">
        <v>7</v>
      </c>
      <c r="AP23">
        <v>12</v>
      </c>
      <c r="AQ23">
        <v>0</v>
      </c>
      <c r="AR23">
        <v>0</v>
      </c>
      <c r="AS23">
        <v>0</v>
      </c>
      <c r="AT23">
        <v>0</v>
      </c>
      <c r="AU23">
        <v>6</v>
      </c>
      <c r="AV23">
        <v>0</v>
      </c>
      <c r="AW23" t="s">
        <v>647</v>
      </c>
      <c r="AX23" t="s">
        <v>648</v>
      </c>
      <c r="AY23" t="s">
        <v>647</v>
      </c>
      <c r="AZ23" t="s">
        <v>648</v>
      </c>
      <c r="BA23" t="s">
        <v>649</v>
      </c>
      <c r="BB23" t="s">
        <v>648</v>
      </c>
      <c r="BC23">
        <v>3</v>
      </c>
      <c r="BD23" t="s">
        <v>125</v>
      </c>
      <c r="BE23" t="s">
        <v>126</v>
      </c>
      <c r="BF23" t="s">
        <v>162</v>
      </c>
      <c r="BG23" t="s">
        <v>206</v>
      </c>
      <c r="BH23" t="s">
        <v>127</v>
      </c>
      <c r="BI23">
        <v>1822</v>
      </c>
      <c r="BJ23" t="s">
        <v>277</v>
      </c>
      <c r="BK23" t="s">
        <v>642</v>
      </c>
      <c r="BL23" t="s">
        <v>886</v>
      </c>
      <c r="BM23" t="s">
        <v>887</v>
      </c>
      <c r="BN23" s="29" t="e">
        <f>HYPERLINK(CONCATENATE("http://maps.google.com/?t=k&amp;q=",#REF!,",",#REF!),"Show location")</f>
        <v>#REF!</v>
      </c>
    </row>
    <row r="24" spans="1:66" x14ac:dyDescent="0.25">
      <c r="A24" s="31" t="s">
        <v>186</v>
      </c>
      <c r="B24" t="s">
        <v>1107</v>
      </c>
      <c r="C24" t="s">
        <v>1108</v>
      </c>
      <c r="D24" t="s">
        <v>1109</v>
      </c>
      <c r="E24" t="s">
        <v>109</v>
      </c>
      <c r="F24" t="s">
        <v>228</v>
      </c>
      <c r="G24" t="s">
        <v>229</v>
      </c>
      <c r="H24" t="s">
        <v>230</v>
      </c>
      <c r="I24" t="s">
        <v>231</v>
      </c>
      <c r="J24" t="s">
        <v>232</v>
      </c>
      <c r="K24" t="s">
        <v>31</v>
      </c>
      <c r="L24" t="s">
        <v>116</v>
      </c>
      <c r="M24">
        <v>22.507750000000001</v>
      </c>
      <c r="N24">
        <v>14.563717</v>
      </c>
      <c r="O24" t="s">
        <v>131</v>
      </c>
      <c r="P24" t="s">
        <v>150</v>
      </c>
      <c r="S24">
        <v>2</v>
      </c>
      <c r="T24">
        <v>4</v>
      </c>
      <c r="AA24">
        <v>2</v>
      </c>
      <c r="AB24">
        <v>4</v>
      </c>
      <c r="AC24" t="s">
        <v>121</v>
      </c>
      <c r="AD24" t="s">
        <v>120</v>
      </c>
      <c r="AE24" t="s">
        <v>117</v>
      </c>
      <c r="AF24">
        <v>0</v>
      </c>
      <c r="AG24">
        <v>0</v>
      </c>
      <c r="AH24">
        <v>0</v>
      </c>
      <c r="AI24">
        <v>0</v>
      </c>
      <c r="AJ24">
        <v>0</v>
      </c>
      <c r="AK24">
        <v>0</v>
      </c>
      <c r="AL24">
        <v>4</v>
      </c>
      <c r="AM24">
        <v>0</v>
      </c>
      <c r="AN24">
        <v>0</v>
      </c>
      <c r="AO24">
        <v>0</v>
      </c>
      <c r="AR24">
        <v>2</v>
      </c>
      <c r="AW24" t="s">
        <v>647</v>
      </c>
      <c r="AX24" t="s">
        <v>122</v>
      </c>
      <c r="AY24" t="s">
        <v>647</v>
      </c>
      <c r="AZ24" t="s">
        <v>122</v>
      </c>
      <c r="BA24" t="s">
        <v>117</v>
      </c>
      <c r="BB24" t="s">
        <v>117</v>
      </c>
      <c r="BC24">
        <v>3</v>
      </c>
      <c r="BD24" t="s">
        <v>125</v>
      </c>
      <c r="BE24" t="s">
        <v>126</v>
      </c>
      <c r="BF24" t="s">
        <v>163</v>
      </c>
      <c r="BG24" t="s">
        <v>126</v>
      </c>
      <c r="BH24" t="s">
        <v>127</v>
      </c>
      <c r="BI24">
        <v>1253</v>
      </c>
      <c r="BJ24" t="s">
        <v>228</v>
      </c>
      <c r="BK24" t="s">
        <v>230</v>
      </c>
      <c r="BL24" t="s">
        <v>888</v>
      </c>
      <c r="BM24" t="s">
        <v>889</v>
      </c>
      <c r="BN24" s="29" t="e">
        <f>HYPERLINK(CONCATENATE("http://maps.google.com/?t=k&amp;q=",#REF!,",",#REF!),"Show location")</f>
        <v>#REF!</v>
      </c>
    </row>
    <row r="25" spans="1:66" x14ac:dyDescent="0.25">
      <c r="A25" s="31" t="s">
        <v>284</v>
      </c>
      <c r="B25" t="s">
        <v>1107</v>
      </c>
      <c r="C25" t="s">
        <v>1108</v>
      </c>
      <c r="D25" t="s">
        <v>1109</v>
      </c>
      <c r="E25" t="s">
        <v>109</v>
      </c>
      <c r="F25" t="s">
        <v>228</v>
      </c>
      <c r="G25" t="s">
        <v>229</v>
      </c>
      <c r="H25" t="s">
        <v>285</v>
      </c>
      <c r="I25" t="s">
        <v>286</v>
      </c>
      <c r="J25" t="s">
        <v>287</v>
      </c>
      <c r="K25" t="s">
        <v>32</v>
      </c>
      <c r="L25" t="s">
        <v>116</v>
      </c>
      <c r="M25">
        <v>22.375184000000001</v>
      </c>
      <c r="N25">
        <v>13.974697000000001</v>
      </c>
      <c r="O25" t="s">
        <v>131</v>
      </c>
      <c r="P25" t="s">
        <v>150</v>
      </c>
      <c r="S25">
        <v>13</v>
      </c>
      <c r="T25">
        <v>65</v>
      </c>
      <c r="Y25">
        <v>13</v>
      </c>
      <c r="Z25">
        <v>65</v>
      </c>
      <c r="AC25" t="s">
        <v>121</v>
      </c>
      <c r="AD25" t="s">
        <v>160</v>
      </c>
      <c r="AE25" t="s">
        <v>117</v>
      </c>
      <c r="AF25">
        <v>3</v>
      </c>
      <c r="AG25">
        <v>4</v>
      </c>
      <c r="AH25">
        <v>5</v>
      </c>
      <c r="AI25">
        <v>6</v>
      </c>
      <c r="AJ25">
        <v>8</v>
      </c>
      <c r="AK25">
        <v>10</v>
      </c>
      <c r="AL25">
        <v>11</v>
      </c>
      <c r="AM25">
        <v>16</v>
      </c>
      <c r="AN25">
        <v>0</v>
      </c>
      <c r="AO25">
        <v>2</v>
      </c>
      <c r="AQ25">
        <v>13</v>
      </c>
      <c r="AW25" t="s">
        <v>847</v>
      </c>
      <c r="AX25" t="s">
        <v>122</v>
      </c>
      <c r="AY25" t="s">
        <v>844</v>
      </c>
      <c r="AZ25" t="s">
        <v>122</v>
      </c>
      <c r="BA25" t="s">
        <v>647</v>
      </c>
      <c r="BB25" t="s">
        <v>122</v>
      </c>
      <c r="BC25">
        <v>3</v>
      </c>
      <c r="BD25" t="s">
        <v>125</v>
      </c>
      <c r="BE25" t="s">
        <v>162</v>
      </c>
      <c r="BF25" t="s">
        <v>162</v>
      </c>
      <c r="BG25" t="s">
        <v>162</v>
      </c>
      <c r="BH25" t="s">
        <v>127</v>
      </c>
      <c r="BI25">
        <v>1348</v>
      </c>
      <c r="BJ25" t="s">
        <v>228</v>
      </c>
      <c r="BK25" t="s">
        <v>285</v>
      </c>
      <c r="BL25" t="s">
        <v>890</v>
      </c>
      <c r="BM25" t="s">
        <v>891</v>
      </c>
      <c r="BN25" s="29" t="e">
        <f>HYPERLINK(CONCATENATE("http://maps.google.com/?t=k&amp;q=",#REF!,",",#REF!),"Show location")</f>
        <v>#REF!</v>
      </c>
    </row>
    <row r="26" spans="1:66" x14ac:dyDescent="0.25">
      <c r="A26" s="31" t="s">
        <v>473</v>
      </c>
      <c r="B26" t="s">
        <v>1107</v>
      </c>
      <c r="C26" t="s">
        <v>1108</v>
      </c>
      <c r="D26" t="s">
        <v>1109</v>
      </c>
      <c r="E26" t="s">
        <v>109</v>
      </c>
      <c r="F26" t="s">
        <v>298</v>
      </c>
      <c r="G26" t="s">
        <v>299</v>
      </c>
      <c r="H26" t="s">
        <v>474</v>
      </c>
      <c r="I26" t="s">
        <v>475</v>
      </c>
      <c r="J26" t="s">
        <v>476</v>
      </c>
      <c r="K26" t="s">
        <v>1</v>
      </c>
      <c r="L26" t="s">
        <v>116</v>
      </c>
      <c r="M26">
        <v>25.72522</v>
      </c>
      <c r="N26">
        <v>12.13517</v>
      </c>
      <c r="O26" t="s">
        <v>118</v>
      </c>
      <c r="P26" t="s">
        <v>150</v>
      </c>
      <c r="S26">
        <v>2</v>
      </c>
      <c r="T26">
        <v>15</v>
      </c>
      <c r="AA26">
        <v>2</v>
      </c>
      <c r="AB26">
        <v>15</v>
      </c>
      <c r="AC26" t="s">
        <v>120</v>
      </c>
      <c r="AD26" t="s">
        <v>121</v>
      </c>
      <c r="AE26" t="s">
        <v>117</v>
      </c>
      <c r="AF26">
        <v>1</v>
      </c>
      <c r="AG26">
        <v>0</v>
      </c>
      <c r="AH26">
        <v>0</v>
      </c>
      <c r="AI26">
        <v>0</v>
      </c>
      <c r="AJ26">
        <v>5</v>
      </c>
      <c r="AK26">
        <v>0</v>
      </c>
      <c r="AL26">
        <v>8</v>
      </c>
      <c r="AM26">
        <v>1</v>
      </c>
      <c r="AN26">
        <v>0</v>
      </c>
      <c r="AO26">
        <v>0</v>
      </c>
      <c r="AQ26">
        <v>2</v>
      </c>
      <c r="AW26" t="s">
        <v>847</v>
      </c>
      <c r="AX26" t="s">
        <v>122</v>
      </c>
      <c r="AY26" t="s">
        <v>649</v>
      </c>
      <c r="AZ26" t="s">
        <v>122</v>
      </c>
      <c r="BA26" t="s">
        <v>844</v>
      </c>
      <c r="BB26" t="s">
        <v>122</v>
      </c>
      <c r="BC26">
        <v>8</v>
      </c>
      <c r="BD26" t="s">
        <v>125</v>
      </c>
      <c r="BE26" t="s">
        <v>126</v>
      </c>
      <c r="BF26" t="s">
        <v>162</v>
      </c>
      <c r="BG26" t="s">
        <v>126</v>
      </c>
      <c r="BH26" t="s">
        <v>127</v>
      </c>
      <c r="BI26">
        <v>514</v>
      </c>
      <c r="BJ26" t="s">
        <v>298</v>
      </c>
      <c r="BK26" t="s">
        <v>474</v>
      </c>
      <c r="BL26" t="s">
        <v>892</v>
      </c>
      <c r="BM26" t="s">
        <v>893</v>
      </c>
      <c r="BN26" s="29" t="e">
        <f>HYPERLINK(CONCATENATE("http://maps.google.com/?t=k&amp;q=",#REF!,",",#REF!),"Show location")</f>
        <v>#REF!</v>
      </c>
    </row>
    <row r="27" spans="1:66" x14ac:dyDescent="0.25">
      <c r="A27" s="31" t="s">
        <v>108</v>
      </c>
      <c r="B27" t="s">
        <v>1107</v>
      </c>
      <c r="C27" t="s">
        <v>1108</v>
      </c>
      <c r="D27" t="s">
        <v>1109</v>
      </c>
      <c r="E27" t="s">
        <v>109</v>
      </c>
      <c r="F27" t="s">
        <v>298</v>
      </c>
      <c r="G27" t="s">
        <v>299</v>
      </c>
      <c r="H27" t="s">
        <v>474</v>
      </c>
      <c r="I27" t="s">
        <v>475</v>
      </c>
      <c r="J27" t="s">
        <v>478</v>
      </c>
      <c r="K27" t="s">
        <v>9</v>
      </c>
      <c r="L27" t="s">
        <v>116</v>
      </c>
      <c r="M27">
        <v>26.022580000000001</v>
      </c>
      <c r="N27">
        <v>12.657970000000001</v>
      </c>
      <c r="O27" t="s">
        <v>131</v>
      </c>
      <c r="P27" t="s">
        <v>150</v>
      </c>
      <c r="Q27" t="s">
        <v>479</v>
      </c>
      <c r="R27" t="s">
        <v>479</v>
      </c>
      <c r="S27">
        <v>497</v>
      </c>
      <c r="T27">
        <v>2485</v>
      </c>
      <c r="Y27">
        <v>365</v>
      </c>
      <c r="Z27">
        <v>1825</v>
      </c>
      <c r="AA27">
        <v>132</v>
      </c>
      <c r="AB27">
        <v>660</v>
      </c>
      <c r="AC27" t="s">
        <v>120</v>
      </c>
      <c r="AD27" t="s">
        <v>160</v>
      </c>
      <c r="AE27" t="s">
        <v>117</v>
      </c>
      <c r="AF27">
        <v>40</v>
      </c>
      <c r="AG27">
        <v>20</v>
      </c>
      <c r="AH27">
        <v>303</v>
      </c>
      <c r="AI27">
        <v>121</v>
      </c>
      <c r="AJ27">
        <v>545</v>
      </c>
      <c r="AK27">
        <v>465</v>
      </c>
      <c r="AL27">
        <v>384</v>
      </c>
      <c r="AM27">
        <v>587</v>
      </c>
      <c r="AN27">
        <v>20</v>
      </c>
      <c r="AO27">
        <v>0</v>
      </c>
      <c r="AP27">
        <v>497</v>
      </c>
      <c r="AW27" t="s">
        <v>844</v>
      </c>
      <c r="AX27" t="s">
        <v>122</v>
      </c>
      <c r="AY27" t="s">
        <v>844</v>
      </c>
      <c r="AZ27" t="s">
        <v>122</v>
      </c>
      <c r="BA27" t="s">
        <v>647</v>
      </c>
      <c r="BB27" t="s">
        <v>122</v>
      </c>
      <c r="BC27">
        <v>12</v>
      </c>
      <c r="BD27" t="s">
        <v>125</v>
      </c>
      <c r="BE27" t="s">
        <v>126</v>
      </c>
      <c r="BF27" t="s">
        <v>162</v>
      </c>
      <c r="BG27" t="s">
        <v>126</v>
      </c>
      <c r="BH27" t="s">
        <v>127</v>
      </c>
      <c r="BI27">
        <v>515</v>
      </c>
      <c r="BJ27" t="s">
        <v>298</v>
      </c>
      <c r="BK27" t="s">
        <v>474</v>
      </c>
      <c r="BL27" t="s">
        <v>894</v>
      </c>
      <c r="BM27" t="s">
        <v>893</v>
      </c>
      <c r="BN27" s="29" t="e">
        <f>HYPERLINK(CONCATENATE("http://maps.google.com/?t=k&amp;q=",#REF!,",",#REF!),"Show location")</f>
        <v>#REF!</v>
      </c>
    </row>
    <row r="28" spans="1:66" x14ac:dyDescent="0.25">
      <c r="A28" s="31" t="s">
        <v>210</v>
      </c>
      <c r="B28" t="s">
        <v>1107</v>
      </c>
      <c r="C28" t="s">
        <v>1108</v>
      </c>
      <c r="D28" t="s">
        <v>1109</v>
      </c>
      <c r="E28" t="s">
        <v>109</v>
      </c>
      <c r="F28" t="s">
        <v>298</v>
      </c>
      <c r="G28" t="s">
        <v>299</v>
      </c>
      <c r="H28" t="s">
        <v>474</v>
      </c>
      <c r="I28" t="s">
        <v>475</v>
      </c>
      <c r="J28" t="s">
        <v>480</v>
      </c>
      <c r="K28" t="s">
        <v>10</v>
      </c>
      <c r="L28" t="s">
        <v>116</v>
      </c>
      <c r="M28">
        <v>25.922730000000001</v>
      </c>
      <c r="N28">
        <v>11.89958</v>
      </c>
      <c r="O28" t="s">
        <v>131</v>
      </c>
      <c r="P28" t="s">
        <v>150</v>
      </c>
      <c r="S28">
        <v>2</v>
      </c>
      <c r="T28">
        <v>4</v>
      </c>
      <c r="AA28">
        <v>2</v>
      </c>
      <c r="AB28">
        <v>4</v>
      </c>
      <c r="AC28" t="s">
        <v>120</v>
      </c>
      <c r="AD28" t="s">
        <v>121</v>
      </c>
      <c r="AE28" t="s">
        <v>117</v>
      </c>
      <c r="AF28">
        <v>0</v>
      </c>
      <c r="AG28">
        <v>0</v>
      </c>
      <c r="AH28">
        <v>0</v>
      </c>
      <c r="AI28">
        <v>0</v>
      </c>
      <c r="AJ28">
        <v>0</v>
      </c>
      <c r="AK28">
        <v>0</v>
      </c>
      <c r="AL28">
        <v>4</v>
      </c>
      <c r="AM28">
        <v>0</v>
      </c>
      <c r="AN28">
        <v>0</v>
      </c>
      <c r="AO28">
        <v>0</v>
      </c>
      <c r="AQ28">
        <v>2</v>
      </c>
      <c r="AW28" t="s">
        <v>844</v>
      </c>
      <c r="AX28" t="s">
        <v>122</v>
      </c>
      <c r="AY28" t="s">
        <v>847</v>
      </c>
      <c r="AZ28" t="s">
        <v>122</v>
      </c>
      <c r="BA28" t="s">
        <v>647</v>
      </c>
      <c r="BB28" t="s">
        <v>122</v>
      </c>
      <c r="BC28">
        <v>37</v>
      </c>
      <c r="BD28" t="s">
        <v>125</v>
      </c>
      <c r="BE28" t="s">
        <v>126</v>
      </c>
      <c r="BF28" t="s">
        <v>162</v>
      </c>
      <c r="BG28" t="s">
        <v>126</v>
      </c>
      <c r="BH28" t="s">
        <v>127</v>
      </c>
      <c r="BI28">
        <v>516</v>
      </c>
      <c r="BJ28" t="s">
        <v>298</v>
      </c>
      <c r="BK28" t="s">
        <v>474</v>
      </c>
      <c r="BL28" t="s">
        <v>895</v>
      </c>
      <c r="BM28" t="s">
        <v>893</v>
      </c>
      <c r="BN28" s="29" t="e">
        <f>HYPERLINK(CONCATENATE("http://maps.google.com/?t=k&amp;q=",#REF!,",",#REF!),"Show location")</f>
        <v>#REF!</v>
      </c>
    </row>
    <row r="29" spans="1:66" x14ac:dyDescent="0.25">
      <c r="A29" s="31" t="s">
        <v>305</v>
      </c>
      <c r="B29" t="s">
        <v>1107</v>
      </c>
      <c r="C29" t="s">
        <v>1108</v>
      </c>
      <c r="D29" t="s">
        <v>1109</v>
      </c>
      <c r="E29" t="s">
        <v>109</v>
      </c>
      <c r="F29" t="s">
        <v>298</v>
      </c>
      <c r="G29" t="s">
        <v>299</v>
      </c>
      <c r="H29" t="s">
        <v>835</v>
      </c>
      <c r="I29" t="s">
        <v>301</v>
      </c>
      <c r="J29" t="s">
        <v>306</v>
      </c>
      <c r="K29" t="s">
        <v>46</v>
      </c>
      <c r="L29" t="s">
        <v>116</v>
      </c>
      <c r="M29">
        <v>25.920870000000001</v>
      </c>
      <c r="N29">
        <v>11.676450000000001</v>
      </c>
      <c r="O29" t="s">
        <v>131</v>
      </c>
      <c r="P29" t="s">
        <v>854</v>
      </c>
      <c r="S29">
        <v>20</v>
      </c>
      <c r="T29">
        <v>123</v>
      </c>
      <c r="Y29">
        <v>20</v>
      </c>
      <c r="Z29">
        <v>123</v>
      </c>
      <c r="AC29" t="s">
        <v>120</v>
      </c>
      <c r="AD29" t="s">
        <v>117</v>
      </c>
      <c r="AE29" t="s">
        <v>117</v>
      </c>
      <c r="AF29">
        <v>3</v>
      </c>
      <c r="AG29">
        <v>6</v>
      </c>
      <c r="AH29">
        <v>11</v>
      </c>
      <c r="AI29">
        <v>17</v>
      </c>
      <c r="AJ29">
        <v>15</v>
      </c>
      <c r="AK29">
        <v>18</v>
      </c>
      <c r="AL29">
        <v>22</v>
      </c>
      <c r="AM29">
        <v>23</v>
      </c>
      <c r="AN29">
        <v>4</v>
      </c>
      <c r="AO29">
        <v>4</v>
      </c>
      <c r="AP29">
        <v>20</v>
      </c>
      <c r="AW29" t="s">
        <v>844</v>
      </c>
      <c r="AX29" t="s">
        <v>122</v>
      </c>
      <c r="AY29" t="s">
        <v>647</v>
      </c>
      <c r="AZ29" t="s">
        <v>122</v>
      </c>
      <c r="BA29" t="s">
        <v>117</v>
      </c>
      <c r="BB29" t="s">
        <v>117</v>
      </c>
      <c r="BC29">
        <v>6</v>
      </c>
      <c r="BD29" t="s">
        <v>125</v>
      </c>
      <c r="BE29" t="s">
        <v>206</v>
      </c>
      <c r="BF29" t="s">
        <v>126</v>
      </c>
      <c r="BG29" t="s">
        <v>126</v>
      </c>
      <c r="BH29" t="s">
        <v>127</v>
      </c>
      <c r="BI29">
        <v>1471</v>
      </c>
      <c r="BJ29" t="s">
        <v>298</v>
      </c>
      <c r="BK29" t="s">
        <v>835</v>
      </c>
      <c r="BL29" t="s">
        <v>896</v>
      </c>
      <c r="BM29" t="s">
        <v>897</v>
      </c>
      <c r="BN29" s="29" t="e">
        <f>HYPERLINK(CONCATENATE("http://maps.google.com/?t=k&amp;q=",#REF!,",",#REF!),"Show location")</f>
        <v>#REF!</v>
      </c>
    </row>
    <row r="30" spans="1:66" x14ac:dyDescent="0.25">
      <c r="A30" s="31" t="s">
        <v>219</v>
      </c>
      <c r="B30" t="s">
        <v>1107</v>
      </c>
      <c r="C30" t="s">
        <v>1108</v>
      </c>
      <c r="D30" t="s">
        <v>1109</v>
      </c>
      <c r="E30" t="s">
        <v>109</v>
      </c>
      <c r="F30" t="s">
        <v>298</v>
      </c>
      <c r="G30" t="s">
        <v>299</v>
      </c>
      <c r="H30" t="s">
        <v>835</v>
      </c>
      <c r="I30" t="s">
        <v>301</v>
      </c>
      <c r="J30" t="s">
        <v>302</v>
      </c>
      <c r="K30" t="s">
        <v>43</v>
      </c>
      <c r="L30" t="s">
        <v>116</v>
      </c>
      <c r="M30">
        <v>26.21791</v>
      </c>
      <c r="N30">
        <v>12.002409999999999</v>
      </c>
      <c r="O30" t="s">
        <v>131</v>
      </c>
      <c r="P30" t="s">
        <v>854</v>
      </c>
      <c r="Q30" t="s">
        <v>244</v>
      </c>
      <c r="R30" t="s">
        <v>303</v>
      </c>
      <c r="S30">
        <v>100</v>
      </c>
      <c r="T30">
        <v>570</v>
      </c>
      <c r="U30">
        <v>70</v>
      </c>
      <c r="V30">
        <v>499</v>
      </c>
      <c r="Y30">
        <v>30</v>
      </c>
      <c r="Z30">
        <v>71</v>
      </c>
      <c r="AC30" t="s">
        <v>120</v>
      </c>
      <c r="AD30" t="s">
        <v>117</v>
      </c>
      <c r="AE30" t="s">
        <v>117</v>
      </c>
      <c r="AF30">
        <v>20</v>
      </c>
      <c r="AG30">
        <v>30</v>
      </c>
      <c r="AH30">
        <v>55</v>
      </c>
      <c r="AI30">
        <v>66</v>
      </c>
      <c r="AJ30">
        <v>76</v>
      </c>
      <c r="AK30">
        <v>81</v>
      </c>
      <c r="AL30">
        <v>81</v>
      </c>
      <c r="AM30">
        <v>116</v>
      </c>
      <c r="AN30">
        <v>25</v>
      </c>
      <c r="AO30">
        <v>20</v>
      </c>
      <c r="AP30">
        <v>100</v>
      </c>
      <c r="AW30" t="s">
        <v>847</v>
      </c>
      <c r="AX30" t="s">
        <v>122</v>
      </c>
      <c r="AY30" t="s">
        <v>649</v>
      </c>
      <c r="AZ30" t="s">
        <v>122</v>
      </c>
      <c r="BA30" t="s">
        <v>847</v>
      </c>
      <c r="BB30" t="s">
        <v>122</v>
      </c>
      <c r="BC30">
        <v>3</v>
      </c>
      <c r="BD30" t="s">
        <v>125</v>
      </c>
      <c r="BE30" t="s">
        <v>126</v>
      </c>
      <c r="BF30" t="s">
        <v>126</v>
      </c>
      <c r="BG30" t="s">
        <v>162</v>
      </c>
      <c r="BH30" t="s">
        <v>127</v>
      </c>
      <c r="BI30">
        <v>1461</v>
      </c>
      <c r="BJ30" t="s">
        <v>298</v>
      </c>
      <c r="BK30" t="s">
        <v>300</v>
      </c>
      <c r="BL30" t="s">
        <v>898</v>
      </c>
      <c r="BM30" t="s">
        <v>899</v>
      </c>
      <c r="BN30" s="29" t="e">
        <f>HYPERLINK(CONCATENATE("http://maps.google.com/?t=k&amp;q=",#REF!,",",#REF!),"Show location")</f>
        <v>#REF!</v>
      </c>
    </row>
    <row r="31" spans="1:66" x14ac:dyDescent="0.25">
      <c r="A31" s="31" t="s">
        <v>307</v>
      </c>
      <c r="B31" t="s">
        <v>1107</v>
      </c>
      <c r="C31" t="s">
        <v>1108</v>
      </c>
      <c r="D31" t="s">
        <v>1109</v>
      </c>
      <c r="E31" t="s">
        <v>109</v>
      </c>
      <c r="F31" t="s">
        <v>298</v>
      </c>
      <c r="G31" t="s">
        <v>299</v>
      </c>
      <c r="H31" t="s">
        <v>835</v>
      </c>
      <c r="I31" t="s">
        <v>301</v>
      </c>
      <c r="J31" t="s">
        <v>308</v>
      </c>
      <c r="K31" t="s">
        <v>48</v>
      </c>
      <c r="L31" t="s">
        <v>116</v>
      </c>
      <c r="M31">
        <v>25.823399999999999</v>
      </c>
      <c r="N31">
        <v>11.668782999999999</v>
      </c>
      <c r="O31" t="s">
        <v>131</v>
      </c>
      <c r="P31" t="s">
        <v>150</v>
      </c>
      <c r="Q31" t="s">
        <v>309</v>
      </c>
      <c r="R31" t="s">
        <v>297</v>
      </c>
      <c r="S31">
        <v>75</v>
      </c>
      <c r="T31">
        <v>375</v>
      </c>
      <c r="Y31">
        <v>30</v>
      </c>
      <c r="Z31">
        <v>150</v>
      </c>
      <c r="AA31">
        <v>45</v>
      </c>
      <c r="AB31">
        <v>225</v>
      </c>
      <c r="AC31" t="s">
        <v>120</v>
      </c>
      <c r="AD31" t="s">
        <v>160</v>
      </c>
      <c r="AE31" t="s">
        <v>117</v>
      </c>
      <c r="AF31">
        <v>24</v>
      </c>
      <c r="AG31">
        <v>20</v>
      </c>
      <c r="AH31">
        <v>28</v>
      </c>
      <c r="AI31">
        <v>32</v>
      </c>
      <c r="AJ31">
        <v>43</v>
      </c>
      <c r="AK31">
        <v>59</v>
      </c>
      <c r="AL31">
        <v>55</v>
      </c>
      <c r="AM31">
        <v>70</v>
      </c>
      <c r="AN31">
        <v>16</v>
      </c>
      <c r="AO31">
        <v>28</v>
      </c>
      <c r="AP31">
        <v>75</v>
      </c>
      <c r="AW31" t="s">
        <v>647</v>
      </c>
      <c r="AX31" t="s">
        <v>122</v>
      </c>
      <c r="AY31" t="s">
        <v>649</v>
      </c>
      <c r="AZ31" t="s">
        <v>122</v>
      </c>
      <c r="BA31" t="s">
        <v>117</v>
      </c>
      <c r="BB31" t="s">
        <v>117</v>
      </c>
      <c r="BC31">
        <v>6</v>
      </c>
      <c r="BD31" t="s">
        <v>125</v>
      </c>
      <c r="BE31" t="s">
        <v>126</v>
      </c>
      <c r="BF31" t="s">
        <v>126</v>
      </c>
      <c r="BG31" t="s">
        <v>126</v>
      </c>
      <c r="BH31" t="s">
        <v>127</v>
      </c>
      <c r="BI31">
        <v>1473</v>
      </c>
      <c r="BJ31" t="s">
        <v>298</v>
      </c>
      <c r="BK31" t="s">
        <v>474</v>
      </c>
      <c r="BL31" t="s">
        <v>900</v>
      </c>
      <c r="BM31" t="s">
        <v>893</v>
      </c>
      <c r="BN31" s="29" t="e">
        <f>HYPERLINK(CONCATENATE("http://maps.google.com/?t=k&amp;q=",#REF!,",",#REF!),"Show location")</f>
        <v>#REF!</v>
      </c>
    </row>
    <row r="32" spans="1:66" x14ac:dyDescent="0.25">
      <c r="A32" s="31" t="s">
        <v>135</v>
      </c>
      <c r="B32" t="s">
        <v>1107</v>
      </c>
      <c r="C32" t="s">
        <v>1108</v>
      </c>
      <c r="D32" t="s">
        <v>1109</v>
      </c>
      <c r="E32" t="s">
        <v>109</v>
      </c>
      <c r="F32" t="s">
        <v>298</v>
      </c>
      <c r="G32" t="s">
        <v>299</v>
      </c>
      <c r="H32" t="s">
        <v>835</v>
      </c>
      <c r="I32" t="s">
        <v>301</v>
      </c>
      <c r="J32" t="s">
        <v>304</v>
      </c>
      <c r="K32" t="s">
        <v>47</v>
      </c>
      <c r="L32" t="s">
        <v>116</v>
      </c>
      <c r="M32">
        <v>26.312066000000002</v>
      </c>
      <c r="N32">
        <v>11.560083000000001</v>
      </c>
      <c r="O32" t="s">
        <v>131</v>
      </c>
      <c r="P32" t="s">
        <v>150</v>
      </c>
      <c r="Q32" t="s">
        <v>215</v>
      </c>
      <c r="R32" t="s">
        <v>297</v>
      </c>
      <c r="S32">
        <v>30</v>
      </c>
      <c r="T32">
        <v>185</v>
      </c>
      <c r="U32">
        <v>15</v>
      </c>
      <c r="V32">
        <v>100</v>
      </c>
      <c r="W32">
        <v>10</v>
      </c>
      <c r="X32">
        <v>55</v>
      </c>
      <c r="Y32">
        <v>5</v>
      </c>
      <c r="Z32">
        <v>30</v>
      </c>
      <c r="AC32" t="s">
        <v>120</v>
      </c>
      <c r="AD32" t="s">
        <v>117</v>
      </c>
      <c r="AE32" t="s">
        <v>117</v>
      </c>
      <c r="AF32">
        <v>7</v>
      </c>
      <c r="AG32">
        <v>9</v>
      </c>
      <c r="AH32">
        <v>16</v>
      </c>
      <c r="AI32">
        <v>17</v>
      </c>
      <c r="AJ32">
        <v>21</v>
      </c>
      <c r="AK32">
        <v>19</v>
      </c>
      <c r="AL32">
        <v>33</v>
      </c>
      <c r="AM32">
        <v>37</v>
      </c>
      <c r="AN32">
        <v>12</v>
      </c>
      <c r="AO32">
        <v>14</v>
      </c>
      <c r="AP32">
        <v>30</v>
      </c>
      <c r="AW32" t="s">
        <v>844</v>
      </c>
      <c r="AX32" t="s">
        <v>122</v>
      </c>
      <c r="AY32" t="s">
        <v>847</v>
      </c>
      <c r="AZ32" t="s">
        <v>122</v>
      </c>
      <c r="BA32" t="s">
        <v>847</v>
      </c>
      <c r="BB32" t="s">
        <v>122</v>
      </c>
      <c r="BC32">
        <v>15</v>
      </c>
      <c r="BD32" t="s">
        <v>125</v>
      </c>
      <c r="BE32" t="s">
        <v>126</v>
      </c>
      <c r="BF32" t="s">
        <v>162</v>
      </c>
      <c r="BG32" t="s">
        <v>206</v>
      </c>
      <c r="BH32" t="s">
        <v>127</v>
      </c>
      <c r="BI32">
        <v>1470</v>
      </c>
      <c r="BJ32" t="s">
        <v>298</v>
      </c>
      <c r="BK32" t="s">
        <v>835</v>
      </c>
      <c r="BL32" t="s">
        <v>901</v>
      </c>
      <c r="BM32" t="s">
        <v>897</v>
      </c>
      <c r="BN32" s="29" t="e">
        <f>HYPERLINK(CONCATENATE("http://maps.google.com/?t=k&amp;q=",#REF!,",",#REF!),"Show location")</f>
        <v>#REF!</v>
      </c>
    </row>
    <row r="33" spans="1:66" x14ac:dyDescent="0.25">
      <c r="A33" s="31" t="s">
        <v>219</v>
      </c>
      <c r="B33" t="s">
        <v>1107</v>
      </c>
      <c r="C33" t="s">
        <v>1108</v>
      </c>
      <c r="D33" t="s">
        <v>1109</v>
      </c>
      <c r="E33" t="s">
        <v>109</v>
      </c>
      <c r="F33" t="s">
        <v>298</v>
      </c>
      <c r="G33" t="s">
        <v>299</v>
      </c>
      <c r="H33" t="s">
        <v>310</v>
      </c>
      <c r="I33" t="s">
        <v>311</v>
      </c>
      <c r="J33" t="s">
        <v>312</v>
      </c>
      <c r="K33" t="s">
        <v>313</v>
      </c>
      <c r="L33" t="s">
        <v>116</v>
      </c>
      <c r="M33">
        <v>26.009630000000001</v>
      </c>
      <c r="N33">
        <v>11.64805</v>
      </c>
      <c r="O33" t="s">
        <v>131</v>
      </c>
      <c r="P33" t="s">
        <v>425</v>
      </c>
      <c r="Q33" t="s">
        <v>314</v>
      </c>
      <c r="R33" t="s">
        <v>315</v>
      </c>
      <c r="S33">
        <v>2850</v>
      </c>
      <c r="T33">
        <v>10450</v>
      </c>
      <c r="U33">
        <v>2805</v>
      </c>
      <c r="V33">
        <v>10241</v>
      </c>
      <c r="W33">
        <v>45</v>
      </c>
      <c r="X33">
        <v>209</v>
      </c>
      <c r="AC33" t="s">
        <v>120</v>
      </c>
      <c r="AD33" t="s">
        <v>117</v>
      </c>
      <c r="AE33" t="s">
        <v>117</v>
      </c>
      <c r="AF33">
        <v>663</v>
      </c>
      <c r="AG33">
        <v>581</v>
      </c>
      <c r="AH33">
        <v>995</v>
      </c>
      <c r="AI33">
        <v>1078</v>
      </c>
      <c r="AJ33">
        <v>1410</v>
      </c>
      <c r="AK33">
        <v>1327</v>
      </c>
      <c r="AL33">
        <v>1576</v>
      </c>
      <c r="AM33">
        <v>1741</v>
      </c>
      <c r="AN33">
        <v>581</v>
      </c>
      <c r="AO33">
        <v>498</v>
      </c>
      <c r="AP33">
        <v>2850</v>
      </c>
      <c r="AW33" t="s">
        <v>649</v>
      </c>
      <c r="AX33" t="s">
        <v>122</v>
      </c>
      <c r="AY33" t="s">
        <v>117</v>
      </c>
      <c r="AZ33" t="s">
        <v>117</v>
      </c>
      <c r="BA33" t="s">
        <v>117</v>
      </c>
      <c r="BB33" t="s">
        <v>117</v>
      </c>
      <c r="BC33">
        <v>5</v>
      </c>
      <c r="BD33" t="s">
        <v>125</v>
      </c>
      <c r="BE33" t="s">
        <v>126</v>
      </c>
      <c r="BF33" t="s">
        <v>126</v>
      </c>
      <c r="BG33" t="s">
        <v>126</v>
      </c>
      <c r="BH33" t="s">
        <v>127</v>
      </c>
      <c r="BI33">
        <v>1474</v>
      </c>
      <c r="BJ33" t="s">
        <v>298</v>
      </c>
      <c r="BK33" t="s">
        <v>835</v>
      </c>
      <c r="BL33" t="s">
        <v>902</v>
      </c>
      <c r="BM33" t="s">
        <v>897</v>
      </c>
      <c r="BN33" s="29" t="e">
        <f>HYPERLINK(CONCATENATE("http://maps.google.com/?t=k&amp;q=",#REF!,",",#REF!),"Show location")</f>
        <v>#REF!</v>
      </c>
    </row>
    <row r="34" spans="1:66" x14ac:dyDescent="0.25">
      <c r="A34" s="31" t="s">
        <v>316</v>
      </c>
      <c r="B34" t="s">
        <v>1107</v>
      </c>
      <c r="C34" t="s">
        <v>1108</v>
      </c>
      <c r="D34" t="s">
        <v>1109</v>
      </c>
      <c r="E34" t="s">
        <v>109</v>
      </c>
      <c r="F34" t="s">
        <v>298</v>
      </c>
      <c r="G34" t="s">
        <v>299</v>
      </c>
      <c r="H34" t="s">
        <v>1102</v>
      </c>
      <c r="I34" t="s">
        <v>1099</v>
      </c>
      <c r="J34" t="s">
        <v>1103</v>
      </c>
      <c r="K34" t="s">
        <v>317</v>
      </c>
      <c r="L34" t="s">
        <v>116</v>
      </c>
      <c r="M34">
        <v>26.338850000000001</v>
      </c>
      <c r="N34">
        <v>11.248699999999999</v>
      </c>
      <c r="O34" t="s">
        <v>131</v>
      </c>
      <c r="P34" t="s">
        <v>425</v>
      </c>
      <c r="Q34" t="s">
        <v>318</v>
      </c>
      <c r="R34" t="s">
        <v>319</v>
      </c>
      <c r="S34">
        <v>10350</v>
      </c>
      <c r="T34">
        <v>25900</v>
      </c>
      <c r="U34">
        <v>10319</v>
      </c>
      <c r="V34">
        <v>25781</v>
      </c>
      <c r="W34">
        <v>31</v>
      </c>
      <c r="X34">
        <v>119</v>
      </c>
      <c r="AC34" t="s">
        <v>120</v>
      </c>
      <c r="AD34" t="s">
        <v>117</v>
      </c>
      <c r="AE34" t="s">
        <v>117</v>
      </c>
      <c r="AF34">
        <v>1577</v>
      </c>
      <c r="AG34">
        <v>2252</v>
      </c>
      <c r="AH34">
        <v>2477</v>
      </c>
      <c r="AI34">
        <v>3153</v>
      </c>
      <c r="AJ34">
        <v>3378</v>
      </c>
      <c r="AK34">
        <v>2928</v>
      </c>
      <c r="AL34">
        <v>4054</v>
      </c>
      <c r="AM34">
        <v>4279</v>
      </c>
      <c r="AN34">
        <v>676</v>
      </c>
      <c r="AO34">
        <v>1126</v>
      </c>
      <c r="AP34">
        <v>10350</v>
      </c>
      <c r="AW34" t="s">
        <v>649</v>
      </c>
      <c r="AX34" t="s">
        <v>122</v>
      </c>
      <c r="AY34" t="s">
        <v>117</v>
      </c>
      <c r="AZ34" t="s">
        <v>117</v>
      </c>
      <c r="BA34" t="s">
        <v>117</v>
      </c>
      <c r="BB34" t="s">
        <v>117</v>
      </c>
      <c r="BC34">
        <v>3</v>
      </c>
      <c r="BD34" t="s">
        <v>125</v>
      </c>
      <c r="BE34" t="s">
        <v>126</v>
      </c>
      <c r="BF34" t="s">
        <v>126</v>
      </c>
      <c r="BG34" t="s">
        <v>206</v>
      </c>
      <c r="BH34" t="s">
        <v>127</v>
      </c>
      <c r="BI34">
        <v>1475</v>
      </c>
      <c r="BJ34" t="s">
        <v>298</v>
      </c>
      <c r="BK34" t="s">
        <v>1104</v>
      </c>
      <c r="BL34" t="s">
        <v>1100</v>
      </c>
      <c r="BM34" t="s">
        <v>1105</v>
      </c>
      <c r="BN34" s="29" t="e">
        <f>HYPERLINK(CONCATENATE("http://maps.google.com/?t=k&amp;q=",#REF!,",",#REF!),"Show location")</f>
        <v>#REF!</v>
      </c>
    </row>
    <row r="35" spans="1:66" x14ac:dyDescent="0.25">
      <c r="A35" s="31" t="s">
        <v>186</v>
      </c>
      <c r="B35" t="s">
        <v>1107</v>
      </c>
      <c r="C35" t="s">
        <v>1108</v>
      </c>
      <c r="D35" t="s">
        <v>1109</v>
      </c>
      <c r="E35" t="s">
        <v>109</v>
      </c>
      <c r="F35" t="s">
        <v>194</v>
      </c>
      <c r="G35" t="s">
        <v>195</v>
      </c>
      <c r="H35" t="s">
        <v>196</v>
      </c>
      <c r="I35" t="s">
        <v>197</v>
      </c>
      <c r="J35" t="s">
        <v>199</v>
      </c>
      <c r="K35" t="s">
        <v>33</v>
      </c>
      <c r="L35" t="s">
        <v>116</v>
      </c>
      <c r="M35">
        <v>23.0078</v>
      </c>
      <c r="N35">
        <v>11.038</v>
      </c>
      <c r="O35" t="s">
        <v>131</v>
      </c>
      <c r="P35" t="s">
        <v>150</v>
      </c>
      <c r="S35">
        <v>38</v>
      </c>
      <c r="T35">
        <v>76</v>
      </c>
      <c r="AA35">
        <v>38</v>
      </c>
      <c r="AB35">
        <v>76</v>
      </c>
      <c r="AC35" t="s">
        <v>121</v>
      </c>
      <c r="AD35" t="s">
        <v>117</v>
      </c>
      <c r="AE35" t="s">
        <v>117</v>
      </c>
      <c r="AF35">
        <v>2</v>
      </c>
      <c r="AG35">
        <v>5</v>
      </c>
      <c r="AH35">
        <v>6</v>
      </c>
      <c r="AI35">
        <v>8</v>
      </c>
      <c r="AJ35">
        <v>7</v>
      </c>
      <c r="AK35">
        <v>11</v>
      </c>
      <c r="AL35">
        <v>13</v>
      </c>
      <c r="AM35">
        <v>21</v>
      </c>
      <c r="AN35">
        <v>1</v>
      </c>
      <c r="AO35">
        <v>2</v>
      </c>
      <c r="AU35">
        <v>38</v>
      </c>
      <c r="AW35" t="s">
        <v>647</v>
      </c>
      <c r="AX35" t="s">
        <v>122</v>
      </c>
      <c r="AY35" t="s">
        <v>647</v>
      </c>
      <c r="AZ35" t="s">
        <v>122</v>
      </c>
      <c r="BA35" t="s">
        <v>847</v>
      </c>
      <c r="BB35" t="s">
        <v>122</v>
      </c>
      <c r="BC35">
        <v>3</v>
      </c>
      <c r="BD35" t="s">
        <v>125</v>
      </c>
      <c r="BE35" t="s">
        <v>126</v>
      </c>
      <c r="BF35" t="s">
        <v>126</v>
      </c>
      <c r="BG35" t="s">
        <v>126</v>
      </c>
      <c r="BH35" t="s">
        <v>127</v>
      </c>
      <c r="BI35">
        <v>1203</v>
      </c>
      <c r="BJ35" t="s">
        <v>194</v>
      </c>
      <c r="BK35" t="s">
        <v>196</v>
      </c>
      <c r="BL35" t="s">
        <v>903</v>
      </c>
      <c r="BM35" t="s">
        <v>904</v>
      </c>
      <c r="BN35" s="29" t="e">
        <f>HYPERLINK(CONCATENATE("http://maps.google.com/?t=k&amp;q=",#REF!,",",#REF!),"Show location")</f>
        <v>#REF!</v>
      </c>
    </row>
    <row r="36" spans="1:66" x14ac:dyDescent="0.25">
      <c r="A36" s="31" t="s">
        <v>180</v>
      </c>
      <c r="B36" t="s">
        <v>1107</v>
      </c>
      <c r="C36" t="s">
        <v>1108</v>
      </c>
      <c r="D36" t="s">
        <v>1109</v>
      </c>
      <c r="E36" t="s">
        <v>109</v>
      </c>
      <c r="F36" t="s">
        <v>194</v>
      </c>
      <c r="G36" t="s">
        <v>195</v>
      </c>
      <c r="H36" t="s">
        <v>196</v>
      </c>
      <c r="I36" t="s">
        <v>197</v>
      </c>
      <c r="J36" t="s">
        <v>198</v>
      </c>
      <c r="K36" t="s">
        <v>34</v>
      </c>
      <c r="L36" t="s">
        <v>116</v>
      </c>
      <c r="M36">
        <v>23.026</v>
      </c>
      <c r="N36">
        <v>11.13</v>
      </c>
      <c r="O36" t="s">
        <v>131</v>
      </c>
      <c r="P36" t="s">
        <v>150</v>
      </c>
      <c r="S36">
        <v>13</v>
      </c>
      <c r="T36">
        <v>65</v>
      </c>
      <c r="Y36">
        <v>13</v>
      </c>
      <c r="Z36">
        <v>65</v>
      </c>
      <c r="AC36" t="s">
        <v>121</v>
      </c>
      <c r="AD36" t="s">
        <v>117</v>
      </c>
      <c r="AE36" t="s">
        <v>117</v>
      </c>
      <c r="AF36">
        <v>3</v>
      </c>
      <c r="AG36">
        <v>2</v>
      </c>
      <c r="AH36">
        <v>4</v>
      </c>
      <c r="AI36">
        <v>5</v>
      </c>
      <c r="AJ36">
        <v>8</v>
      </c>
      <c r="AK36">
        <v>10</v>
      </c>
      <c r="AL36">
        <v>14</v>
      </c>
      <c r="AM36">
        <v>16</v>
      </c>
      <c r="AN36">
        <v>1</v>
      </c>
      <c r="AO36">
        <v>2</v>
      </c>
      <c r="AQ36">
        <v>13</v>
      </c>
      <c r="AW36" t="s">
        <v>647</v>
      </c>
      <c r="AX36" t="s">
        <v>122</v>
      </c>
      <c r="AY36" t="s">
        <v>647</v>
      </c>
      <c r="AZ36" t="s">
        <v>122</v>
      </c>
      <c r="BA36" t="s">
        <v>117</v>
      </c>
      <c r="BB36" t="s">
        <v>117</v>
      </c>
      <c r="BC36">
        <v>2</v>
      </c>
      <c r="BD36" t="s">
        <v>125</v>
      </c>
      <c r="BE36" t="s">
        <v>126</v>
      </c>
      <c r="BF36" t="s">
        <v>126</v>
      </c>
      <c r="BG36" t="s">
        <v>126</v>
      </c>
      <c r="BH36" t="s">
        <v>193</v>
      </c>
      <c r="BI36">
        <v>1202</v>
      </c>
      <c r="BJ36" t="s">
        <v>194</v>
      </c>
      <c r="BK36" t="s">
        <v>196</v>
      </c>
      <c r="BL36" t="s">
        <v>905</v>
      </c>
      <c r="BM36" t="s">
        <v>904</v>
      </c>
      <c r="BN36" s="29" t="e">
        <f>HYPERLINK(CONCATENATE("http://maps.google.com/?t=k&amp;q=",#REF!,",",#REF!),"Show location")</f>
        <v>#REF!</v>
      </c>
    </row>
    <row r="37" spans="1:66" x14ac:dyDescent="0.25">
      <c r="A37" s="31" t="s">
        <v>180</v>
      </c>
      <c r="B37" t="s">
        <v>1107</v>
      </c>
      <c r="C37" t="s">
        <v>1108</v>
      </c>
      <c r="D37" t="s">
        <v>1109</v>
      </c>
      <c r="E37" t="s">
        <v>109</v>
      </c>
      <c r="F37" t="s">
        <v>194</v>
      </c>
      <c r="G37" t="s">
        <v>195</v>
      </c>
      <c r="H37" t="s">
        <v>272</v>
      </c>
      <c r="I37" t="s">
        <v>273</v>
      </c>
      <c r="J37" t="s">
        <v>274</v>
      </c>
      <c r="K37" t="s">
        <v>35</v>
      </c>
      <c r="L37" t="s">
        <v>116</v>
      </c>
      <c r="M37">
        <v>22.747450000000001</v>
      </c>
      <c r="N37">
        <v>12.309832999999999</v>
      </c>
      <c r="O37" t="s">
        <v>131</v>
      </c>
      <c r="P37" t="s">
        <v>425</v>
      </c>
      <c r="S37">
        <v>30</v>
      </c>
      <c r="T37">
        <v>150</v>
      </c>
      <c r="U37">
        <v>30</v>
      </c>
      <c r="V37">
        <v>150</v>
      </c>
      <c r="W37">
        <v>0</v>
      </c>
      <c r="X37">
        <v>0</v>
      </c>
      <c r="AC37" t="s">
        <v>121</v>
      </c>
      <c r="AD37" t="s">
        <v>275</v>
      </c>
      <c r="AE37" t="s">
        <v>117</v>
      </c>
      <c r="AF37">
        <v>4</v>
      </c>
      <c r="AG37">
        <v>8</v>
      </c>
      <c r="AH37">
        <v>15</v>
      </c>
      <c r="AI37">
        <v>8</v>
      </c>
      <c r="AJ37">
        <v>11</v>
      </c>
      <c r="AK37">
        <v>30</v>
      </c>
      <c r="AL37">
        <v>23</v>
      </c>
      <c r="AM37">
        <v>39</v>
      </c>
      <c r="AN37">
        <v>8</v>
      </c>
      <c r="AO37">
        <v>4</v>
      </c>
      <c r="AP37">
        <v>30</v>
      </c>
      <c r="AW37" t="s">
        <v>647</v>
      </c>
      <c r="AX37" t="s">
        <v>122</v>
      </c>
      <c r="AY37" t="s">
        <v>647</v>
      </c>
      <c r="AZ37" t="s">
        <v>122</v>
      </c>
      <c r="BA37" t="s">
        <v>647</v>
      </c>
      <c r="BB37" t="s">
        <v>122</v>
      </c>
      <c r="BC37">
        <v>5</v>
      </c>
      <c r="BD37" t="s">
        <v>125</v>
      </c>
      <c r="BE37" t="s">
        <v>126</v>
      </c>
      <c r="BF37" t="s">
        <v>162</v>
      </c>
      <c r="BG37" t="s">
        <v>162</v>
      </c>
      <c r="BH37" t="s">
        <v>127</v>
      </c>
      <c r="BI37">
        <v>1307</v>
      </c>
      <c r="BJ37" t="s">
        <v>194</v>
      </c>
      <c r="BK37" t="s">
        <v>834</v>
      </c>
      <c r="BL37" t="s">
        <v>906</v>
      </c>
      <c r="BM37" t="s">
        <v>907</v>
      </c>
      <c r="BN37" s="29" t="e">
        <f>HYPERLINK(CONCATENATE("http://maps.google.com/?t=k&amp;q=",#REF!,",",#REF!),"Show location")</f>
        <v>#REF!</v>
      </c>
    </row>
    <row r="38" spans="1:66" x14ac:dyDescent="0.25">
      <c r="A38" s="31" t="s">
        <v>200</v>
      </c>
      <c r="B38" t="s">
        <v>1107</v>
      </c>
      <c r="C38" t="s">
        <v>1108</v>
      </c>
      <c r="D38" t="s">
        <v>1109</v>
      </c>
      <c r="E38" t="s">
        <v>109</v>
      </c>
      <c r="F38" t="s">
        <v>154</v>
      </c>
      <c r="G38" t="s">
        <v>155</v>
      </c>
      <c r="H38" t="s">
        <v>361</v>
      </c>
      <c r="I38" t="s">
        <v>362</v>
      </c>
      <c r="J38" t="s">
        <v>580</v>
      </c>
      <c r="K38" t="s">
        <v>581</v>
      </c>
      <c r="L38" t="s">
        <v>205</v>
      </c>
      <c r="M38">
        <v>15.2011</v>
      </c>
      <c r="N38">
        <v>11.19623</v>
      </c>
      <c r="O38" t="s">
        <v>131</v>
      </c>
      <c r="P38" t="s">
        <v>150</v>
      </c>
      <c r="S38">
        <v>308</v>
      </c>
      <c r="T38">
        <v>1002</v>
      </c>
      <c r="W38">
        <v>308</v>
      </c>
      <c r="X38">
        <v>1002</v>
      </c>
      <c r="AC38" t="s">
        <v>120</v>
      </c>
      <c r="AD38" t="s">
        <v>117</v>
      </c>
      <c r="AE38" t="s">
        <v>117</v>
      </c>
      <c r="AF38">
        <v>54</v>
      </c>
      <c r="AG38">
        <v>65</v>
      </c>
      <c r="AH38">
        <v>86</v>
      </c>
      <c r="AI38">
        <v>97</v>
      </c>
      <c r="AJ38">
        <v>108</v>
      </c>
      <c r="AK38">
        <v>129</v>
      </c>
      <c r="AL38">
        <v>151</v>
      </c>
      <c r="AM38">
        <v>172</v>
      </c>
      <c r="AN38">
        <v>75</v>
      </c>
      <c r="AO38">
        <v>65</v>
      </c>
      <c r="AP38">
        <v>308</v>
      </c>
      <c r="AW38" t="s">
        <v>647</v>
      </c>
      <c r="AX38" t="s">
        <v>122</v>
      </c>
      <c r="AY38" t="s">
        <v>647</v>
      </c>
      <c r="AZ38" t="s">
        <v>122</v>
      </c>
      <c r="BA38" t="s">
        <v>647</v>
      </c>
      <c r="BB38" t="s">
        <v>122</v>
      </c>
      <c r="BC38">
        <v>3</v>
      </c>
      <c r="BD38" t="s">
        <v>125</v>
      </c>
      <c r="BE38" t="s">
        <v>126</v>
      </c>
      <c r="BF38" t="s">
        <v>206</v>
      </c>
      <c r="BG38" t="s">
        <v>206</v>
      </c>
      <c r="BH38" t="s">
        <v>127</v>
      </c>
      <c r="BI38">
        <v>1820</v>
      </c>
      <c r="BJ38" t="s">
        <v>154</v>
      </c>
      <c r="BK38" t="s">
        <v>361</v>
      </c>
      <c r="BL38" t="s">
        <v>908</v>
      </c>
      <c r="BM38" t="s">
        <v>909</v>
      </c>
      <c r="BN38" s="29" t="e">
        <f>HYPERLINK(CONCATENATE("http://maps.google.com/?t=k&amp;q=",#REF!,",",#REF!),"Show location")</f>
        <v>#REF!</v>
      </c>
    </row>
    <row r="39" spans="1:66" x14ac:dyDescent="0.25">
      <c r="A39" s="31" t="s">
        <v>223</v>
      </c>
      <c r="B39" t="s">
        <v>1107</v>
      </c>
      <c r="C39" t="s">
        <v>1108</v>
      </c>
      <c r="D39" t="s">
        <v>1109</v>
      </c>
      <c r="E39" t="s">
        <v>109</v>
      </c>
      <c r="F39" t="s">
        <v>154</v>
      </c>
      <c r="G39" t="s">
        <v>155</v>
      </c>
      <c r="H39" t="s">
        <v>361</v>
      </c>
      <c r="I39" t="s">
        <v>362</v>
      </c>
      <c r="J39" t="s">
        <v>411</v>
      </c>
      <c r="K39" t="s">
        <v>42</v>
      </c>
      <c r="L39" t="s">
        <v>205</v>
      </c>
      <c r="M39">
        <v>31.338699999999999</v>
      </c>
      <c r="N39">
        <v>11.41483</v>
      </c>
      <c r="O39" t="s">
        <v>131</v>
      </c>
      <c r="P39" t="s">
        <v>150</v>
      </c>
      <c r="S39">
        <v>99</v>
      </c>
      <c r="T39">
        <v>427</v>
      </c>
      <c r="U39">
        <v>99</v>
      </c>
      <c r="V39">
        <v>427</v>
      </c>
      <c r="AC39" t="s">
        <v>120</v>
      </c>
      <c r="AD39" t="s">
        <v>117</v>
      </c>
      <c r="AE39" t="s">
        <v>117</v>
      </c>
      <c r="AF39">
        <v>38</v>
      </c>
      <c r="AG39">
        <v>30</v>
      </c>
      <c r="AH39">
        <v>34</v>
      </c>
      <c r="AI39">
        <v>38</v>
      </c>
      <c r="AJ39">
        <v>45</v>
      </c>
      <c r="AK39">
        <v>60</v>
      </c>
      <c r="AL39">
        <v>49</v>
      </c>
      <c r="AM39">
        <v>57</v>
      </c>
      <c r="AN39">
        <v>34</v>
      </c>
      <c r="AO39">
        <v>42</v>
      </c>
      <c r="AP39">
        <v>99</v>
      </c>
      <c r="AW39" t="s">
        <v>647</v>
      </c>
      <c r="AX39" t="s">
        <v>122</v>
      </c>
      <c r="AY39" t="s">
        <v>647</v>
      </c>
      <c r="AZ39" t="s">
        <v>122</v>
      </c>
      <c r="BA39" t="s">
        <v>647</v>
      </c>
      <c r="BB39" t="s">
        <v>122</v>
      </c>
      <c r="BC39">
        <v>3</v>
      </c>
      <c r="BD39" t="s">
        <v>125</v>
      </c>
      <c r="BE39" t="s">
        <v>206</v>
      </c>
      <c r="BF39" t="s">
        <v>206</v>
      </c>
      <c r="BG39" t="s">
        <v>206</v>
      </c>
      <c r="BH39" t="s">
        <v>127</v>
      </c>
      <c r="BI39">
        <v>1758</v>
      </c>
      <c r="BJ39" t="s">
        <v>154</v>
      </c>
      <c r="BK39" t="s">
        <v>361</v>
      </c>
      <c r="BL39" t="s">
        <v>910</v>
      </c>
      <c r="BM39" t="s">
        <v>909</v>
      </c>
      <c r="BN39" s="29" t="e">
        <f>HYPERLINK(CONCATENATE("http://maps.google.com/?t=k&amp;q=",#REF!,",",#REF!),"Show location")</f>
        <v>#REF!</v>
      </c>
    </row>
    <row r="40" spans="1:66" x14ac:dyDescent="0.25">
      <c r="A40" s="31" t="s">
        <v>360</v>
      </c>
      <c r="B40" t="s">
        <v>1107</v>
      </c>
      <c r="C40" t="s">
        <v>1108</v>
      </c>
      <c r="D40" t="s">
        <v>1109</v>
      </c>
      <c r="E40" t="s">
        <v>109</v>
      </c>
      <c r="F40" t="s">
        <v>154</v>
      </c>
      <c r="G40" t="s">
        <v>155</v>
      </c>
      <c r="H40" t="s">
        <v>361</v>
      </c>
      <c r="I40" t="s">
        <v>362</v>
      </c>
      <c r="J40" t="s">
        <v>363</v>
      </c>
      <c r="K40" t="s">
        <v>364</v>
      </c>
      <c r="L40" t="s">
        <v>205</v>
      </c>
      <c r="M40">
        <v>31.242540000000002</v>
      </c>
      <c r="N40">
        <v>11.445</v>
      </c>
      <c r="O40" t="s">
        <v>118</v>
      </c>
      <c r="P40" t="s">
        <v>119</v>
      </c>
      <c r="S40">
        <v>55</v>
      </c>
      <c r="T40">
        <v>99</v>
      </c>
      <c r="U40">
        <v>55</v>
      </c>
      <c r="V40">
        <v>99</v>
      </c>
      <c r="AC40" t="s">
        <v>120</v>
      </c>
      <c r="AD40" t="s">
        <v>117</v>
      </c>
      <c r="AE40" t="s">
        <v>117</v>
      </c>
      <c r="AF40">
        <v>7</v>
      </c>
      <c r="AG40">
        <v>6</v>
      </c>
      <c r="AH40">
        <v>8</v>
      </c>
      <c r="AI40">
        <v>9</v>
      </c>
      <c r="AJ40">
        <v>11</v>
      </c>
      <c r="AK40">
        <v>13</v>
      </c>
      <c r="AL40">
        <v>18</v>
      </c>
      <c r="AM40">
        <v>13</v>
      </c>
      <c r="AN40">
        <v>7</v>
      </c>
      <c r="AO40">
        <v>7</v>
      </c>
      <c r="AP40">
        <v>55</v>
      </c>
      <c r="AW40" t="s">
        <v>647</v>
      </c>
      <c r="AX40" t="s">
        <v>123</v>
      </c>
      <c r="AY40" t="s">
        <v>647</v>
      </c>
      <c r="AZ40" t="s">
        <v>122</v>
      </c>
      <c r="BA40" t="s">
        <v>117</v>
      </c>
      <c r="BB40" t="s">
        <v>117</v>
      </c>
      <c r="BC40">
        <v>2</v>
      </c>
      <c r="BD40" t="s">
        <v>125</v>
      </c>
      <c r="BE40" t="s">
        <v>206</v>
      </c>
      <c r="BF40" t="s">
        <v>206</v>
      </c>
      <c r="BG40" t="s">
        <v>206</v>
      </c>
      <c r="BH40" t="s">
        <v>127</v>
      </c>
      <c r="BI40">
        <v>1585</v>
      </c>
      <c r="BJ40" t="s">
        <v>154</v>
      </c>
      <c r="BK40" t="s">
        <v>361</v>
      </c>
      <c r="BL40" t="s">
        <v>911</v>
      </c>
      <c r="BM40" t="s">
        <v>909</v>
      </c>
      <c r="BN40" s="29" t="e">
        <f>HYPERLINK(CONCATENATE("http://maps.google.com/?t=k&amp;q=",#REF!,",",#REF!),"Show location")</f>
        <v>#REF!</v>
      </c>
    </row>
    <row r="41" spans="1:66" x14ac:dyDescent="0.25">
      <c r="A41" s="31" t="s">
        <v>223</v>
      </c>
      <c r="B41" t="s">
        <v>1107</v>
      </c>
      <c r="C41" t="s">
        <v>1108</v>
      </c>
      <c r="D41" t="s">
        <v>1109</v>
      </c>
      <c r="E41" t="s">
        <v>109</v>
      </c>
      <c r="F41" t="s">
        <v>154</v>
      </c>
      <c r="G41" t="s">
        <v>155</v>
      </c>
      <c r="H41" t="s">
        <v>361</v>
      </c>
      <c r="I41" t="s">
        <v>362</v>
      </c>
      <c r="J41" t="s">
        <v>575</v>
      </c>
      <c r="K41" t="s">
        <v>576</v>
      </c>
      <c r="L41" t="s">
        <v>205</v>
      </c>
      <c r="M41">
        <v>31.74061</v>
      </c>
      <c r="N41">
        <v>11.557</v>
      </c>
      <c r="O41" t="s">
        <v>131</v>
      </c>
      <c r="P41" t="s">
        <v>150</v>
      </c>
      <c r="S41">
        <v>33</v>
      </c>
      <c r="T41">
        <v>198</v>
      </c>
      <c r="U41">
        <v>33</v>
      </c>
      <c r="V41">
        <v>198</v>
      </c>
      <c r="AC41" t="s">
        <v>120</v>
      </c>
      <c r="AD41" t="s">
        <v>117</v>
      </c>
      <c r="AE41" t="s">
        <v>117</v>
      </c>
      <c r="AF41">
        <v>19</v>
      </c>
      <c r="AG41">
        <v>9</v>
      </c>
      <c r="AH41">
        <v>15</v>
      </c>
      <c r="AI41">
        <v>22</v>
      </c>
      <c r="AJ41">
        <v>28</v>
      </c>
      <c r="AK41">
        <v>22</v>
      </c>
      <c r="AL41">
        <v>31</v>
      </c>
      <c r="AM41">
        <v>25</v>
      </c>
      <c r="AN41">
        <v>15</v>
      </c>
      <c r="AO41">
        <v>12</v>
      </c>
      <c r="AP41">
        <v>33</v>
      </c>
      <c r="AW41" t="s">
        <v>647</v>
      </c>
      <c r="AX41" t="s">
        <v>122</v>
      </c>
      <c r="AY41" t="s">
        <v>647</v>
      </c>
      <c r="AZ41" t="s">
        <v>122</v>
      </c>
      <c r="BA41" t="s">
        <v>647</v>
      </c>
      <c r="BB41" t="s">
        <v>122</v>
      </c>
      <c r="BC41">
        <v>3</v>
      </c>
      <c r="BD41" t="s">
        <v>125</v>
      </c>
      <c r="BE41" t="s">
        <v>206</v>
      </c>
      <c r="BF41" t="s">
        <v>206</v>
      </c>
      <c r="BG41" t="s">
        <v>206</v>
      </c>
      <c r="BH41" t="s">
        <v>127</v>
      </c>
      <c r="BI41">
        <v>1759</v>
      </c>
      <c r="BJ41" t="s">
        <v>154</v>
      </c>
      <c r="BK41" t="s">
        <v>361</v>
      </c>
      <c r="BL41" t="s">
        <v>912</v>
      </c>
      <c r="BM41" t="s">
        <v>909</v>
      </c>
      <c r="BN41" s="29" t="e">
        <f>HYPERLINK(CONCATENATE("http://maps.google.com/?t=k&amp;q=",#REF!,",",#REF!),"Show location")</f>
        <v>#REF!</v>
      </c>
    </row>
    <row r="42" spans="1:66" x14ac:dyDescent="0.25">
      <c r="A42" s="31" t="s">
        <v>186</v>
      </c>
      <c r="B42" t="s">
        <v>1107</v>
      </c>
      <c r="C42" t="s">
        <v>1108</v>
      </c>
      <c r="D42" t="s">
        <v>1109</v>
      </c>
      <c r="E42" t="s">
        <v>109</v>
      </c>
      <c r="F42" t="s">
        <v>154</v>
      </c>
      <c r="G42" t="s">
        <v>155</v>
      </c>
      <c r="H42" t="s">
        <v>361</v>
      </c>
      <c r="I42" t="s">
        <v>362</v>
      </c>
      <c r="J42" t="s">
        <v>582</v>
      </c>
      <c r="K42" t="s">
        <v>38</v>
      </c>
      <c r="L42" t="s">
        <v>205</v>
      </c>
      <c r="M42">
        <v>31.22973</v>
      </c>
      <c r="N42">
        <v>11.45247</v>
      </c>
      <c r="O42" t="s">
        <v>118</v>
      </c>
      <c r="P42" t="s">
        <v>119</v>
      </c>
      <c r="S42">
        <v>5</v>
      </c>
      <c r="T42">
        <v>30</v>
      </c>
      <c r="W42">
        <v>5</v>
      </c>
      <c r="X42">
        <v>30</v>
      </c>
      <c r="AC42" t="s">
        <v>120</v>
      </c>
      <c r="AD42" t="s">
        <v>160</v>
      </c>
      <c r="AE42" t="s">
        <v>117</v>
      </c>
      <c r="AF42">
        <v>0</v>
      </c>
      <c r="AG42">
        <v>0</v>
      </c>
      <c r="AH42">
        <v>1</v>
      </c>
      <c r="AI42">
        <v>3</v>
      </c>
      <c r="AJ42">
        <v>2</v>
      </c>
      <c r="AK42">
        <v>3</v>
      </c>
      <c r="AL42">
        <v>11</v>
      </c>
      <c r="AM42">
        <v>7</v>
      </c>
      <c r="AN42">
        <v>0</v>
      </c>
      <c r="AO42">
        <v>3</v>
      </c>
      <c r="AQ42">
        <v>5</v>
      </c>
      <c r="AW42" t="s">
        <v>647</v>
      </c>
      <c r="AX42" t="s">
        <v>123</v>
      </c>
      <c r="AY42" t="s">
        <v>117</v>
      </c>
      <c r="AZ42" t="s">
        <v>117</v>
      </c>
      <c r="BA42" t="s">
        <v>117</v>
      </c>
      <c r="BB42" t="s">
        <v>117</v>
      </c>
      <c r="BC42">
        <v>1</v>
      </c>
      <c r="BD42" t="s">
        <v>125</v>
      </c>
      <c r="BE42" t="s">
        <v>126</v>
      </c>
      <c r="BF42" t="s">
        <v>126</v>
      </c>
      <c r="BG42" t="s">
        <v>126</v>
      </c>
      <c r="BH42" t="s">
        <v>177</v>
      </c>
      <c r="BI42">
        <v>1216</v>
      </c>
      <c r="BJ42" t="s">
        <v>154</v>
      </c>
      <c r="BK42" t="s">
        <v>361</v>
      </c>
      <c r="BL42" t="s">
        <v>913</v>
      </c>
      <c r="BM42" t="s">
        <v>909</v>
      </c>
      <c r="BN42" s="29" t="e">
        <f>HYPERLINK(CONCATENATE("http://maps.google.com/?t=k&amp;q=",#REF!,",",#REF!),"Show location")</f>
        <v>#REF!</v>
      </c>
    </row>
    <row r="43" spans="1:66" x14ac:dyDescent="0.25">
      <c r="A43" s="31" t="s">
        <v>219</v>
      </c>
      <c r="B43" t="s">
        <v>1107</v>
      </c>
      <c r="C43" t="s">
        <v>1108</v>
      </c>
      <c r="D43" t="s">
        <v>1109</v>
      </c>
      <c r="E43" t="s">
        <v>109</v>
      </c>
      <c r="F43" t="s">
        <v>154</v>
      </c>
      <c r="G43" t="s">
        <v>155</v>
      </c>
      <c r="H43" t="s">
        <v>361</v>
      </c>
      <c r="I43" t="s">
        <v>362</v>
      </c>
      <c r="J43" t="s">
        <v>565</v>
      </c>
      <c r="K43" t="s">
        <v>566</v>
      </c>
      <c r="L43" t="s">
        <v>205</v>
      </c>
      <c r="M43">
        <v>32.029949999999999</v>
      </c>
      <c r="N43">
        <v>11.5528</v>
      </c>
      <c r="O43" t="s">
        <v>131</v>
      </c>
      <c r="P43" t="s">
        <v>150</v>
      </c>
      <c r="S43">
        <v>4</v>
      </c>
      <c r="T43">
        <v>24</v>
      </c>
      <c r="U43">
        <v>4</v>
      </c>
      <c r="V43">
        <v>24</v>
      </c>
      <c r="AC43" t="s">
        <v>120</v>
      </c>
      <c r="AD43" t="s">
        <v>117</v>
      </c>
      <c r="AE43" t="s">
        <v>117</v>
      </c>
      <c r="AF43">
        <v>0</v>
      </c>
      <c r="AG43">
        <v>0</v>
      </c>
      <c r="AH43">
        <v>4</v>
      </c>
      <c r="AI43">
        <v>6</v>
      </c>
      <c r="AJ43">
        <v>3</v>
      </c>
      <c r="AK43">
        <v>2</v>
      </c>
      <c r="AL43">
        <v>5</v>
      </c>
      <c r="AM43">
        <v>4</v>
      </c>
      <c r="AN43">
        <v>0</v>
      </c>
      <c r="AO43">
        <v>0</v>
      </c>
      <c r="AP43">
        <v>4</v>
      </c>
      <c r="AW43" t="s">
        <v>647</v>
      </c>
      <c r="AX43" t="s">
        <v>122</v>
      </c>
      <c r="AY43" t="s">
        <v>647</v>
      </c>
      <c r="AZ43" t="s">
        <v>122</v>
      </c>
      <c r="BA43" t="s">
        <v>117</v>
      </c>
      <c r="BB43" t="s">
        <v>117</v>
      </c>
      <c r="BC43">
        <v>2</v>
      </c>
      <c r="BD43" t="s">
        <v>125</v>
      </c>
      <c r="BE43" t="s">
        <v>206</v>
      </c>
      <c r="BF43" t="s">
        <v>126</v>
      </c>
      <c r="BG43" t="s">
        <v>206</v>
      </c>
      <c r="BH43" t="s">
        <v>127</v>
      </c>
      <c r="BI43">
        <v>619</v>
      </c>
      <c r="BJ43" t="s">
        <v>154</v>
      </c>
      <c r="BK43" t="s">
        <v>361</v>
      </c>
      <c r="BL43" t="s">
        <v>914</v>
      </c>
      <c r="BM43" t="s">
        <v>909</v>
      </c>
      <c r="BN43" s="29" t="e">
        <f>HYPERLINK(CONCATENATE("http://maps.google.com/?t=k&amp;q=",#REF!,",",#REF!),"Show location")</f>
        <v>#REF!</v>
      </c>
    </row>
    <row r="44" spans="1:66" x14ac:dyDescent="0.25">
      <c r="A44" s="31" t="s">
        <v>412</v>
      </c>
      <c r="B44" t="s">
        <v>1107</v>
      </c>
      <c r="C44" t="s">
        <v>1108</v>
      </c>
      <c r="D44" t="s">
        <v>1109</v>
      </c>
      <c r="E44" t="s">
        <v>109</v>
      </c>
      <c r="F44" t="s">
        <v>154</v>
      </c>
      <c r="G44" t="s">
        <v>155</v>
      </c>
      <c r="H44" t="s">
        <v>413</v>
      </c>
      <c r="I44" t="s">
        <v>414</v>
      </c>
      <c r="J44" t="s">
        <v>415</v>
      </c>
      <c r="K44" t="s">
        <v>416</v>
      </c>
      <c r="L44" t="s">
        <v>116</v>
      </c>
      <c r="M44">
        <v>31.41995</v>
      </c>
      <c r="N44">
        <v>12.3574</v>
      </c>
      <c r="O44" t="s">
        <v>131</v>
      </c>
      <c r="P44" t="s">
        <v>150</v>
      </c>
      <c r="S44">
        <v>15</v>
      </c>
      <c r="T44">
        <v>90</v>
      </c>
      <c r="Y44">
        <v>15</v>
      </c>
      <c r="Z44">
        <v>90</v>
      </c>
      <c r="AA44">
        <v>0</v>
      </c>
      <c r="AB44">
        <v>0</v>
      </c>
      <c r="AC44" t="s">
        <v>120</v>
      </c>
      <c r="AD44" t="s">
        <v>117</v>
      </c>
      <c r="AE44" t="s">
        <v>117</v>
      </c>
      <c r="AF44">
        <v>4</v>
      </c>
      <c r="AG44">
        <v>5</v>
      </c>
      <c r="AH44">
        <v>13</v>
      </c>
      <c r="AI44">
        <v>10</v>
      </c>
      <c r="AJ44">
        <v>11</v>
      </c>
      <c r="AK44">
        <v>8</v>
      </c>
      <c r="AL44">
        <v>16</v>
      </c>
      <c r="AM44">
        <v>19</v>
      </c>
      <c r="AN44">
        <v>2</v>
      </c>
      <c r="AO44">
        <v>2</v>
      </c>
      <c r="AQ44">
        <v>1</v>
      </c>
      <c r="AV44">
        <v>14</v>
      </c>
      <c r="AW44" t="s">
        <v>647</v>
      </c>
      <c r="AX44" t="s">
        <v>122</v>
      </c>
      <c r="AY44" t="s">
        <v>117</v>
      </c>
      <c r="AZ44" t="s">
        <v>117</v>
      </c>
      <c r="BA44" t="s">
        <v>117</v>
      </c>
      <c r="BB44" t="s">
        <v>117</v>
      </c>
      <c r="BC44">
        <v>1</v>
      </c>
      <c r="BD44" t="s">
        <v>176</v>
      </c>
      <c r="BE44" t="s">
        <v>162</v>
      </c>
      <c r="BF44" t="s">
        <v>162</v>
      </c>
      <c r="BG44" t="s">
        <v>162</v>
      </c>
      <c r="BH44" t="s">
        <v>177</v>
      </c>
      <c r="BI44">
        <v>1787</v>
      </c>
      <c r="BJ44" t="s">
        <v>154</v>
      </c>
      <c r="BK44" t="s">
        <v>413</v>
      </c>
      <c r="BL44" t="s">
        <v>915</v>
      </c>
      <c r="BM44" t="s">
        <v>916</v>
      </c>
      <c r="BN44" s="29" t="e">
        <f>HYPERLINK(CONCATENATE("http://maps.google.com/?t=k&amp;q=",#REF!,",",#REF!),"Show location")</f>
        <v>#REF!</v>
      </c>
    </row>
    <row r="45" spans="1:66" x14ac:dyDescent="0.25">
      <c r="A45" s="31" t="s">
        <v>412</v>
      </c>
      <c r="B45" t="s">
        <v>1107</v>
      </c>
      <c r="C45" t="s">
        <v>1108</v>
      </c>
      <c r="D45" t="s">
        <v>1109</v>
      </c>
      <c r="E45" t="s">
        <v>109</v>
      </c>
      <c r="F45" t="s">
        <v>154</v>
      </c>
      <c r="G45" t="s">
        <v>155</v>
      </c>
      <c r="H45" t="s">
        <v>413</v>
      </c>
      <c r="I45" t="s">
        <v>414</v>
      </c>
      <c r="J45" t="s">
        <v>577</v>
      </c>
      <c r="K45" t="s">
        <v>578</v>
      </c>
      <c r="L45" t="s">
        <v>116</v>
      </c>
      <c r="M45">
        <v>31.293150000000001</v>
      </c>
      <c r="N45">
        <v>12.15565</v>
      </c>
      <c r="O45" t="s">
        <v>118</v>
      </c>
      <c r="P45" t="s">
        <v>119</v>
      </c>
      <c r="Q45" t="s">
        <v>398</v>
      </c>
      <c r="R45" t="s">
        <v>579</v>
      </c>
      <c r="S45">
        <v>102</v>
      </c>
      <c r="T45">
        <v>604</v>
      </c>
      <c r="U45">
        <v>44</v>
      </c>
      <c r="V45">
        <v>340</v>
      </c>
      <c r="Y45">
        <v>29</v>
      </c>
      <c r="Z45">
        <v>132</v>
      </c>
      <c r="AA45">
        <v>29</v>
      </c>
      <c r="AB45">
        <v>132</v>
      </c>
      <c r="AC45" t="s">
        <v>120</v>
      </c>
      <c r="AD45" t="s">
        <v>117</v>
      </c>
      <c r="AE45" t="s">
        <v>117</v>
      </c>
      <c r="AF45">
        <v>48</v>
      </c>
      <c r="AG45">
        <v>43</v>
      </c>
      <c r="AH45">
        <v>82</v>
      </c>
      <c r="AI45">
        <v>82</v>
      </c>
      <c r="AJ45">
        <v>87</v>
      </c>
      <c r="AK45">
        <v>34</v>
      </c>
      <c r="AL45">
        <v>97</v>
      </c>
      <c r="AM45">
        <v>73</v>
      </c>
      <c r="AN45">
        <v>34</v>
      </c>
      <c r="AO45">
        <v>24</v>
      </c>
      <c r="AR45">
        <v>1</v>
      </c>
      <c r="AV45">
        <v>101</v>
      </c>
      <c r="AW45" t="s">
        <v>647</v>
      </c>
      <c r="AX45" t="s">
        <v>122</v>
      </c>
      <c r="AY45" t="s">
        <v>847</v>
      </c>
      <c r="AZ45" t="s">
        <v>122</v>
      </c>
      <c r="BA45" t="s">
        <v>847</v>
      </c>
      <c r="BB45" t="s">
        <v>122</v>
      </c>
      <c r="BC45">
        <v>3</v>
      </c>
      <c r="BD45" t="s">
        <v>125</v>
      </c>
      <c r="BE45" t="s">
        <v>126</v>
      </c>
      <c r="BF45" t="s">
        <v>206</v>
      </c>
      <c r="BG45" t="s">
        <v>126</v>
      </c>
      <c r="BH45" t="s">
        <v>127</v>
      </c>
      <c r="BI45">
        <v>1811</v>
      </c>
      <c r="BJ45" t="s">
        <v>154</v>
      </c>
      <c r="BK45" t="s">
        <v>413</v>
      </c>
      <c r="BL45" t="s">
        <v>917</v>
      </c>
      <c r="BM45" t="s">
        <v>916</v>
      </c>
      <c r="BN45" s="29" t="e">
        <f>HYPERLINK(CONCATENATE("http://maps.google.com/?t=k&amp;q=",#REF!,",",#REF!),"Show location")</f>
        <v>#REF!</v>
      </c>
    </row>
    <row r="46" spans="1:66" x14ac:dyDescent="0.25">
      <c r="A46" s="31" t="s">
        <v>145</v>
      </c>
      <c r="B46" t="s">
        <v>1107</v>
      </c>
      <c r="C46" t="s">
        <v>1108</v>
      </c>
      <c r="D46" t="s">
        <v>1109</v>
      </c>
      <c r="E46" t="s">
        <v>109</v>
      </c>
      <c r="F46" t="s">
        <v>154</v>
      </c>
      <c r="G46" t="s">
        <v>155</v>
      </c>
      <c r="H46" t="s">
        <v>354</v>
      </c>
      <c r="I46" t="s">
        <v>355</v>
      </c>
      <c r="J46" t="s">
        <v>356</v>
      </c>
      <c r="K46" t="s">
        <v>357</v>
      </c>
      <c r="L46" t="s">
        <v>116</v>
      </c>
      <c r="M46">
        <v>31.098579999999998</v>
      </c>
      <c r="N46">
        <v>11.603960000000001</v>
      </c>
      <c r="O46" t="s">
        <v>118</v>
      </c>
      <c r="P46" t="s">
        <v>119</v>
      </c>
      <c r="Q46" t="s">
        <v>358</v>
      </c>
      <c r="R46" t="s">
        <v>359</v>
      </c>
      <c r="S46">
        <v>200</v>
      </c>
      <c r="T46">
        <v>635</v>
      </c>
      <c r="U46">
        <v>200</v>
      </c>
      <c r="V46">
        <v>635</v>
      </c>
      <c r="AC46" t="s">
        <v>120</v>
      </c>
      <c r="AD46" t="s">
        <v>117</v>
      </c>
      <c r="AE46" t="s">
        <v>117</v>
      </c>
      <c r="AF46">
        <v>52</v>
      </c>
      <c r="AG46">
        <v>47</v>
      </c>
      <c r="AH46">
        <v>36</v>
      </c>
      <c r="AI46">
        <v>83</v>
      </c>
      <c r="AJ46">
        <v>78</v>
      </c>
      <c r="AK46">
        <v>104</v>
      </c>
      <c r="AL46">
        <v>57</v>
      </c>
      <c r="AM46">
        <v>95</v>
      </c>
      <c r="AN46">
        <v>36</v>
      </c>
      <c r="AO46">
        <v>47</v>
      </c>
      <c r="AQ46">
        <v>200</v>
      </c>
      <c r="AW46" t="s">
        <v>647</v>
      </c>
      <c r="AX46" t="s">
        <v>122</v>
      </c>
      <c r="AY46" t="s">
        <v>847</v>
      </c>
      <c r="AZ46" t="s">
        <v>122</v>
      </c>
      <c r="BA46" t="s">
        <v>117</v>
      </c>
      <c r="BB46" t="s">
        <v>117</v>
      </c>
      <c r="BC46">
        <v>2</v>
      </c>
      <c r="BD46" t="s">
        <v>176</v>
      </c>
      <c r="BE46" t="s">
        <v>126</v>
      </c>
      <c r="BF46" t="s">
        <v>162</v>
      </c>
      <c r="BG46" t="s">
        <v>126</v>
      </c>
      <c r="BH46" t="s">
        <v>193</v>
      </c>
      <c r="BI46">
        <v>1576</v>
      </c>
      <c r="BJ46" t="s">
        <v>154</v>
      </c>
      <c r="BK46" t="s">
        <v>354</v>
      </c>
      <c r="BL46" t="s">
        <v>918</v>
      </c>
      <c r="BM46" t="s">
        <v>919</v>
      </c>
      <c r="BN46" s="29" t="e">
        <f>HYPERLINK(CONCATENATE("http://maps.google.com/?t=k&amp;q=",#REF!,",",#REF!),"Show location")</f>
        <v>#REF!</v>
      </c>
    </row>
    <row r="47" spans="1:66" x14ac:dyDescent="0.25">
      <c r="A47" s="31" t="s">
        <v>142</v>
      </c>
      <c r="B47" t="s">
        <v>1107</v>
      </c>
      <c r="C47" t="s">
        <v>1108</v>
      </c>
      <c r="D47" t="s">
        <v>1109</v>
      </c>
      <c r="E47" t="s">
        <v>109</v>
      </c>
      <c r="F47" t="s">
        <v>154</v>
      </c>
      <c r="G47" t="s">
        <v>155</v>
      </c>
      <c r="H47" t="s">
        <v>516</v>
      </c>
      <c r="I47" t="s">
        <v>517</v>
      </c>
      <c r="J47" t="s">
        <v>518</v>
      </c>
      <c r="K47" t="s">
        <v>519</v>
      </c>
      <c r="L47" t="s">
        <v>116</v>
      </c>
      <c r="M47">
        <v>29.666039999999999</v>
      </c>
      <c r="N47">
        <v>12.521100000000001</v>
      </c>
      <c r="O47" t="s">
        <v>118</v>
      </c>
      <c r="P47" t="s">
        <v>119</v>
      </c>
      <c r="Q47" t="s">
        <v>520</v>
      </c>
      <c r="R47" t="s">
        <v>521</v>
      </c>
      <c r="S47">
        <v>586</v>
      </c>
      <c r="T47">
        <v>1280</v>
      </c>
      <c r="U47">
        <v>586</v>
      </c>
      <c r="V47">
        <v>1280</v>
      </c>
      <c r="AC47" t="s">
        <v>120</v>
      </c>
      <c r="AD47" t="s">
        <v>117</v>
      </c>
      <c r="AE47" t="s">
        <v>117</v>
      </c>
      <c r="AF47">
        <v>71</v>
      </c>
      <c r="AG47">
        <v>85</v>
      </c>
      <c r="AH47">
        <v>149</v>
      </c>
      <c r="AI47">
        <v>78</v>
      </c>
      <c r="AJ47">
        <v>156</v>
      </c>
      <c r="AK47">
        <v>226</v>
      </c>
      <c r="AL47">
        <v>163</v>
      </c>
      <c r="AM47">
        <v>175</v>
      </c>
      <c r="AN47">
        <v>50</v>
      </c>
      <c r="AO47">
        <v>127</v>
      </c>
      <c r="AU47">
        <v>586</v>
      </c>
      <c r="AW47" t="s">
        <v>847</v>
      </c>
      <c r="AX47" t="s">
        <v>122</v>
      </c>
      <c r="AY47" t="s">
        <v>844</v>
      </c>
      <c r="AZ47" t="s">
        <v>122</v>
      </c>
      <c r="BA47" t="s">
        <v>117</v>
      </c>
      <c r="BB47" t="s">
        <v>117</v>
      </c>
      <c r="BC47">
        <v>2</v>
      </c>
      <c r="BD47" t="s">
        <v>125</v>
      </c>
      <c r="BE47" t="s">
        <v>206</v>
      </c>
      <c r="BF47" t="s">
        <v>126</v>
      </c>
      <c r="BG47" t="s">
        <v>206</v>
      </c>
      <c r="BH47" t="s">
        <v>127</v>
      </c>
      <c r="BI47">
        <v>560</v>
      </c>
      <c r="BJ47" t="s">
        <v>154</v>
      </c>
      <c r="BK47" t="s">
        <v>560</v>
      </c>
      <c r="BL47" t="s">
        <v>920</v>
      </c>
      <c r="BM47" t="s">
        <v>921</v>
      </c>
      <c r="BN47" s="29" t="e">
        <f>HYPERLINK(CONCATENATE("http://maps.google.com/?t=k&amp;q=",#REF!,",",#REF!),"Show location")</f>
        <v>#REF!</v>
      </c>
    </row>
    <row r="48" spans="1:66" x14ac:dyDescent="0.25">
      <c r="A48" s="31" t="s">
        <v>138</v>
      </c>
      <c r="B48" t="s">
        <v>1107</v>
      </c>
      <c r="C48" t="s">
        <v>1108</v>
      </c>
      <c r="D48" t="s">
        <v>1109</v>
      </c>
      <c r="E48" t="s">
        <v>109</v>
      </c>
      <c r="F48" t="s">
        <v>154</v>
      </c>
      <c r="G48" t="s">
        <v>155</v>
      </c>
      <c r="H48" t="s">
        <v>156</v>
      </c>
      <c r="I48" t="s">
        <v>157</v>
      </c>
      <c r="J48" t="s">
        <v>168</v>
      </c>
      <c r="K48" t="s">
        <v>52</v>
      </c>
      <c r="L48" t="s">
        <v>116</v>
      </c>
      <c r="M48">
        <v>29.736519999999999</v>
      </c>
      <c r="N48">
        <v>11.017379999999999</v>
      </c>
      <c r="O48" t="s">
        <v>118</v>
      </c>
      <c r="P48" t="s">
        <v>119</v>
      </c>
      <c r="S48">
        <v>4</v>
      </c>
      <c r="T48">
        <v>20</v>
      </c>
      <c r="AA48">
        <v>4</v>
      </c>
      <c r="AB48">
        <v>20</v>
      </c>
      <c r="AC48" t="s">
        <v>120</v>
      </c>
      <c r="AD48" t="s">
        <v>160</v>
      </c>
      <c r="AE48" t="s">
        <v>117</v>
      </c>
      <c r="AF48">
        <v>0</v>
      </c>
      <c r="AG48">
        <v>0</v>
      </c>
      <c r="AH48">
        <v>0</v>
      </c>
      <c r="AI48">
        <v>1</v>
      </c>
      <c r="AJ48">
        <v>3</v>
      </c>
      <c r="AK48">
        <v>3</v>
      </c>
      <c r="AL48">
        <v>6</v>
      </c>
      <c r="AM48">
        <v>7</v>
      </c>
      <c r="AN48">
        <v>0</v>
      </c>
      <c r="AO48">
        <v>0</v>
      </c>
      <c r="AS48">
        <v>4</v>
      </c>
      <c r="AW48" t="s">
        <v>647</v>
      </c>
      <c r="AX48" t="s">
        <v>122</v>
      </c>
      <c r="AY48" t="s">
        <v>847</v>
      </c>
      <c r="AZ48" t="s">
        <v>123</v>
      </c>
      <c r="BA48" t="s">
        <v>117</v>
      </c>
      <c r="BB48" t="s">
        <v>117</v>
      </c>
      <c r="BC48">
        <v>6</v>
      </c>
      <c r="BD48" t="s">
        <v>125</v>
      </c>
      <c r="BE48" t="s">
        <v>126</v>
      </c>
      <c r="BF48" t="s">
        <v>163</v>
      </c>
      <c r="BG48" t="s">
        <v>126</v>
      </c>
      <c r="BH48" t="s">
        <v>127</v>
      </c>
      <c r="BI48">
        <v>1143</v>
      </c>
      <c r="BJ48" t="s">
        <v>154</v>
      </c>
      <c r="BK48" t="s">
        <v>156</v>
      </c>
      <c r="BL48" t="s">
        <v>922</v>
      </c>
      <c r="BM48" t="s">
        <v>923</v>
      </c>
      <c r="BN48" s="29" t="e">
        <f>HYPERLINK(CONCATENATE("http://maps.google.com/?t=k&amp;q=",#REF!,",",#REF!),"Show location")</f>
        <v>#REF!</v>
      </c>
    </row>
    <row r="49" spans="1:66" x14ac:dyDescent="0.25">
      <c r="A49" s="31" t="s">
        <v>138</v>
      </c>
      <c r="B49" t="s">
        <v>1107</v>
      </c>
      <c r="C49" t="s">
        <v>1108</v>
      </c>
      <c r="D49" t="s">
        <v>1109</v>
      </c>
      <c r="E49" t="s">
        <v>109</v>
      </c>
      <c r="F49" t="s">
        <v>154</v>
      </c>
      <c r="G49" t="s">
        <v>155</v>
      </c>
      <c r="H49" t="s">
        <v>156</v>
      </c>
      <c r="I49" t="s">
        <v>157</v>
      </c>
      <c r="J49" t="s">
        <v>158</v>
      </c>
      <c r="K49" t="s">
        <v>159</v>
      </c>
      <c r="L49" t="s">
        <v>116</v>
      </c>
      <c r="M49">
        <v>29.718990000000002</v>
      </c>
      <c r="N49">
        <v>11.02046</v>
      </c>
      <c r="O49" t="s">
        <v>118</v>
      </c>
      <c r="P49" t="s">
        <v>119</v>
      </c>
      <c r="S49">
        <v>13</v>
      </c>
      <c r="T49">
        <v>74</v>
      </c>
      <c r="AA49">
        <v>13</v>
      </c>
      <c r="AB49">
        <v>74</v>
      </c>
      <c r="AC49" t="s">
        <v>120</v>
      </c>
      <c r="AD49" t="s">
        <v>160</v>
      </c>
      <c r="AE49" t="s">
        <v>117</v>
      </c>
      <c r="AF49">
        <v>0</v>
      </c>
      <c r="AG49">
        <v>0</v>
      </c>
      <c r="AH49">
        <v>3</v>
      </c>
      <c r="AI49">
        <v>12</v>
      </c>
      <c r="AJ49">
        <v>5</v>
      </c>
      <c r="AK49">
        <v>9</v>
      </c>
      <c r="AL49">
        <v>18</v>
      </c>
      <c r="AM49">
        <v>26</v>
      </c>
      <c r="AN49">
        <v>1</v>
      </c>
      <c r="AO49">
        <v>0</v>
      </c>
      <c r="AQ49">
        <v>11</v>
      </c>
      <c r="AR49">
        <v>2</v>
      </c>
      <c r="AW49" t="s">
        <v>647</v>
      </c>
      <c r="AX49" t="s">
        <v>122</v>
      </c>
      <c r="AY49" t="s">
        <v>844</v>
      </c>
      <c r="AZ49" t="s">
        <v>122</v>
      </c>
      <c r="BA49" t="s">
        <v>117</v>
      </c>
      <c r="BB49" t="s">
        <v>117</v>
      </c>
      <c r="BC49">
        <v>6</v>
      </c>
      <c r="BD49" t="s">
        <v>125</v>
      </c>
      <c r="BE49" t="s">
        <v>162</v>
      </c>
      <c r="BF49" t="s">
        <v>163</v>
      </c>
      <c r="BG49" t="s">
        <v>126</v>
      </c>
      <c r="BH49" t="s">
        <v>127</v>
      </c>
      <c r="BI49">
        <v>1140</v>
      </c>
      <c r="BJ49" t="s">
        <v>154</v>
      </c>
      <c r="BK49" t="s">
        <v>156</v>
      </c>
      <c r="BL49" t="s">
        <v>924</v>
      </c>
      <c r="BM49" t="s">
        <v>923</v>
      </c>
      <c r="BN49" s="29" t="e">
        <f>HYPERLINK(CONCATENATE("http://maps.google.com/?t=k&amp;q=",#REF!,",",#REF!),"Show location")</f>
        <v>#REF!</v>
      </c>
    </row>
    <row r="50" spans="1:66" x14ac:dyDescent="0.25">
      <c r="A50" s="31" t="s">
        <v>153</v>
      </c>
      <c r="B50" t="s">
        <v>1107</v>
      </c>
      <c r="C50" t="s">
        <v>1108</v>
      </c>
      <c r="D50" t="s">
        <v>1109</v>
      </c>
      <c r="E50" t="s">
        <v>109</v>
      </c>
      <c r="F50" t="s">
        <v>154</v>
      </c>
      <c r="G50" t="s">
        <v>155</v>
      </c>
      <c r="H50" t="s">
        <v>156</v>
      </c>
      <c r="I50" t="s">
        <v>157</v>
      </c>
      <c r="J50" t="s">
        <v>169</v>
      </c>
      <c r="K50" t="s">
        <v>170</v>
      </c>
      <c r="L50" t="s">
        <v>116</v>
      </c>
      <c r="M50">
        <v>29.693580000000001</v>
      </c>
      <c r="N50">
        <v>11.01642</v>
      </c>
      <c r="O50" t="s">
        <v>118</v>
      </c>
      <c r="P50" t="s">
        <v>119</v>
      </c>
      <c r="S50">
        <v>16</v>
      </c>
      <c r="T50">
        <v>76</v>
      </c>
      <c r="AA50">
        <v>16</v>
      </c>
      <c r="AB50">
        <v>76</v>
      </c>
      <c r="AC50" t="s">
        <v>120</v>
      </c>
      <c r="AD50" t="s">
        <v>160</v>
      </c>
      <c r="AE50" t="s">
        <v>117</v>
      </c>
      <c r="AF50">
        <v>0</v>
      </c>
      <c r="AG50">
        <v>0</v>
      </c>
      <c r="AH50">
        <v>6</v>
      </c>
      <c r="AI50">
        <v>3</v>
      </c>
      <c r="AJ50">
        <v>7</v>
      </c>
      <c r="AK50">
        <v>11</v>
      </c>
      <c r="AL50">
        <v>27</v>
      </c>
      <c r="AM50">
        <v>22</v>
      </c>
      <c r="AN50">
        <v>0</v>
      </c>
      <c r="AO50">
        <v>0</v>
      </c>
      <c r="AR50">
        <v>8</v>
      </c>
      <c r="AS50">
        <v>8</v>
      </c>
      <c r="AW50" t="s">
        <v>647</v>
      </c>
      <c r="AX50" t="s">
        <v>122</v>
      </c>
      <c r="AY50" t="s">
        <v>647</v>
      </c>
      <c r="AZ50" t="s">
        <v>122</v>
      </c>
      <c r="BA50" t="s">
        <v>847</v>
      </c>
      <c r="BB50" t="s">
        <v>122</v>
      </c>
      <c r="BC50">
        <v>5</v>
      </c>
      <c r="BD50" t="s">
        <v>125</v>
      </c>
      <c r="BE50" t="s">
        <v>162</v>
      </c>
      <c r="BF50" t="s">
        <v>162</v>
      </c>
      <c r="BG50" t="s">
        <v>162</v>
      </c>
      <c r="BH50" t="s">
        <v>127</v>
      </c>
      <c r="BI50">
        <v>1148</v>
      </c>
      <c r="BJ50" t="s">
        <v>154</v>
      </c>
      <c r="BK50" t="s">
        <v>156</v>
      </c>
      <c r="BL50" t="s">
        <v>925</v>
      </c>
      <c r="BM50" t="s">
        <v>923</v>
      </c>
      <c r="BN50" s="29" t="e">
        <f>HYPERLINK(CONCATENATE("http://maps.google.com/?t=k&amp;q=",#REF!,",",#REF!),"Show location")</f>
        <v>#REF!</v>
      </c>
    </row>
    <row r="51" spans="1:66" x14ac:dyDescent="0.25">
      <c r="A51" s="31" t="s">
        <v>138</v>
      </c>
      <c r="B51" t="s">
        <v>1107</v>
      </c>
      <c r="C51" t="s">
        <v>1108</v>
      </c>
      <c r="D51" t="s">
        <v>1109</v>
      </c>
      <c r="E51" t="s">
        <v>109</v>
      </c>
      <c r="F51" t="s">
        <v>154</v>
      </c>
      <c r="G51" t="s">
        <v>155</v>
      </c>
      <c r="H51" t="s">
        <v>156</v>
      </c>
      <c r="I51" t="s">
        <v>157</v>
      </c>
      <c r="J51" t="s">
        <v>164</v>
      </c>
      <c r="K51" t="s">
        <v>165</v>
      </c>
      <c r="L51" t="s">
        <v>116</v>
      </c>
      <c r="M51">
        <v>29.719609999999999</v>
      </c>
      <c r="N51">
        <v>10.99709</v>
      </c>
      <c r="O51" t="s">
        <v>118</v>
      </c>
      <c r="P51" t="s">
        <v>119</v>
      </c>
      <c r="Q51" t="s">
        <v>166</v>
      </c>
      <c r="R51" t="s">
        <v>167</v>
      </c>
      <c r="S51">
        <v>6</v>
      </c>
      <c r="T51">
        <v>24</v>
      </c>
      <c r="U51">
        <v>6</v>
      </c>
      <c r="V51">
        <v>24</v>
      </c>
      <c r="AC51" t="s">
        <v>120</v>
      </c>
      <c r="AD51" t="s">
        <v>160</v>
      </c>
      <c r="AE51" t="s">
        <v>117</v>
      </c>
      <c r="AF51">
        <v>0</v>
      </c>
      <c r="AG51">
        <v>0</v>
      </c>
      <c r="AH51">
        <v>1</v>
      </c>
      <c r="AI51">
        <v>1</v>
      </c>
      <c r="AJ51">
        <v>3</v>
      </c>
      <c r="AK51">
        <v>5</v>
      </c>
      <c r="AL51">
        <v>3</v>
      </c>
      <c r="AM51">
        <v>11</v>
      </c>
      <c r="AN51">
        <v>0</v>
      </c>
      <c r="AO51">
        <v>0</v>
      </c>
      <c r="AR51">
        <v>6</v>
      </c>
      <c r="AW51" t="s">
        <v>117</v>
      </c>
      <c r="AX51" t="s">
        <v>117</v>
      </c>
      <c r="AY51" t="s">
        <v>117</v>
      </c>
      <c r="AZ51" t="s">
        <v>117</v>
      </c>
      <c r="BA51" t="s">
        <v>117</v>
      </c>
      <c r="BB51" t="s">
        <v>117</v>
      </c>
      <c r="BC51">
        <v>3</v>
      </c>
      <c r="BD51" t="s">
        <v>125</v>
      </c>
      <c r="BE51" t="s">
        <v>126</v>
      </c>
      <c r="BF51" t="s">
        <v>163</v>
      </c>
      <c r="BG51" t="s">
        <v>162</v>
      </c>
      <c r="BH51" t="s">
        <v>127</v>
      </c>
      <c r="BI51">
        <v>1141</v>
      </c>
      <c r="BJ51" t="s">
        <v>154</v>
      </c>
      <c r="BK51" t="s">
        <v>156</v>
      </c>
      <c r="BL51" t="s">
        <v>926</v>
      </c>
      <c r="BM51" t="s">
        <v>923</v>
      </c>
      <c r="BN51" s="29" t="e">
        <f>HYPERLINK(CONCATENATE("http://maps.google.com/?t=k&amp;q=",#REF!,",",#REF!),"Show location")</f>
        <v>#REF!</v>
      </c>
    </row>
    <row r="52" spans="1:66" x14ac:dyDescent="0.25">
      <c r="A52" s="31" t="s">
        <v>365</v>
      </c>
      <c r="B52" t="s">
        <v>1107</v>
      </c>
      <c r="C52" t="s">
        <v>1108</v>
      </c>
      <c r="D52" t="s">
        <v>1109</v>
      </c>
      <c r="E52" t="s">
        <v>109</v>
      </c>
      <c r="F52" t="s">
        <v>154</v>
      </c>
      <c r="G52" t="s">
        <v>155</v>
      </c>
      <c r="H52" t="s">
        <v>366</v>
      </c>
      <c r="I52" t="s">
        <v>367</v>
      </c>
      <c r="J52" t="s">
        <v>368</v>
      </c>
      <c r="K52" t="s">
        <v>50</v>
      </c>
      <c r="L52" t="s">
        <v>116</v>
      </c>
      <c r="M52">
        <v>30.767399999999999</v>
      </c>
      <c r="N52">
        <v>11.750719999999999</v>
      </c>
      <c r="O52" t="s">
        <v>131</v>
      </c>
      <c r="P52" t="s">
        <v>150</v>
      </c>
      <c r="S52">
        <v>1</v>
      </c>
      <c r="T52">
        <v>3</v>
      </c>
      <c r="Y52">
        <v>1</v>
      </c>
      <c r="Z52">
        <v>3</v>
      </c>
      <c r="AC52" t="s">
        <v>120</v>
      </c>
      <c r="AD52" t="s">
        <v>369</v>
      </c>
      <c r="AE52" t="s">
        <v>117</v>
      </c>
      <c r="AF52">
        <v>0</v>
      </c>
      <c r="AG52">
        <v>0</v>
      </c>
      <c r="AH52">
        <v>0</v>
      </c>
      <c r="AI52">
        <v>0</v>
      </c>
      <c r="AJ52">
        <v>0</v>
      </c>
      <c r="AK52">
        <v>0</v>
      </c>
      <c r="AL52">
        <v>3</v>
      </c>
      <c r="AM52">
        <v>0</v>
      </c>
      <c r="AN52">
        <v>0</v>
      </c>
      <c r="AO52">
        <v>0</v>
      </c>
      <c r="AQ52">
        <v>1</v>
      </c>
      <c r="AW52" t="s">
        <v>847</v>
      </c>
      <c r="AX52" t="s">
        <v>122</v>
      </c>
      <c r="AY52" t="s">
        <v>647</v>
      </c>
      <c r="AZ52" t="s">
        <v>122</v>
      </c>
      <c r="BA52" t="s">
        <v>117</v>
      </c>
      <c r="BB52" t="s">
        <v>117</v>
      </c>
      <c r="BC52">
        <v>5</v>
      </c>
      <c r="BD52" t="s">
        <v>125</v>
      </c>
      <c r="BE52" t="s">
        <v>206</v>
      </c>
      <c r="BF52" t="s">
        <v>206</v>
      </c>
      <c r="BG52" t="s">
        <v>206</v>
      </c>
      <c r="BH52" t="s">
        <v>127</v>
      </c>
      <c r="BI52">
        <v>1589</v>
      </c>
      <c r="BJ52" t="s">
        <v>154</v>
      </c>
      <c r="BK52" t="s">
        <v>366</v>
      </c>
      <c r="BL52" t="s">
        <v>927</v>
      </c>
      <c r="BM52" t="s">
        <v>928</v>
      </c>
      <c r="BN52" s="29" t="e">
        <f>HYPERLINK(CONCATENATE("http://maps.google.com/?t=k&amp;q=",#REF!,",",#REF!),"Show location")</f>
        <v>#REF!</v>
      </c>
    </row>
    <row r="53" spans="1:66" x14ac:dyDescent="0.25">
      <c r="A53" s="31" t="s">
        <v>210</v>
      </c>
      <c r="B53" t="s">
        <v>1107</v>
      </c>
      <c r="C53" t="s">
        <v>1108</v>
      </c>
      <c r="D53" t="s">
        <v>1109</v>
      </c>
      <c r="E53" t="s">
        <v>109</v>
      </c>
      <c r="F53" t="s">
        <v>154</v>
      </c>
      <c r="G53" t="s">
        <v>155</v>
      </c>
      <c r="H53" t="s">
        <v>560</v>
      </c>
      <c r="I53" t="s">
        <v>561</v>
      </c>
      <c r="J53" t="s">
        <v>562</v>
      </c>
      <c r="K53" t="s">
        <v>563</v>
      </c>
      <c r="L53" t="s">
        <v>116</v>
      </c>
      <c r="M53">
        <v>0</v>
      </c>
      <c r="N53">
        <v>0</v>
      </c>
      <c r="O53" t="s">
        <v>118</v>
      </c>
      <c r="P53" t="s">
        <v>119</v>
      </c>
      <c r="Q53" t="s">
        <v>167</v>
      </c>
      <c r="R53" t="s">
        <v>564</v>
      </c>
      <c r="S53">
        <v>29</v>
      </c>
      <c r="T53">
        <v>174</v>
      </c>
      <c r="Y53">
        <v>2</v>
      </c>
      <c r="Z53">
        <v>12</v>
      </c>
      <c r="AA53">
        <v>27</v>
      </c>
      <c r="AB53">
        <v>162</v>
      </c>
      <c r="AC53" t="s">
        <v>120</v>
      </c>
      <c r="AD53" t="s">
        <v>160</v>
      </c>
      <c r="AE53" t="s">
        <v>117</v>
      </c>
      <c r="AF53">
        <v>2</v>
      </c>
      <c r="AG53">
        <v>7</v>
      </c>
      <c r="AH53">
        <v>19</v>
      </c>
      <c r="AI53">
        <v>23</v>
      </c>
      <c r="AJ53">
        <v>46</v>
      </c>
      <c r="AK53">
        <v>28</v>
      </c>
      <c r="AL53">
        <v>23</v>
      </c>
      <c r="AM53">
        <v>21</v>
      </c>
      <c r="AN53">
        <v>5</v>
      </c>
      <c r="AO53">
        <v>0</v>
      </c>
      <c r="AU53">
        <v>29</v>
      </c>
      <c r="AW53" t="s">
        <v>844</v>
      </c>
      <c r="AX53" t="s">
        <v>122</v>
      </c>
      <c r="AY53" t="s">
        <v>847</v>
      </c>
      <c r="AZ53" t="s">
        <v>122</v>
      </c>
      <c r="BA53" t="s">
        <v>117</v>
      </c>
      <c r="BB53" t="s">
        <v>117</v>
      </c>
      <c r="BC53">
        <v>2</v>
      </c>
      <c r="BD53" t="s">
        <v>125</v>
      </c>
      <c r="BE53" t="s">
        <v>126</v>
      </c>
      <c r="BF53" t="s">
        <v>126</v>
      </c>
      <c r="BG53" t="s">
        <v>126</v>
      </c>
      <c r="BH53" t="s">
        <v>193</v>
      </c>
      <c r="BI53">
        <v>975</v>
      </c>
      <c r="BJ53" t="s">
        <v>154</v>
      </c>
      <c r="BK53" t="s">
        <v>560</v>
      </c>
      <c r="BL53" t="s">
        <v>929</v>
      </c>
      <c r="BM53" t="s">
        <v>921</v>
      </c>
      <c r="BN53" s="29" t="e">
        <f>HYPERLINK(CONCATENATE("http://maps.google.com/?t=k&amp;q=",#REF!,",",#REF!),"Show location")</f>
        <v>#REF!</v>
      </c>
    </row>
    <row r="54" spans="1:66" x14ac:dyDescent="0.25">
      <c r="A54" s="31" t="s">
        <v>200</v>
      </c>
      <c r="B54" t="s">
        <v>1107</v>
      </c>
      <c r="C54" t="s">
        <v>1108</v>
      </c>
      <c r="D54" t="s">
        <v>1109</v>
      </c>
      <c r="E54" t="s">
        <v>109</v>
      </c>
      <c r="F54" t="s">
        <v>110</v>
      </c>
      <c r="G54" t="s">
        <v>111</v>
      </c>
      <c r="H54" t="s">
        <v>426</v>
      </c>
      <c r="I54" t="s">
        <v>427</v>
      </c>
      <c r="J54" t="s">
        <v>433</v>
      </c>
      <c r="K54" t="s">
        <v>434</v>
      </c>
      <c r="L54" t="s">
        <v>205</v>
      </c>
      <c r="M54">
        <v>28.832619999999999</v>
      </c>
      <c r="N54">
        <v>10.971550000000001</v>
      </c>
      <c r="O54" t="s">
        <v>118</v>
      </c>
      <c r="P54" t="s">
        <v>119</v>
      </c>
      <c r="Q54" t="s">
        <v>435</v>
      </c>
      <c r="R54" t="s">
        <v>436</v>
      </c>
      <c r="S54">
        <v>245</v>
      </c>
      <c r="T54">
        <v>813</v>
      </c>
      <c r="U54">
        <v>210</v>
      </c>
      <c r="V54">
        <v>610</v>
      </c>
      <c r="Y54">
        <v>35</v>
      </c>
      <c r="Z54">
        <v>203</v>
      </c>
      <c r="AC54" t="s">
        <v>120</v>
      </c>
      <c r="AD54" t="s">
        <v>117</v>
      </c>
      <c r="AE54" t="s">
        <v>117</v>
      </c>
      <c r="AF54">
        <v>116</v>
      </c>
      <c r="AG54">
        <v>0</v>
      </c>
      <c r="AH54">
        <v>116</v>
      </c>
      <c r="AI54">
        <v>0</v>
      </c>
      <c r="AJ54">
        <v>232</v>
      </c>
      <c r="AK54">
        <v>116</v>
      </c>
      <c r="AL54">
        <v>116</v>
      </c>
      <c r="AM54">
        <v>117</v>
      </c>
      <c r="AN54">
        <v>0</v>
      </c>
      <c r="AO54">
        <v>0</v>
      </c>
      <c r="AQ54">
        <v>1</v>
      </c>
      <c r="AV54">
        <v>244</v>
      </c>
      <c r="AW54" t="s">
        <v>647</v>
      </c>
      <c r="AX54" t="s">
        <v>122</v>
      </c>
      <c r="AY54" t="s">
        <v>847</v>
      </c>
      <c r="AZ54" t="s">
        <v>122</v>
      </c>
      <c r="BA54" t="s">
        <v>117</v>
      </c>
      <c r="BB54" t="s">
        <v>117</v>
      </c>
      <c r="BC54">
        <v>2</v>
      </c>
      <c r="BD54" t="s">
        <v>125</v>
      </c>
      <c r="BE54" t="s">
        <v>162</v>
      </c>
      <c r="BF54" t="s">
        <v>162</v>
      </c>
      <c r="BG54" t="s">
        <v>126</v>
      </c>
      <c r="BH54" t="s">
        <v>193</v>
      </c>
      <c r="BI54">
        <v>458</v>
      </c>
      <c r="BJ54" t="s">
        <v>110</v>
      </c>
      <c r="BK54" t="s">
        <v>426</v>
      </c>
      <c r="BL54" t="s">
        <v>930</v>
      </c>
      <c r="BM54" t="s">
        <v>931</v>
      </c>
      <c r="BN54" s="29" t="e">
        <f>HYPERLINK(CONCATENATE("http://maps.google.com/?t=k&amp;q=",#REF!,",",#REF!),"Show location")</f>
        <v>#REF!</v>
      </c>
    </row>
    <row r="55" spans="1:66" x14ac:dyDescent="0.25">
      <c r="A55" s="31" t="s">
        <v>108</v>
      </c>
      <c r="B55" t="s">
        <v>1107</v>
      </c>
      <c r="C55" t="s">
        <v>1108</v>
      </c>
      <c r="D55" t="s">
        <v>1109</v>
      </c>
      <c r="E55" t="s">
        <v>109</v>
      </c>
      <c r="F55" t="s">
        <v>110</v>
      </c>
      <c r="G55" t="s">
        <v>111</v>
      </c>
      <c r="H55" t="s">
        <v>426</v>
      </c>
      <c r="I55" t="s">
        <v>427</v>
      </c>
      <c r="J55" t="s">
        <v>429</v>
      </c>
      <c r="K55" t="s">
        <v>2</v>
      </c>
      <c r="L55" t="s">
        <v>116</v>
      </c>
      <c r="M55">
        <v>28.891449999999999</v>
      </c>
      <c r="N55">
        <v>10.945080000000001</v>
      </c>
      <c r="O55" t="s">
        <v>131</v>
      </c>
      <c r="P55" t="s">
        <v>150</v>
      </c>
      <c r="Q55" t="s">
        <v>244</v>
      </c>
      <c r="R55" t="s">
        <v>430</v>
      </c>
      <c r="S55">
        <v>35</v>
      </c>
      <c r="T55">
        <v>237</v>
      </c>
      <c r="Y55">
        <v>35</v>
      </c>
      <c r="Z55">
        <v>237</v>
      </c>
      <c r="AC55" t="s">
        <v>120</v>
      </c>
      <c r="AD55" t="s">
        <v>117</v>
      </c>
      <c r="AE55" t="s">
        <v>117</v>
      </c>
      <c r="AF55">
        <v>15</v>
      </c>
      <c r="AG55">
        <v>0</v>
      </c>
      <c r="AH55">
        <v>15</v>
      </c>
      <c r="AI55">
        <v>0</v>
      </c>
      <c r="AJ55">
        <v>0</v>
      </c>
      <c r="AK55">
        <v>59</v>
      </c>
      <c r="AL55">
        <v>89</v>
      </c>
      <c r="AM55">
        <v>29</v>
      </c>
      <c r="AN55">
        <v>15</v>
      </c>
      <c r="AO55">
        <v>15</v>
      </c>
      <c r="AQ55">
        <v>1</v>
      </c>
      <c r="AV55">
        <v>34</v>
      </c>
      <c r="AW55" t="s">
        <v>847</v>
      </c>
      <c r="AX55" t="s">
        <v>122</v>
      </c>
      <c r="AY55" t="s">
        <v>647</v>
      </c>
      <c r="AZ55" t="s">
        <v>122</v>
      </c>
      <c r="BA55" t="s">
        <v>847</v>
      </c>
      <c r="BB55" t="s">
        <v>122</v>
      </c>
      <c r="BC55">
        <v>3</v>
      </c>
      <c r="BD55" t="s">
        <v>125</v>
      </c>
      <c r="BE55" t="s">
        <v>126</v>
      </c>
      <c r="BF55" t="s">
        <v>162</v>
      </c>
      <c r="BG55" t="s">
        <v>162</v>
      </c>
      <c r="BH55" t="s">
        <v>127</v>
      </c>
      <c r="BI55">
        <v>456</v>
      </c>
      <c r="BJ55" t="s">
        <v>110</v>
      </c>
      <c r="BK55" t="s">
        <v>426</v>
      </c>
      <c r="BL55" t="s">
        <v>932</v>
      </c>
      <c r="BM55" t="s">
        <v>931</v>
      </c>
      <c r="BN55" s="29" t="e">
        <f>HYPERLINK(CONCATENATE("http://maps.google.com/?t=k&amp;q=",#REF!,",",#REF!),"Show location")</f>
        <v>#REF!</v>
      </c>
    </row>
    <row r="56" spans="1:66" x14ac:dyDescent="0.25">
      <c r="A56" s="31" t="s">
        <v>223</v>
      </c>
      <c r="B56" t="s">
        <v>1107</v>
      </c>
      <c r="C56" t="s">
        <v>1108</v>
      </c>
      <c r="D56" t="s">
        <v>1109</v>
      </c>
      <c r="E56" t="s">
        <v>109</v>
      </c>
      <c r="F56" t="s">
        <v>110</v>
      </c>
      <c r="G56" t="s">
        <v>111</v>
      </c>
      <c r="H56" t="s">
        <v>426</v>
      </c>
      <c r="I56" t="s">
        <v>427</v>
      </c>
      <c r="J56" t="s">
        <v>431</v>
      </c>
      <c r="K56" t="s">
        <v>6</v>
      </c>
      <c r="L56" t="s">
        <v>116</v>
      </c>
      <c r="M56">
        <v>28.491961</v>
      </c>
      <c r="N56">
        <v>11.847803000000001</v>
      </c>
      <c r="O56" t="s">
        <v>131</v>
      </c>
      <c r="P56" t="s">
        <v>150</v>
      </c>
      <c r="Q56" t="s">
        <v>432</v>
      </c>
      <c r="R56" t="s">
        <v>343</v>
      </c>
      <c r="S56">
        <v>20</v>
      </c>
      <c r="T56">
        <v>115</v>
      </c>
      <c r="U56">
        <v>20</v>
      </c>
      <c r="V56">
        <v>115</v>
      </c>
      <c r="AC56" t="s">
        <v>120</v>
      </c>
      <c r="AD56" t="s">
        <v>117</v>
      </c>
      <c r="AE56" t="s">
        <v>117</v>
      </c>
      <c r="AF56">
        <v>0</v>
      </c>
      <c r="AG56">
        <v>10</v>
      </c>
      <c r="AH56">
        <v>10</v>
      </c>
      <c r="AI56">
        <v>0</v>
      </c>
      <c r="AJ56">
        <v>10</v>
      </c>
      <c r="AK56">
        <v>31</v>
      </c>
      <c r="AL56">
        <v>21</v>
      </c>
      <c r="AM56">
        <v>33</v>
      </c>
      <c r="AN56">
        <v>0</v>
      </c>
      <c r="AO56">
        <v>0</v>
      </c>
      <c r="AQ56">
        <v>1</v>
      </c>
      <c r="AV56">
        <v>19</v>
      </c>
      <c r="AW56" t="s">
        <v>647</v>
      </c>
      <c r="AX56" t="s">
        <v>122</v>
      </c>
      <c r="AY56" t="s">
        <v>847</v>
      </c>
      <c r="AZ56" t="s">
        <v>122</v>
      </c>
      <c r="BA56" t="s">
        <v>117</v>
      </c>
      <c r="BB56" t="s">
        <v>117</v>
      </c>
      <c r="BC56">
        <v>2</v>
      </c>
      <c r="BD56" t="s">
        <v>125</v>
      </c>
      <c r="BE56" t="s">
        <v>206</v>
      </c>
      <c r="BF56" t="s">
        <v>206</v>
      </c>
      <c r="BG56" t="s">
        <v>206</v>
      </c>
      <c r="BH56" t="s">
        <v>127</v>
      </c>
      <c r="BI56">
        <v>457</v>
      </c>
      <c r="BJ56" t="s">
        <v>110</v>
      </c>
      <c r="BK56" t="s">
        <v>349</v>
      </c>
      <c r="BL56" t="s">
        <v>933</v>
      </c>
      <c r="BM56" t="s">
        <v>934</v>
      </c>
      <c r="BN56" s="29" t="e">
        <f>HYPERLINK(CONCATENATE("http://maps.google.com/?t=k&amp;q=",#REF!,",",#REF!),"Show location")</f>
        <v>#REF!</v>
      </c>
    </row>
    <row r="57" spans="1:66" x14ac:dyDescent="0.25">
      <c r="A57" s="31" t="s">
        <v>210</v>
      </c>
      <c r="B57" t="s">
        <v>1107</v>
      </c>
      <c r="C57" t="s">
        <v>1108</v>
      </c>
      <c r="D57" t="s">
        <v>1109</v>
      </c>
      <c r="E57" t="s">
        <v>109</v>
      </c>
      <c r="F57" t="s">
        <v>110</v>
      </c>
      <c r="G57" t="s">
        <v>111</v>
      </c>
      <c r="H57" t="s">
        <v>426</v>
      </c>
      <c r="I57" t="s">
        <v>427</v>
      </c>
      <c r="J57" t="s">
        <v>428</v>
      </c>
      <c r="K57" t="s">
        <v>8</v>
      </c>
      <c r="L57" t="s">
        <v>116</v>
      </c>
      <c r="M57">
        <v>29.28201</v>
      </c>
      <c r="N57">
        <v>11.02726</v>
      </c>
      <c r="O57" t="s">
        <v>131</v>
      </c>
      <c r="P57" t="s">
        <v>150</v>
      </c>
      <c r="S57">
        <v>3</v>
      </c>
      <c r="T57">
        <v>18</v>
      </c>
      <c r="Y57">
        <v>3</v>
      </c>
      <c r="Z57">
        <v>18</v>
      </c>
      <c r="AC57" t="s">
        <v>120</v>
      </c>
      <c r="AD57" t="s">
        <v>160</v>
      </c>
      <c r="AE57" t="s">
        <v>117</v>
      </c>
      <c r="AF57">
        <v>2</v>
      </c>
      <c r="AG57">
        <v>1</v>
      </c>
      <c r="AH57">
        <v>1</v>
      </c>
      <c r="AI57">
        <v>2</v>
      </c>
      <c r="AJ57">
        <v>2</v>
      </c>
      <c r="AK57">
        <v>3</v>
      </c>
      <c r="AL57">
        <v>3</v>
      </c>
      <c r="AM57">
        <v>2</v>
      </c>
      <c r="AN57">
        <v>1</v>
      </c>
      <c r="AO57">
        <v>1</v>
      </c>
      <c r="AQ57">
        <v>3</v>
      </c>
      <c r="AW57" t="s">
        <v>847</v>
      </c>
      <c r="AX57" t="s">
        <v>122</v>
      </c>
      <c r="AY57" t="s">
        <v>847</v>
      </c>
      <c r="AZ57" t="s">
        <v>122</v>
      </c>
      <c r="BA57" t="s">
        <v>117</v>
      </c>
      <c r="BB57" t="s">
        <v>117</v>
      </c>
      <c r="BC57">
        <v>2</v>
      </c>
      <c r="BD57" t="s">
        <v>125</v>
      </c>
      <c r="BE57" t="s">
        <v>162</v>
      </c>
      <c r="BF57" t="s">
        <v>162</v>
      </c>
      <c r="BG57" t="s">
        <v>162</v>
      </c>
      <c r="BH57" t="s">
        <v>193</v>
      </c>
      <c r="BI57">
        <v>435</v>
      </c>
      <c r="BJ57" t="s">
        <v>110</v>
      </c>
      <c r="BK57" t="s">
        <v>426</v>
      </c>
      <c r="BL57" t="s">
        <v>935</v>
      </c>
      <c r="BM57" t="s">
        <v>931</v>
      </c>
      <c r="BN57" s="29" t="e">
        <f>HYPERLINK(CONCATENATE("http://maps.google.com/?t=k&amp;q=",#REF!,",",#REF!),"Show location")</f>
        <v>#REF!</v>
      </c>
    </row>
    <row r="58" spans="1:66" x14ac:dyDescent="0.25">
      <c r="A58" s="31" t="s">
        <v>305</v>
      </c>
      <c r="B58" t="s">
        <v>1107</v>
      </c>
      <c r="C58" t="s">
        <v>1108</v>
      </c>
      <c r="D58" t="s">
        <v>1109</v>
      </c>
      <c r="E58" t="s">
        <v>109</v>
      </c>
      <c r="F58" t="s">
        <v>110</v>
      </c>
      <c r="G58" t="s">
        <v>111</v>
      </c>
      <c r="H58" t="s">
        <v>426</v>
      </c>
      <c r="I58" t="s">
        <v>427</v>
      </c>
      <c r="J58" t="s">
        <v>437</v>
      </c>
      <c r="K58" t="s">
        <v>438</v>
      </c>
      <c r="L58" t="s">
        <v>116</v>
      </c>
      <c r="M58">
        <v>28.76484</v>
      </c>
      <c r="N58">
        <v>10.788650000000001</v>
      </c>
      <c r="O58" t="s">
        <v>131</v>
      </c>
      <c r="P58" t="s">
        <v>150</v>
      </c>
      <c r="Q58" t="s">
        <v>215</v>
      </c>
      <c r="R58" t="s">
        <v>346</v>
      </c>
      <c r="S58">
        <v>8</v>
      </c>
      <c r="T58">
        <v>72</v>
      </c>
      <c r="W58">
        <v>8</v>
      </c>
      <c r="X58">
        <v>72</v>
      </c>
      <c r="AC58" t="s">
        <v>120</v>
      </c>
      <c r="AD58" t="s">
        <v>117</v>
      </c>
      <c r="AE58" t="s">
        <v>117</v>
      </c>
      <c r="AF58">
        <v>0</v>
      </c>
      <c r="AG58">
        <v>0</v>
      </c>
      <c r="AH58">
        <v>10</v>
      </c>
      <c r="AI58">
        <v>0</v>
      </c>
      <c r="AJ58">
        <v>5</v>
      </c>
      <c r="AK58">
        <v>15</v>
      </c>
      <c r="AL58">
        <v>21</v>
      </c>
      <c r="AM58">
        <v>16</v>
      </c>
      <c r="AN58">
        <v>5</v>
      </c>
      <c r="AO58">
        <v>0</v>
      </c>
      <c r="AQ58">
        <v>1</v>
      </c>
      <c r="AV58">
        <v>7</v>
      </c>
      <c r="AW58" t="s">
        <v>647</v>
      </c>
      <c r="AX58" t="s">
        <v>122</v>
      </c>
      <c r="AY58" t="s">
        <v>847</v>
      </c>
      <c r="AZ58" t="s">
        <v>122</v>
      </c>
      <c r="BA58" t="s">
        <v>847</v>
      </c>
      <c r="BB58" t="s">
        <v>122</v>
      </c>
      <c r="BC58">
        <v>3</v>
      </c>
      <c r="BD58" t="s">
        <v>125</v>
      </c>
      <c r="BE58" t="s">
        <v>206</v>
      </c>
      <c r="BF58" t="s">
        <v>126</v>
      </c>
      <c r="BG58" t="s">
        <v>206</v>
      </c>
      <c r="BH58" t="s">
        <v>127</v>
      </c>
      <c r="BI58">
        <v>459</v>
      </c>
      <c r="BJ58" t="s">
        <v>110</v>
      </c>
      <c r="BK58" t="s">
        <v>426</v>
      </c>
      <c r="BL58" t="s">
        <v>936</v>
      </c>
      <c r="BM58" t="s">
        <v>931</v>
      </c>
      <c r="BN58" s="29" t="e">
        <f>HYPERLINK(CONCATENATE("http://maps.google.com/?t=k&amp;q=",#REF!,",",#REF!),"Show location")</f>
        <v>#REF!</v>
      </c>
    </row>
    <row r="59" spans="1:66" x14ac:dyDescent="0.25">
      <c r="A59" s="31" t="s">
        <v>207</v>
      </c>
      <c r="B59" t="s">
        <v>1107</v>
      </c>
      <c r="C59" t="s">
        <v>1108</v>
      </c>
      <c r="D59" t="s">
        <v>1109</v>
      </c>
      <c r="E59" t="s">
        <v>109</v>
      </c>
      <c r="F59" t="s">
        <v>110</v>
      </c>
      <c r="G59" t="s">
        <v>111</v>
      </c>
      <c r="H59" t="s">
        <v>426</v>
      </c>
      <c r="I59" t="s">
        <v>427</v>
      </c>
      <c r="J59" t="s">
        <v>439</v>
      </c>
      <c r="K59" t="s">
        <v>440</v>
      </c>
      <c r="L59" t="s">
        <v>116</v>
      </c>
      <c r="M59">
        <v>28.76484</v>
      </c>
      <c r="N59">
        <v>10.788650000000001</v>
      </c>
      <c r="O59" t="s">
        <v>131</v>
      </c>
      <c r="P59" t="s">
        <v>150</v>
      </c>
      <c r="Q59" t="s">
        <v>398</v>
      </c>
      <c r="R59" t="s">
        <v>309</v>
      </c>
      <c r="S59">
        <v>9</v>
      </c>
      <c r="T59">
        <v>61</v>
      </c>
      <c r="U59">
        <v>9</v>
      </c>
      <c r="V59">
        <v>61</v>
      </c>
      <c r="AC59" t="s">
        <v>120</v>
      </c>
      <c r="AD59" t="s">
        <v>117</v>
      </c>
      <c r="AE59" t="s">
        <v>117</v>
      </c>
      <c r="AF59">
        <v>0</v>
      </c>
      <c r="AG59">
        <v>0</v>
      </c>
      <c r="AH59">
        <v>5</v>
      </c>
      <c r="AI59">
        <v>0</v>
      </c>
      <c r="AJ59">
        <v>9</v>
      </c>
      <c r="AK59">
        <v>14</v>
      </c>
      <c r="AL59">
        <v>9</v>
      </c>
      <c r="AM59">
        <v>19</v>
      </c>
      <c r="AN59">
        <v>0</v>
      </c>
      <c r="AO59">
        <v>5</v>
      </c>
      <c r="AQ59">
        <v>1</v>
      </c>
      <c r="AV59">
        <v>8</v>
      </c>
      <c r="AW59" t="s">
        <v>847</v>
      </c>
      <c r="AX59" t="s">
        <v>122</v>
      </c>
      <c r="AY59" t="s">
        <v>117</v>
      </c>
      <c r="AZ59" t="s">
        <v>117</v>
      </c>
      <c r="BA59" t="s">
        <v>117</v>
      </c>
      <c r="BB59" t="s">
        <v>117</v>
      </c>
      <c r="BC59">
        <v>1</v>
      </c>
      <c r="BD59" t="s">
        <v>125</v>
      </c>
      <c r="BE59" t="s">
        <v>206</v>
      </c>
      <c r="BF59" t="s">
        <v>162</v>
      </c>
      <c r="BG59" t="s">
        <v>206</v>
      </c>
      <c r="BH59" t="s">
        <v>177</v>
      </c>
      <c r="BI59">
        <v>460</v>
      </c>
      <c r="BJ59" t="s">
        <v>110</v>
      </c>
      <c r="BK59" t="s">
        <v>426</v>
      </c>
      <c r="BL59" t="s">
        <v>937</v>
      </c>
      <c r="BM59" t="s">
        <v>931</v>
      </c>
      <c r="BN59" s="29" t="e">
        <f>HYPERLINK(CONCATENATE("http://maps.google.com/?t=k&amp;q=",#REF!,",",#REF!),"Show location")</f>
        <v>#REF!</v>
      </c>
    </row>
    <row r="60" spans="1:66" x14ac:dyDescent="0.25">
      <c r="A60" s="31" t="s">
        <v>254</v>
      </c>
      <c r="B60" t="s">
        <v>1107</v>
      </c>
      <c r="C60" t="s">
        <v>1108</v>
      </c>
      <c r="D60" t="s">
        <v>1109</v>
      </c>
      <c r="E60" t="s">
        <v>109</v>
      </c>
      <c r="F60" t="s">
        <v>110</v>
      </c>
      <c r="G60" t="s">
        <v>111</v>
      </c>
      <c r="H60" t="s">
        <v>426</v>
      </c>
      <c r="I60" t="s">
        <v>427</v>
      </c>
      <c r="J60" t="s">
        <v>441</v>
      </c>
      <c r="K60" t="s">
        <v>442</v>
      </c>
      <c r="L60" t="s">
        <v>116</v>
      </c>
      <c r="M60">
        <v>29.102979999999999</v>
      </c>
      <c r="N60">
        <v>10.263669999999999</v>
      </c>
      <c r="O60" t="s">
        <v>131</v>
      </c>
      <c r="P60" t="s">
        <v>854</v>
      </c>
      <c r="Q60" t="s">
        <v>215</v>
      </c>
      <c r="R60" t="s">
        <v>443</v>
      </c>
      <c r="S60">
        <v>25</v>
      </c>
      <c r="T60">
        <v>147</v>
      </c>
      <c r="U60">
        <v>25</v>
      </c>
      <c r="V60">
        <v>147</v>
      </c>
      <c r="AC60" t="s">
        <v>120</v>
      </c>
      <c r="AD60" t="s">
        <v>117</v>
      </c>
      <c r="AE60" t="s">
        <v>117</v>
      </c>
      <c r="AF60">
        <v>0</v>
      </c>
      <c r="AG60">
        <v>16</v>
      </c>
      <c r="AH60">
        <v>16</v>
      </c>
      <c r="AI60">
        <v>0</v>
      </c>
      <c r="AJ60">
        <v>33</v>
      </c>
      <c r="AK60">
        <v>49</v>
      </c>
      <c r="AL60">
        <v>16</v>
      </c>
      <c r="AM60">
        <v>17</v>
      </c>
      <c r="AN60">
        <v>0</v>
      </c>
      <c r="AO60">
        <v>0</v>
      </c>
      <c r="AQ60">
        <v>1</v>
      </c>
      <c r="AV60">
        <v>24</v>
      </c>
      <c r="AW60" t="s">
        <v>847</v>
      </c>
      <c r="AX60" t="s">
        <v>122</v>
      </c>
      <c r="AY60" t="s">
        <v>847</v>
      </c>
      <c r="AZ60" t="s">
        <v>122</v>
      </c>
      <c r="BA60" t="s">
        <v>117</v>
      </c>
      <c r="BB60" t="s">
        <v>117</v>
      </c>
      <c r="BC60">
        <v>2</v>
      </c>
      <c r="BD60" t="s">
        <v>125</v>
      </c>
      <c r="BE60" t="s">
        <v>126</v>
      </c>
      <c r="BF60" t="s">
        <v>163</v>
      </c>
      <c r="BG60" t="s">
        <v>126</v>
      </c>
      <c r="BH60" t="s">
        <v>193</v>
      </c>
      <c r="BI60">
        <v>461</v>
      </c>
      <c r="BJ60" t="s">
        <v>110</v>
      </c>
      <c r="BK60" t="s">
        <v>482</v>
      </c>
      <c r="BL60" t="s">
        <v>938</v>
      </c>
      <c r="BM60" t="s">
        <v>939</v>
      </c>
      <c r="BN60" s="29" t="e">
        <f>HYPERLINK(CONCATENATE("http://maps.google.com/?t=k&amp;q=",#REF!,",",#REF!),"Show location")</f>
        <v>#REF!</v>
      </c>
    </row>
    <row r="61" spans="1:66" x14ac:dyDescent="0.25">
      <c r="A61" s="31" t="s">
        <v>132</v>
      </c>
      <c r="B61" t="s">
        <v>1107</v>
      </c>
      <c r="C61" t="s">
        <v>1108</v>
      </c>
      <c r="D61" t="s">
        <v>1109</v>
      </c>
      <c r="E61" t="s">
        <v>109</v>
      </c>
      <c r="F61" t="s">
        <v>110</v>
      </c>
      <c r="G61" t="s">
        <v>111</v>
      </c>
      <c r="H61" t="s">
        <v>426</v>
      </c>
      <c r="I61" t="s">
        <v>427</v>
      </c>
      <c r="J61" t="s">
        <v>444</v>
      </c>
      <c r="K61" t="s">
        <v>17</v>
      </c>
      <c r="L61" t="s">
        <v>116</v>
      </c>
      <c r="M61">
        <v>29.286159999999999</v>
      </c>
      <c r="N61">
        <v>10.534330000000001</v>
      </c>
      <c r="O61" t="s">
        <v>131</v>
      </c>
      <c r="P61" t="s">
        <v>150</v>
      </c>
      <c r="S61">
        <v>800</v>
      </c>
      <c r="T61">
        <v>2000</v>
      </c>
      <c r="Y61">
        <v>600</v>
      </c>
      <c r="Z61">
        <v>1800</v>
      </c>
      <c r="AA61">
        <v>200</v>
      </c>
      <c r="AB61">
        <v>200</v>
      </c>
      <c r="AC61" t="s">
        <v>120</v>
      </c>
      <c r="AD61" t="s">
        <v>160</v>
      </c>
      <c r="AE61" t="s">
        <v>117</v>
      </c>
      <c r="AF61">
        <v>103</v>
      </c>
      <c r="AG61">
        <v>41</v>
      </c>
      <c r="AH61">
        <v>268</v>
      </c>
      <c r="AI61">
        <v>289</v>
      </c>
      <c r="AJ61">
        <v>412</v>
      </c>
      <c r="AK61">
        <v>206</v>
      </c>
      <c r="AL61">
        <v>371</v>
      </c>
      <c r="AM61">
        <v>248</v>
      </c>
      <c r="AN61">
        <v>21</v>
      </c>
      <c r="AO61">
        <v>41</v>
      </c>
      <c r="AP61">
        <v>800</v>
      </c>
      <c r="AW61" t="s">
        <v>847</v>
      </c>
      <c r="AX61" t="s">
        <v>122</v>
      </c>
      <c r="AY61" t="s">
        <v>847</v>
      </c>
      <c r="AZ61" t="s">
        <v>122</v>
      </c>
      <c r="BA61" t="s">
        <v>847</v>
      </c>
      <c r="BB61" t="s">
        <v>122</v>
      </c>
      <c r="BC61">
        <v>3</v>
      </c>
      <c r="BD61" t="s">
        <v>125</v>
      </c>
      <c r="BE61" t="s">
        <v>126</v>
      </c>
      <c r="BF61" t="s">
        <v>163</v>
      </c>
      <c r="BG61" t="s">
        <v>162</v>
      </c>
      <c r="BH61" t="s">
        <v>127</v>
      </c>
      <c r="BI61">
        <v>464</v>
      </c>
      <c r="BJ61" t="s">
        <v>110</v>
      </c>
      <c r="BK61" t="s">
        <v>426</v>
      </c>
      <c r="BL61" t="s">
        <v>940</v>
      </c>
      <c r="BM61" t="s">
        <v>931</v>
      </c>
      <c r="BN61" s="29" t="e">
        <f>HYPERLINK(CONCATENATE("http://maps.google.com/?t=k&amp;q=",#REF!,",",#REF!),"Show location")</f>
        <v>#REF!</v>
      </c>
    </row>
    <row r="62" spans="1:66" x14ac:dyDescent="0.25">
      <c r="A62" s="31" t="s">
        <v>222</v>
      </c>
      <c r="B62" t="s">
        <v>1107</v>
      </c>
      <c r="C62" t="s">
        <v>1108</v>
      </c>
      <c r="D62" t="s">
        <v>1109</v>
      </c>
      <c r="E62" t="s">
        <v>109</v>
      </c>
      <c r="F62" t="s">
        <v>110</v>
      </c>
      <c r="G62" t="s">
        <v>111</v>
      </c>
      <c r="H62" t="s">
        <v>233</v>
      </c>
      <c r="I62" t="s">
        <v>234</v>
      </c>
      <c r="J62" t="s">
        <v>191</v>
      </c>
      <c r="K62" t="s">
        <v>40</v>
      </c>
      <c r="L62" t="s">
        <v>116</v>
      </c>
      <c r="M62">
        <v>28.332419999999999</v>
      </c>
      <c r="N62">
        <v>11.70233</v>
      </c>
      <c r="O62" t="s">
        <v>131</v>
      </c>
      <c r="P62" t="s">
        <v>150</v>
      </c>
      <c r="Q62" t="s">
        <v>161</v>
      </c>
      <c r="R62" t="s">
        <v>309</v>
      </c>
      <c r="S62">
        <v>6</v>
      </c>
      <c r="T62">
        <v>64</v>
      </c>
      <c r="Y62">
        <v>6</v>
      </c>
      <c r="Z62">
        <v>64</v>
      </c>
      <c r="AC62" t="s">
        <v>120</v>
      </c>
      <c r="AD62" t="s">
        <v>117</v>
      </c>
      <c r="AE62" t="s">
        <v>117</v>
      </c>
      <c r="AF62">
        <v>2</v>
      </c>
      <c r="AG62">
        <v>3</v>
      </c>
      <c r="AH62">
        <v>11</v>
      </c>
      <c r="AI62">
        <v>10</v>
      </c>
      <c r="AJ62">
        <v>7</v>
      </c>
      <c r="AK62">
        <v>9</v>
      </c>
      <c r="AL62">
        <v>8</v>
      </c>
      <c r="AM62">
        <v>11</v>
      </c>
      <c r="AN62">
        <v>0</v>
      </c>
      <c r="AO62">
        <v>3</v>
      </c>
      <c r="AR62">
        <v>3</v>
      </c>
      <c r="AV62">
        <v>3</v>
      </c>
      <c r="AW62" t="s">
        <v>847</v>
      </c>
      <c r="AX62" t="s">
        <v>122</v>
      </c>
      <c r="AY62" t="s">
        <v>117</v>
      </c>
      <c r="AZ62" t="s">
        <v>117</v>
      </c>
      <c r="BA62" t="s">
        <v>117</v>
      </c>
      <c r="BB62" t="s">
        <v>117</v>
      </c>
      <c r="BC62">
        <v>3</v>
      </c>
      <c r="BD62" t="s">
        <v>125</v>
      </c>
      <c r="BE62" t="s">
        <v>126</v>
      </c>
      <c r="BF62" t="s">
        <v>126</v>
      </c>
      <c r="BG62" t="s">
        <v>126</v>
      </c>
      <c r="BH62" t="s">
        <v>127</v>
      </c>
      <c r="BI62">
        <v>1257</v>
      </c>
      <c r="BJ62" t="s">
        <v>110</v>
      </c>
      <c r="BK62" t="s">
        <v>233</v>
      </c>
      <c r="BL62" t="s">
        <v>941</v>
      </c>
      <c r="BM62" t="s">
        <v>942</v>
      </c>
      <c r="BN62" s="29" t="e">
        <f>HYPERLINK(CONCATENATE("http://maps.google.com/?t=k&amp;q=",#REF!,",",#REF!),"Show location")</f>
        <v>#REF!</v>
      </c>
    </row>
    <row r="63" spans="1:66" x14ac:dyDescent="0.25">
      <c r="A63" s="31" t="s">
        <v>222</v>
      </c>
      <c r="B63" t="s">
        <v>1107</v>
      </c>
      <c r="C63" t="s">
        <v>1108</v>
      </c>
      <c r="D63" t="s">
        <v>1109</v>
      </c>
      <c r="E63" t="s">
        <v>109</v>
      </c>
      <c r="F63" t="s">
        <v>110</v>
      </c>
      <c r="G63" t="s">
        <v>111</v>
      </c>
      <c r="H63" t="s">
        <v>233</v>
      </c>
      <c r="I63" t="s">
        <v>234</v>
      </c>
      <c r="J63" t="s">
        <v>242</v>
      </c>
      <c r="K63" t="s">
        <v>243</v>
      </c>
      <c r="L63" t="s">
        <v>116</v>
      </c>
      <c r="M63">
        <v>28.019269999999999</v>
      </c>
      <c r="N63">
        <v>11.13144</v>
      </c>
      <c r="O63" t="s">
        <v>131</v>
      </c>
      <c r="P63" t="s">
        <v>119</v>
      </c>
      <c r="Q63" t="s">
        <v>244</v>
      </c>
      <c r="R63" t="s">
        <v>245</v>
      </c>
      <c r="S63">
        <v>10</v>
      </c>
      <c r="T63">
        <v>60</v>
      </c>
      <c r="U63">
        <v>10</v>
      </c>
      <c r="V63">
        <v>60</v>
      </c>
      <c r="AC63" t="s">
        <v>120</v>
      </c>
      <c r="AD63" t="s">
        <v>117</v>
      </c>
      <c r="AE63" t="s">
        <v>117</v>
      </c>
      <c r="AF63">
        <v>2</v>
      </c>
      <c r="AG63">
        <v>5</v>
      </c>
      <c r="AH63">
        <v>7</v>
      </c>
      <c r="AI63">
        <v>8</v>
      </c>
      <c r="AJ63">
        <v>9</v>
      </c>
      <c r="AK63">
        <v>13</v>
      </c>
      <c r="AL63">
        <v>6</v>
      </c>
      <c r="AM63">
        <v>6</v>
      </c>
      <c r="AN63">
        <v>3</v>
      </c>
      <c r="AO63">
        <v>1</v>
      </c>
      <c r="AQ63">
        <v>3</v>
      </c>
      <c r="AV63">
        <v>7</v>
      </c>
      <c r="AW63" t="s">
        <v>847</v>
      </c>
      <c r="AX63" t="s">
        <v>122</v>
      </c>
      <c r="AY63" t="s">
        <v>847</v>
      </c>
      <c r="AZ63" t="s">
        <v>122</v>
      </c>
      <c r="BA63" t="s">
        <v>847</v>
      </c>
      <c r="BB63" t="s">
        <v>122</v>
      </c>
      <c r="BC63">
        <v>3</v>
      </c>
      <c r="BD63" t="s">
        <v>125</v>
      </c>
      <c r="BE63" t="s">
        <v>126</v>
      </c>
      <c r="BF63" t="s">
        <v>126</v>
      </c>
      <c r="BG63" t="s">
        <v>126</v>
      </c>
      <c r="BH63" t="s">
        <v>127</v>
      </c>
      <c r="BI63">
        <v>1268</v>
      </c>
      <c r="BJ63" t="s">
        <v>110</v>
      </c>
      <c r="BK63" t="s">
        <v>233</v>
      </c>
      <c r="BL63" t="s">
        <v>943</v>
      </c>
      <c r="BM63" t="s">
        <v>942</v>
      </c>
      <c r="BN63" s="29" t="e">
        <f>HYPERLINK(CONCATENATE("http://maps.google.com/?t=k&amp;q=",#REF!,",",#REF!),"Show location")</f>
        <v>#REF!</v>
      </c>
    </row>
    <row r="64" spans="1:66" x14ac:dyDescent="0.25">
      <c r="A64" s="31" t="s">
        <v>222</v>
      </c>
      <c r="B64" t="s">
        <v>1107</v>
      </c>
      <c r="C64" t="s">
        <v>1108</v>
      </c>
      <c r="D64" t="s">
        <v>1109</v>
      </c>
      <c r="E64" t="s">
        <v>109</v>
      </c>
      <c r="F64" t="s">
        <v>110</v>
      </c>
      <c r="G64" t="s">
        <v>111</v>
      </c>
      <c r="H64" t="s">
        <v>233</v>
      </c>
      <c r="I64" t="s">
        <v>234</v>
      </c>
      <c r="J64" t="s">
        <v>235</v>
      </c>
      <c r="K64" t="s">
        <v>236</v>
      </c>
      <c r="L64" t="s">
        <v>116</v>
      </c>
      <c r="M64">
        <v>0</v>
      </c>
      <c r="N64">
        <v>0</v>
      </c>
      <c r="O64" t="s">
        <v>118</v>
      </c>
      <c r="P64" t="s">
        <v>119</v>
      </c>
      <c r="Q64" t="s">
        <v>237</v>
      </c>
      <c r="R64" t="s">
        <v>238</v>
      </c>
      <c r="S64">
        <v>18</v>
      </c>
      <c r="T64">
        <v>103</v>
      </c>
      <c r="U64">
        <v>18</v>
      </c>
      <c r="V64">
        <v>103</v>
      </c>
      <c r="AC64" t="s">
        <v>120</v>
      </c>
      <c r="AD64" t="s">
        <v>117</v>
      </c>
      <c r="AE64" t="s">
        <v>117</v>
      </c>
      <c r="AF64">
        <v>3</v>
      </c>
      <c r="AG64">
        <v>3</v>
      </c>
      <c r="AH64">
        <v>13</v>
      </c>
      <c r="AI64">
        <v>12</v>
      </c>
      <c r="AJ64">
        <v>22</v>
      </c>
      <c r="AK64">
        <v>7</v>
      </c>
      <c r="AL64">
        <v>17</v>
      </c>
      <c r="AM64">
        <v>19</v>
      </c>
      <c r="AN64">
        <v>3</v>
      </c>
      <c r="AO64">
        <v>4</v>
      </c>
      <c r="AU64">
        <v>7</v>
      </c>
      <c r="AV64">
        <v>11</v>
      </c>
      <c r="AW64" t="s">
        <v>117</v>
      </c>
      <c r="AX64" t="s">
        <v>117</v>
      </c>
      <c r="AY64" t="s">
        <v>117</v>
      </c>
      <c r="AZ64" t="s">
        <v>117</v>
      </c>
      <c r="BA64" t="s">
        <v>117</v>
      </c>
      <c r="BB64" t="s">
        <v>117</v>
      </c>
      <c r="BC64">
        <v>4</v>
      </c>
      <c r="BD64" t="s">
        <v>125</v>
      </c>
      <c r="BE64" t="s">
        <v>126</v>
      </c>
      <c r="BF64" t="s">
        <v>126</v>
      </c>
      <c r="BG64" t="s">
        <v>126</v>
      </c>
      <c r="BH64" t="s">
        <v>127</v>
      </c>
      <c r="BI64">
        <v>1256</v>
      </c>
      <c r="BJ64" t="s">
        <v>110</v>
      </c>
      <c r="BK64" t="s">
        <v>233</v>
      </c>
      <c r="BL64" t="s">
        <v>944</v>
      </c>
      <c r="BM64" t="s">
        <v>942</v>
      </c>
      <c r="BN64" s="29" t="e">
        <f>HYPERLINK(CONCATENATE("http://maps.google.com/?t=k&amp;q=",#REF!,",",#REF!),"Show location")</f>
        <v>#REF!</v>
      </c>
    </row>
    <row r="65" spans="1:66" x14ac:dyDescent="0.25">
      <c r="A65" s="31" t="s">
        <v>222</v>
      </c>
      <c r="B65" t="s">
        <v>1107</v>
      </c>
      <c r="C65" t="s">
        <v>1108</v>
      </c>
      <c r="D65" t="s">
        <v>1109</v>
      </c>
      <c r="E65" t="s">
        <v>109</v>
      </c>
      <c r="F65" t="s">
        <v>110</v>
      </c>
      <c r="G65" t="s">
        <v>111</v>
      </c>
      <c r="H65" t="s">
        <v>233</v>
      </c>
      <c r="I65" t="s">
        <v>234</v>
      </c>
      <c r="J65" t="s">
        <v>239</v>
      </c>
      <c r="K65" t="s">
        <v>240</v>
      </c>
      <c r="L65" t="s">
        <v>116</v>
      </c>
      <c r="M65">
        <v>27.503820000000001</v>
      </c>
      <c r="N65">
        <v>11.243230000000001</v>
      </c>
      <c r="O65" t="s">
        <v>131</v>
      </c>
      <c r="P65" t="s">
        <v>150</v>
      </c>
      <c r="Q65" t="s">
        <v>166</v>
      </c>
      <c r="R65" t="s">
        <v>241</v>
      </c>
      <c r="S65">
        <v>35</v>
      </c>
      <c r="T65">
        <v>110</v>
      </c>
      <c r="Y65">
        <v>35</v>
      </c>
      <c r="Z65">
        <v>110</v>
      </c>
      <c r="AC65" t="s">
        <v>120</v>
      </c>
      <c r="AD65" t="s">
        <v>117</v>
      </c>
      <c r="AE65" t="s">
        <v>117</v>
      </c>
      <c r="AF65">
        <v>4</v>
      </c>
      <c r="AG65">
        <v>3</v>
      </c>
      <c r="AH65">
        <v>14</v>
      </c>
      <c r="AI65">
        <v>13</v>
      </c>
      <c r="AJ65">
        <v>22</v>
      </c>
      <c r="AK65">
        <v>9</v>
      </c>
      <c r="AL65">
        <v>17</v>
      </c>
      <c r="AM65">
        <v>20</v>
      </c>
      <c r="AN65">
        <v>3</v>
      </c>
      <c r="AO65">
        <v>5</v>
      </c>
      <c r="AU65">
        <v>7</v>
      </c>
      <c r="AV65">
        <v>28</v>
      </c>
      <c r="AW65" t="s">
        <v>844</v>
      </c>
      <c r="AX65" t="s">
        <v>122</v>
      </c>
      <c r="AY65" t="s">
        <v>844</v>
      </c>
      <c r="AZ65" t="s">
        <v>122</v>
      </c>
      <c r="BA65" t="s">
        <v>847</v>
      </c>
      <c r="BB65" t="s">
        <v>122</v>
      </c>
      <c r="BC65">
        <v>3</v>
      </c>
      <c r="BD65" t="s">
        <v>125</v>
      </c>
      <c r="BE65" t="s">
        <v>126</v>
      </c>
      <c r="BF65" t="s">
        <v>126</v>
      </c>
      <c r="BG65" t="s">
        <v>126</v>
      </c>
      <c r="BH65" t="s">
        <v>127</v>
      </c>
      <c r="BI65">
        <v>1259</v>
      </c>
      <c r="BJ65" t="s">
        <v>110</v>
      </c>
      <c r="BK65" t="s">
        <v>288</v>
      </c>
      <c r="BL65" t="s">
        <v>945</v>
      </c>
      <c r="BM65" t="s">
        <v>946</v>
      </c>
      <c r="BN65" s="29" t="e">
        <f>HYPERLINK(CONCATENATE("http://maps.google.com/?t=k&amp;q=",#REF!,",",#REF!),"Show location")</f>
        <v>#REF!</v>
      </c>
    </row>
    <row r="66" spans="1:66" x14ac:dyDescent="0.25">
      <c r="A66" s="31" t="s">
        <v>148</v>
      </c>
      <c r="B66" t="s">
        <v>1107</v>
      </c>
      <c r="C66" t="s">
        <v>1108</v>
      </c>
      <c r="D66" t="s">
        <v>1109</v>
      </c>
      <c r="E66" t="s">
        <v>109</v>
      </c>
      <c r="F66" t="s">
        <v>110</v>
      </c>
      <c r="G66" t="s">
        <v>111</v>
      </c>
      <c r="H66" t="s">
        <v>112</v>
      </c>
      <c r="I66" t="s">
        <v>113</v>
      </c>
      <c r="J66" t="s">
        <v>149</v>
      </c>
      <c r="K66" t="s">
        <v>29</v>
      </c>
      <c r="L66" t="s">
        <v>116</v>
      </c>
      <c r="M66">
        <v>27.727409999999999</v>
      </c>
      <c r="N66">
        <v>10.769399999999999</v>
      </c>
      <c r="O66" t="s">
        <v>131</v>
      </c>
      <c r="P66" t="s">
        <v>150</v>
      </c>
      <c r="Q66" t="s">
        <v>151</v>
      </c>
      <c r="R66" t="s">
        <v>152</v>
      </c>
      <c r="S66">
        <v>20</v>
      </c>
      <c r="T66">
        <v>120</v>
      </c>
      <c r="U66">
        <v>20</v>
      </c>
      <c r="V66">
        <v>120</v>
      </c>
      <c r="AC66" t="s">
        <v>120</v>
      </c>
      <c r="AD66" t="s">
        <v>121</v>
      </c>
      <c r="AE66" t="s">
        <v>117</v>
      </c>
      <c r="AF66">
        <v>9</v>
      </c>
      <c r="AG66">
        <v>9</v>
      </c>
      <c r="AH66">
        <v>11</v>
      </c>
      <c r="AI66">
        <v>17</v>
      </c>
      <c r="AJ66">
        <v>21</v>
      </c>
      <c r="AK66">
        <v>15</v>
      </c>
      <c r="AL66">
        <v>12</v>
      </c>
      <c r="AM66">
        <v>18</v>
      </c>
      <c r="AN66">
        <v>4</v>
      </c>
      <c r="AO66">
        <v>4</v>
      </c>
      <c r="AQ66">
        <v>20</v>
      </c>
      <c r="AW66" t="s">
        <v>847</v>
      </c>
      <c r="AX66" t="s">
        <v>122</v>
      </c>
      <c r="AY66" t="s">
        <v>847</v>
      </c>
      <c r="AZ66" t="s">
        <v>122</v>
      </c>
      <c r="BA66" t="s">
        <v>847</v>
      </c>
      <c r="BB66" t="s">
        <v>122</v>
      </c>
      <c r="BC66">
        <v>3</v>
      </c>
      <c r="BD66" t="s">
        <v>125</v>
      </c>
      <c r="BE66" t="s">
        <v>126</v>
      </c>
      <c r="BF66" t="s">
        <v>126</v>
      </c>
      <c r="BG66" t="s">
        <v>126</v>
      </c>
      <c r="BH66" t="s">
        <v>127</v>
      </c>
      <c r="BI66">
        <v>1022</v>
      </c>
      <c r="BJ66" t="s">
        <v>110</v>
      </c>
      <c r="BK66" t="s">
        <v>112</v>
      </c>
      <c r="BL66" t="s">
        <v>947</v>
      </c>
      <c r="BM66" t="s">
        <v>948</v>
      </c>
      <c r="BN66" s="29" t="e">
        <f>HYPERLINK(CONCATENATE("http://maps.google.com/?t=k&amp;q=",#REF!,",",#REF!),"Show location")</f>
        <v>#REF!</v>
      </c>
    </row>
    <row r="67" spans="1:66" x14ac:dyDescent="0.25">
      <c r="A67" s="31" t="s">
        <v>135</v>
      </c>
      <c r="B67" t="s">
        <v>1107</v>
      </c>
      <c r="C67" t="s">
        <v>1108</v>
      </c>
      <c r="D67" t="s">
        <v>1109</v>
      </c>
      <c r="E67" t="s">
        <v>109</v>
      </c>
      <c r="F67" t="s">
        <v>110</v>
      </c>
      <c r="G67" t="s">
        <v>111</v>
      </c>
      <c r="H67" t="s">
        <v>112</v>
      </c>
      <c r="I67" t="s">
        <v>113</v>
      </c>
      <c r="J67" t="s">
        <v>136</v>
      </c>
      <c r="K67" t="s">
        <v>137</v>
      </c>
      <c r="L67" t="s">
        <v>116</v>
      </c>
      <c r="M67">
        <v>28.11402</v>
      </c>
      <c r="N67">
        <v>10.182840000000001</v>
      </c>
      <c r="O67" t="s">
        <v>131</v>
      </c>
      <c r="P67" t="s">
        <v>150</v>
      </c>
      <c r="S67">
        <v>240</v>
      </c>
      <c r="T67">
        <v>880</v>
      </c>
      <c r="U67">
        <v>240</v>
      </c>
      <c r="V67">
        <v>880</v>
      </c>
      <c r="AC67" t="s">
        <v>120</v>
      </c>
      <c r="AD67" t="s">
        <v>121</v>
      </c>
      <c r="AE67" t="s">
        <v>117</v>
      </c>
      <c r="AF67">
        <v>67</v>
      </c>
      <c r="AG67">
        <v>73</v>
      </c>
      <c r="AH67">
        <v>87</v>
      </c>
      <c r="AI67">
        <v>67</v>
      </c>
      <c r="AJ67">
        <v>127</v>
      </c>
      <c r="AK67">
        <v>127</v>
      </c>
      <c r="AL67">
        <v>160</v>
      </c>
      <c r="AM67">
        <v>145</v>
      </c>
      <c r="AN67">
        <v>20</v>
      </c>
      <c r="AO67">
        <v>7</v>
      </c>
      <c r="AQ67">
        <v>240</v>
      </c>
      <c r="AW67" t="s">
        <v>647</v>
      </c>
      <c r="AX67" t="s">
        <v>122</v>
      </c>
      <c r="AY67" t="s">
        <v>847</v>
      </c>
      <c r="AZ67" t="s">
        <v>122</v>
      </c>
      <c r="BA67" t="s">
        <v>949</v>
      </c>
      <c r="BB67" t="s">
        <v>122</v>
      </c>
      <c r="BC67">
        <v>3</v>
      </c>
      <c r="BD67" t="s">
        <v>125</v>
      </c>
      <c r="BE67" t="s">
        <v>126</v>
      </c>
      <c r="BF67" t="s">
        <v>126</v>
      </c>
      <c r="BG67" t="s">
        <v>126</v>
      </c>
      <c r="BH67" t="s">
        <v>127</v>
      </c>
      <c r="BI67">
        <v>1018</v>
      </c>
      <c r="BJ67" t="s">
        <v>110</v>
      </c>
      <c r="BK67" t="s">
        <v>334</v>
      </c>
      <c r="BL67" t="s">
        <v>950</v>
      </c>
      <c r="BM67" t="s">
        <v>951</v>
      </c>
      <c r="BN67" s="29" t="e">
        <f>HYPERLINK(CONCATENATE("http://maps.google.com/?t=k&amp;q=",#REF!,",",#REF!),"Show location")</f>
        <v>#REF!</v>
      </c>
    </row>
    <row r="68" spans="1:66" x14ac:dyDescent="0.25">
      <c r="A68" s="31" t="s">
        <v>108</v>
      </c>
      <c r="B68" t="s">
        <v>1107</v>
      </c>
      <c r="C68" t="s">
        <v>1108</v>
      </c>
      <c r="D68" t="s">
        <v>1109</v>
      </c>
      <c r="E68" t="s">
        <v>109</v>
      </c>
      <c r="F68" t="s">
        <v>110</v>
      </c>
      <c r="G68" t="s">
        <v>111</v>
      </c>
      <c r="H68" t="s">
        <v>112</v>
      </c>
      <c r="I68" t="s">
        <v>113</v>
      </c>
      <c r="J68" t="s">
        <v>114</v>
      </c>
      <c r="K68" t="s">
        <v>115</v>
      </c>
      <c r="L68" t="s">
        <v>116</v>
      </c>
      <c r="M68">
        <v>27.763349999999999</v>
      </c>
      <c r="N68">
        <v>11.03201</v>
      </c>
      <c r="O68" t="s">
        <v>118</v>
      </c>
      <c r="P68" t="s">
        <v>119</v>
      </c>
      <c r="S68">
        <v>90</v>
      </c>
      <c r="T68">
        <v>120</v>
      </c>
      <c r="U68">
        <v>90</v>
      </c>
      <c r="V68">
        <v>120</v>
      </c>
      <c r="AC68" t="s">
        <v>120</v>
      </c>
      <c r="AD68" t="s">
        <v>121</v>
      </c>
      <c r="AE68" t="s">
        <v>117</v>
      </c>
      <c r="AF68">
        <v>3</v>
      </c>
      <c r="AG68">
        <v>4</v>
      </c>
      <c r="AH68">
        <v>4</v>
      </c>
      <c r="AI68">
        <v>14</v>
      </c>
      <c r="AJ68">
        <v>17</v>
      </c>
      <c r="AK68">
        <v>21</v>
      </c>
      <c r="AL68">
        <v>23</v>
      </c>
      <c r="AM68">
        <v>17</v>
      </c>
      <c r="AN68">
        <v>9</v>
      </c>
      <c r="AO68">
        <v>8</v>
      </c>
      <c r="AQ68">
        <v>90</v>
      </c>
      <c r="AW68" t="s">
        <v>847</v>
      </c>
      <c r="AX68" t="s">
        <v>122</v>
      </c>
      <c r="AY68" t="s">
        <v>847</v>
      </c>
      <c r="AZ68" t="s">
        <v>123</v>
      </c>
      <c r="BA68" t="s">
        <v>847</v>
      </c>
      <c r="BB68" t="s">
        <v>122</v>
      </c>
      <c r="BC68">
        <v>3</v>
      </c>
      <c r="BD68" t="s">
        <v>125</v>
      </c>
      <c r="BE68" t="s">
        <v>126</v>
      </c>
      <c r="BF68" t="s">
        <v>126</v>
      </c>
      <c r="BG68" t="s">
        <v>126</v>
      </c>
      <c r="BH68" t="s">
        <v>127</v>
      </c>
      <c r="BI68">
        <v>1015</v>
      </c>
      <c r="BJ68" t="s">
        <v>110</v>
      </c>
      <c r="BK68" t="s">
        <v>112</v>
      </c>
      <c r="BL68" t="s">
        <v>952</v>
      </c>
      <c r="BM68" t="s">
        <v>948</v>
      </c>
      <c r="BN68" s="29" t="e">
        <f>HYPERLINK(CONCATENATE("http://maps.google.com/?t=k&amp;q=",#REF!,",",#REF!),"Show location")</f>
        <v>#REF!</v>
      </c>
    </row>
    <row r="69" spans="1:66" x14ac:dyDescent="0.25">
      <c r="A69" s="31" t="s">
        <v>132</v>
      </c>
      <c r="B69" t="s">
        <v>1107</v>
      </c>
      <c r="C69" t="s">
        <v>1108</v>
      </c>
      <c r="D69" t="s">
        <v>1109</v>
      </c>
      <c r="E69" t="s">
        <v>109</v>
      </c>
      <c r="F69" t="s">
        <v>110</v>
      </c>
      <c r="G69" t="s">
        <v>111</v>
      </c>
      <c r="H69" t="s">
        <v>112</v>
      </c>
      <c r="I69" t="s">
        <v>113</v>
      </c>
      <c r="J69" t="s">
        <v>133</v>
      </c>
      <c r="K69" t="s">
        <v>134</v>
      </c>
      <c r="L69" t="s">
        <v>116</v>
      </c>
      <c r="M69">
        <v>27.557649999999999</v>
      </c>
      <c r="N69">
        <v>10.82056</v>
      </c>
      <c r="O69" t="s">
        <v>131</v>
      </c>
      <c r="P69" t="s">
        <v>150</v>
      </c>
      <c r="S69">
        <v>1650</v>
      </c>
      <c r="T69">
        <v>4150</v>
      </c>
      <c r="U69">
        <v>1650</v>
      </c>
      <c r="V69">
        <v>4150</v>
      </c>
      <c r="AC69" t="s">
        <v>120</v>
      </c>
      <c r="AD69" t="s">
        <v>121</v>
      </c>
      <c r="AE69" t="s">
        <v>117</v>
      </c>
      <c r="AF69">
        <v>141</v>
      </c>
      <c r="AG69">
        <v>141</v>
      </c>
      <c r="AH69">
        <v>352</v>
      </c>
      <c r="AI69">
        <v>246</v>
      </c>
      <c r="AJ69">
        <v>914</v>
      </c>
      <c r="AK69">
        <v>809</v>
      </c>
      <c r="AL69">
        <v>774</v>
      </c>
      <c r="AM69">
        <v>668</v>
      </c>
      <c r="AN69">
        <v>70</v>
      </c>
      <c r="AO69">
        <v>35</v>
      </c>
      <c r="AQ69">
        <v>1650</v>
      </c>
      <c r="AW69" t="s">
        <v>847</v>
      </c>
      <c r="AX69" t="s">
        <v>122</v>
      </c>
      <c r="AY69" t="s">
        <v>844</v>
      </c>
      <c r="AZ69" t="s">
        <v>122</v>
      </c>
      <c r="BA69" t="s">
        <v>847</v>
      </c>
      <c r="BB69" t="s">
        <v>122</v>
      </c>
      <c r="BC69">
        <v>3</v>
      </c>
      <c r="BD69" t="s">
        <v>125</v>
      </c>
      <c r="BE69" t="s">
        <v>126</v>
      </c>
      <c r="BF69" t="s">
        <v>126</v>
      </c>
      <c r="BG69" t="s">
        <v>126</v>
      </c>
      <c r="BH69" t="s">
        <v>127</v>
      </c>
      <c r="BI69">
        <v>1017</v>
      </c>
      <c r="BJ69" t="s">
        <v>110</v>
      </c>
      <c r="BK69" t="s">
        <v>112</v>
      </c>
      <c r="BL69" t="s">
        <v>953</v>
      </c>
      <c r="BM69" t="s">
        <v>948</v>
      </c>
      <c r="BN69" s="29" t="e">
        <f>HYPERLINK(CONCATENATE("http://maps.google.com/?t=k&amp;q=",#REF!,",",#REF!),"Show location")</f>
        <v>#REF!</v>
      </c>
    </row>
    <row r="70" spans="1:66" x14ac:dyDescent="0.25">
      <c r="A70" s="31" t="s">
        <v>145</v>
      </c>
      <c r="B70" t="s">
        <v>1107</v>
      </c>
      <c r="C70" t="s">
        <v>1108</v>
      </c>
      <c r="D70" t="s">
        <v>1109</v>
      </c>
      <c r="E70" t="s">
        <v>109</v>
      </c>
      <c r="F70" t="s">
        <v>110</v>
      </c>
      <c r="G70" t="s">
        <v>111</v>
      </c>
      <c r="H70" t="s">
        <v>112</v>
      </c>
      <c r="I70" t="s">
        <v>113</v>
      </c>
      <c r="J70" t="s">
        <v>376</v>
      </c>
      <c r="K70" t="s">
        <v>377</v>
      </c>
      <c r="L70" t="s">
        <v>116</v>
      </c>
      <c r="M70">
        <v>27.704709999999999</v>
      </c>
      <c r="N70">
        <v>11.057</v>
      </c>
      <c r="O70" t="s">
        <v>131</v>
      </c>
      <c r="P70" t="s">
        <v>150</v>
      </c>
      <c r="S70">
        <v>74</v>
      </c>
      <c r="T70">
        <v>476</v>
      </c>
      <c r="Y70">
        <v>20</v>
      </c>
      <c r="Z70">
        <v>120</v>
      </c>
      <c r="AA70">
        <v>54</v>
      </c>
      <c r="AB70">
        <v>356</v>
      </c>
      <c r="AC70" t="s">
        <v>120</v>
      </c>
      <c r="AD70" t="s">
        <v>117</v>
      </c>
      <c r="AE70" t="s">
        <v>117</v>
      </c>
      <c r="AF70">
        <v>13</v>
      </c>
      <c r="AG70">
        <v>36</v>
      </c>
      <c r="AH70">
        <v>18</v>
      </c>
      <c r="AI70">
        <v>53</v>
      </c>
      <c r="AJ70">
        <v>71</v>
      </c>
      <c r="AK70">
        <v>58</v>
      </c>
      <c r="AL70">
        <v>102</v>
      </c>
      <c r="AM70">
        <v>89</v>
      </c>
      <c r="AN70">
        <v>18</v>
      </c>
      <c r="AO70">
        <v>18</v>
      </c>
      <c r="AU70">
        <v>74</v>
      </c>
      <c r="AW70" t="s">
        <v>847</v>
      </c>
      <c r="AX70" t="s">
        <v>122</v>
      </c>
      <c r="AY70" t="s">
        <v>847</v>
      </c>
      <c r="AZ70" t="s">
        <v>122</v>
      </c>
      <c r="BA70" t="s">
        <v>647</v>
      </c>
      <c r="BB70" t="s">
        <v>122</v>
      </c>
      <c r="BC70">
        <v>3</v>
      </c>
      <c r="BD70" t="s">
        <v>125</v>
      </c>
      <c r="BE70" t="s">
        <v>126</v>
      </c>
      <c r="BF70" t="s">
        <v>126</v>
      </c>
      <c r="BG70" t="s">
        <v>126</v>
      </c>
      <c r="BH70" t="s">
        <v>127</v>
      </c>
      <c r="BI70">
        <v>1707</v>
      </c>
      <c r="BJ70" t="s">
        <v>110</v>
      </c>
      <c r="BK70" t="s">
        <v>112</v>
      </c>
      <c r="BL70" t="s">
        <v>954</v>
      </c>
      <c r="BM70" t="s">
        <v>948</v>
      </c>
      <c r="BN70" s="29" t="e">
        <f>HYPERLINK(CONCATENATE("http://maps.google.com/?t=k&amp;q=",#REF!,",",#REF!),"Show location")</f>
        <v>#REF!</v>
      </c>
    </row>
    <row r="71" spans="1:66" x14ac:dyDescent="0.25">
      <c r="A71" s="31" t="s">
        <v>142</v>
      </c>
      <c r="B71" t="s">
        <v>1107</v>
      </c>
      <c r="C71" t="s">
        <v>1108</v>
      </c>
      <c r="D71" t="s">
        <v>1109</v>
      </c>
      <c r="E71" t="s">
        <v>109</v>
      </c>
      <c r="F71" t="s">
        <v>110</v>
      </c>
      <c r="G71" t="s">
        <v>111</v>
      </c>
      <c r="H71" t="s">
        <v>112</v>
      </c>
      <c r="I71" t="s">
        <v>113</v>
      </c>
      <c r="J71" t="s">
        <v>143</v>
      </c>
      <c r="K71" t="s">
        <v>144</v>
      </c>
      <c r="L71" t="s">
        <v>116</v>
      </c>
      <c r="M71">
        <v>27.763120000000001</v>
      </c>
      <c r="N71">
        <v>11.11604</v>
      </c>
      <c r="O71" t="s">
        <v>131</v>
      </c>
      <c r="P71" t="s">
        <v>150</v>
      </c>
      <c r="S71">
        <v>35</v>
      </c>
      <c r="T71">
        <v>245</v>
      </c>
      <c r="U71">
        <v>35</v>
      </c>
      <c r="V71">
        <v>245</v>
      </c>
      <c r="AC71" t="s">
        <v>120</v>
      </c>
      <c r="AD71" t="s">
        <v>121</v>
      </c>
      <c r="AE71" t="s">
        <v>117</v>
      </c>
      <c r="AF71">
        <v>12</v>
      </c>
      <c r="AG71">
        <v>12</v>
      </c>
      <c r="AH71">
        <v>22</v>
      </c>
      <c r="AI71">
        <v>22</v>
      </c>
      <c r="AJ71">
        <v>41</v>
      </c>
      <c r="AK71">
        <v>33</v>
      </c>
      <c r="AL71">
        <v>43</v>
      </c>
      <c r="AM71">
        <v>46</v>
      </c>
      <c r="AN71">
        <v>6</v>
      </c>
      <c r="AO71">
        <v>8</v>
      </c>
      <c r="AQ71">
        <v>35</v>
      </c>
      <c r="AW71" t="s">
        <v>647</v>
      </c>
      <c r="AX71" t="s">
        <v>122</v>
      </c>
      <c r="AY71" t="s">
        <v>847</v>
      </c>
      <c r="AZ71" t="s">
        <v>122</v>
      </c>
      <c r="BA71" t="s">
        <v>847</v>
      </c>
      <c r="BB71" t="s">
        <v>122</v>
      </c>
      <c r="BC71">
        <v>3</v>
      </c>
      <c r="BD71" t="s">
        <v>125</v>
      </c>
      <c r="BE71" t="s">
        <v>126</v>
      </c>
      <c r="BF71" t="s">
        <v>126</v>
      </c>
      <c r="BG71" t="s">
        <v>126</v>
      </c>
      <c r="BH71" t="s">
        <v>127</v>
      </c>
      <c r="BI71">
        <v>1020</v>
      </c>
      <c r="BJ71" t="s">
        <v>110</v>
      </c>
      <c r="BK71" t="s">
        <v>112</v>
      </c>
      <c r="BL71" t="s">
        <v>955</v>
      </c>
      <c r="BM71" t="s">
        <v>948</v>
      </c>
      <c r="BN71" s="29" t="e">
        <f>HYPERLINK(CONCATENATE("http://maps.google.com/?t=k&amp;q=",#REF!,",",#REF!),"Show location")</f>
        <v>#REF!</v>
      </c>
    </row>
    <row r="72" spans="1:66" x14ac:dyDescent="0.25">
      <c r="A72" s="31" t="s">
        <v>128</v>
      </c>
      <c r="B72" t="s">
        <v>1107</v>
      </c>
      <c r="C72" t="s">
        <v>1108</v>
      </c>
      <c r="D72" t="s">
        <v>1109</v>
      </c>
      <c r="E72" t="s">
        <v>109</v>
      </c>
      <c r="F72" t="s">
        <v>110</v>
      </c>
      <c r="G72" t="s">
        <v>111</v>
      </c>
      <c r="H72" t="s">
        <v>112</v>
      </c>
      <c r="I72" t="s">
        <v>113</v>
      </c>
      <c r="J72" t="s">
        <v>129</v>
      </c>
      <c r="K72" t="s">
        <v>130</v>
      </c>
      <c r="L72" t="s">
        <v>116</v>
      </c>
      <c r="M72">
        <v>28.008870000000002</v>
      </c>
      <c r="N72">
        <v>10.42055</v>
      </c>
      <c r="O72" t="s">
        <v>131</v>
      </c>
      <c r="P72" t="s">
        <v>150</v>
      </c>
      <c r="S72">
        <v>785</v>
      </c>
      <c r="T72">
        <v>4850</v>
      </c>
      <c r="U72">
        <v>785</v>
      </c>
      <c r="V72">
        <v>4850</v>
      </c>
      <c r="AC72" t="s">
        <v>120</v>
      </c>
      <c r="AD72" t="s">
        <v>121</v>
      </c>
      <c r="AE72" t="s">
        <v>117</v>
      </c>
      <c r="AF72">
        <v>159</v>
      </c>
      <c r="AG72">
        <v>318</v>
      </c>
      <c r="AH72">
        <v>292</v>
      </c>
      <c r="AI72">
        <v>371</v>
      </c>
      <c r="AJ72">
        <v>742</v>
      </c>
      <c r="AK72">
        <v>1087</v>
      </c>
      <c r="AL72">
        <v>822</v>
      </c>
      <c r="AM72">
        <v>953</v>
      </c>
      <c r="AN72">
        <v>53</v>
      </c>
      <c r="AO72">
        <v>53</v>
      </c>
      <c r="AQ72">
        <v>2</v>
      </c>
      <c r="AV72">
        <v>783</v>
      </c>
      <c r="AW72" t="s">
        <v>847</v>
      </c>
      <c r="AX72" t="s">
        <v>122</v>
      </c>
      <c r="AY72" t="s">
        <v>847</v>
      </c>
      <c r="AZ72" t="s">
        <v>122</v>
      </c>
      <c r="BA72" t="s">
        <v>647</v>
      </c>
      <c r="BB72" t="s">
        <v>122</v>
      </c>
      <c r="BC72">
        <v>3</v>
      </c>
      <c r="BD72" t="s">
        <v>125</v>
      </c>
      <c r="BE72" t="s">
        <v>126</v>
      </c>
      <c r="BF72" t="s">
        <v>126</v>
      </c>
      <c r="BG72" t="s">
        <v>126</v>
      </c>
      <c r="BH72" t="s">
        <v>127</v>
      </c>
      <c r="BI72">
        <v>1016</v>
      </c>
      <c r="BJ72" t="s">
        <v>110</v>
      </c>
      <c r="BK72" t="s">
        <v>334</v>
      </c>
      <c r="BL72" t="s">
        <v>956</v>
      </c>
      <c r="BM72" t="s">
        <v>951</v>
      </c>
      <c r="BN72" s="29" t="e">
        <f>HYPERLINK(CONCATENATE("http://maps.google.com/?t=k&amp;q=",#REF!,",",#REF!),"Show location")</f>
        <v>#REF!</v>
      </c>
    </row>
    <row r="73" spans="1:66" x14ac:dyDescent="0.25">
      <c r="A73" s="31" t="s">
        <v>138</v>
      </c>
      <c r="B73" t="s">
        <v>1107</v>
      </c>
      <c r="C73" t="s">
        <v>1108</v>
      </c>
      <c r="D73" t="s">
        <v>1109</v>
      </c>
      <c r="E73" t="s">
        <v>109</v>
      </c>
      <c r="F73" t="s">
        <v>110</v>
      </c>
      <c r="G73" t="s">
        <v>111</v>
      </c>
      <c r="H73" t="s">
        <v>112</v>
      </c>
      <c r="I73" t="s">
        <v>113</v>
      </c>
      <c r="J73" t="s">
        <v>139</v>
      </c>
      <c r="K73" t="s">
        <v>140</v>
      </c>
      <c r="L73" t="s">
        <v>116</v>
      </c>
      <c r="M73">
        <v>27.76784</v>
      </c>
      <c r="N73">
        <v>11.063499999999999</v>
      </c>
      <c r="O73" t="s">
        <v>118</v>
      </c>
      <c r="P73" t="s">
        <v>119</v>
      </c>
      <c r="S73">
        <v>20</v>
      </c>
      <c r="T73">
        <v>120</v>
      </c>
      <c r="U73">
        <v>20</v>
      </c>
      <c r="V73">
        <v>120</v>
      </c>
      <c r="AC73" t="s">
        <v>120</v>
      </c>
      <c r="AD73" t="s">
        <v>121</v>
      </c>
      <c r="AE73" t="s">
        <v>117</v>
      </c>
      <c r="AF73">
        <v>8</v>
      </c>
      <c r="AG73">
        <v>9</v>
      </c>
      <c r="AH73">
        <v>6</v>
      </c>
      <c r="AI73">
        <v>11</v>
      </c>
      <c r="AJ73">
        <v>20</v>
      </c>
      <c r="AK73">
        <v>20</v>
      </c>
      <c r="AL73">
        <v>17</v>
      </c>
      <c r="AM73">
        <v>18</v>
      </c>
      <c r="AN73">
        <v>4</v>
      </c>
      <c r="AO73">
        <v>7</v>
      </c>
      <c r="AQ73">
        <v>20</v>
      </c>
      <c r="AW73" t="s">
        <v>647</v>
      </c>
      <c r="AX73" t="s">
        <v>122</v>
      </c>
      <c r="AY73" t="s">
        <v>847</v>
      </c>
      <c r="AZ73" t="s">
        <v>122</v>
      </c>
      <c r="BA73" t="s">
        <v>847</v>
      </c>
      <c r="BB73" t="s">
        <v>122</v>
      </c>
      <c r="BC73">
        <v>3</v>
      </c>
      <c r="BD73" t="s">
        <v>125</v>
      </c>
      <c r="BE73" t="s">
        <v>126</v>
      </c>
      <c r="BF73" t="s">
        <v>126</v>
      </c>
      <c r="BG73" t="s">
        <v>126</v>
      </c>
      <c r="BH73" t="s">
        <v>127</v>
      </c>
      <c r="BI73">
        <v>1019</v>
      </c>
      <c r="BJ73" t="s">
        <v>110</v>
      </c>
      <c r="BK73" t="s">
        <v>112</v>
      </c>
      <c r="BL73" t="s">
        <v>957</v>
      </c>
      <c r="BM73" t="s">
        <v>948</v>
      </c>
      <c r="BN73" s="29" t="e">
        <f>HYPERLINK(CONCATENATE("http://maps.google.com/?t=k&amp;q=",#REF!,",",#REF!),"Show location")</f>
        <v>#REF!</v>
      </c>
    </row>
    <row r="74" spans="1:66" x14ac:dyDescent="0.25">
      <c r="A74" s="31" t="s">
        <v>145</v>
      </c>
      <c r="B74" t="s">
        <v>1107</v>
      </c>
      <c r="C74" t="s">
        <v>1108</v>
      </c>
      <c r="D74" t="s">
        <v>1109</v>
      </c>
      <c r="E74" t="s">
        <v>109</v>
      </c>
      <c r="F74" t="s">
        <v>110</v>
      </c>
      <c r="G74" t="s">
        <v>111</v>
      </c>
      <c r="H74" t="s">
        <v>112</v>
      </c>
      <c r="I74" t="s">
        <v>113</v>
      </c>
      <c r="J74" t="s">
        <v>378</v>
      </c>
      <c r="K74" t="s">
        <v>379</v>
      </c>
      <c r="L74" t="s">
        <v>116</v>
      </c>
      <c r="M74">
        <v>28.00901</v>
      </c>
      <c r="N74">
        <v>10.42004</v>
      </c>
      <c r="O74" t="s">
        <v>131</v>
      </c>
      <c r="P74" t="s">
        <v>150</v>
      </c>
      <c r="S74">
        <v>45</v>
      </c>
      <c r="T74">
        <v>270</v>
      </c>
      <c r="U74">
        <v>45</v>
      </c>
      <c r="V74">
        <v>270</v>
      </c>
      <c r="AC74" t="s">
        <v>120</v>
      </c>
      <c r="AD74" t="s">
        <v>117</v>
      </c>
      <c r="AE74" t="s">
        <v>117</v>
      </c>
      <c r="AF74">
        <v>9</v>
      </c>
      <c r="AG74">
        <v>4</v>
      </c>
      <c r="AH74">
        <v>34</v>
      </c>
      <c r="AI74">
        <v>15</v>
      </c>
      <c r="AJ74">
        <v>51</v>
      </c>
      <c r="AK74">
        <v>36</v>
      </c>
      <c r="AL74">
        <v>58</v>
      </c>
      <c r="AM74">
        <v>53</v>
      </c>
      <c r="AN74">
        <v>6</v>
      </c>
      <c r="AO74">
        <v>4</v>
      </c>
      <c r="AU74">
        <v>45</v>
      </c>
      <c r="AW74" t="s">
        <v>647</v>
      </c>
      <c r="AX74" t="s">
        <v>122</v>
      </c>
      <c r="AY74" t="s">
        <v>847</v>
      </c>
      <c r="AZ74" t="s">
        <v>122</v>
      </c>
      <c r="BA74" t="s">
        <v>847</v>
      </c>
      <c r="BB74" t="s">
        <v>122</v>
      </c>
      <c r="BC74">
        <v>3</v>
      </c>
      <c r="BD74" t="s">
        <v>125</v>
      </c>
      <c r="BE74" t="s">
        <v>126</v>
      </c>
      <c r="BF74" t="s">
        <v>126</v>
      </c>
      <c r="BG74" t="s">
        <v>206</v>
      </c>
      <c r="BH74" t="s">
        <v>127</v>
      </c>
      <c r="BI74">
        <v>1708</v>
      </c>
      <c r="BJ74" t="s">
        <v>110</v>
      </c>
      <c r="BK74" t="s">
        <v>334</v>
      </c>
      <c r="BL74" t="s">
        <v>958</v>
      </c>
      <c r="BM74" t="s">
        <v>951</v>
      </c>
      <c r="BN74" s="29" t="e">
        <f>HYPERLINK(CONCATENATE("http://maps.google.com/?t=k&amp;q=",#REF!,",",#REF!),"Show location")</f>
        <v>#REF!</v>
      </c>
    </row>
    <row r="75" spans="1:66" x14ac:dyDescent="0.25">
      <c r="A75" s="31" t="s">
        <v>145</v>
      </c>
      <c r="B75" t="s">
        <v>1107</v>
      </c>
      <c r="C75" t="s">
        <v>1108</v>
      </c>
      <c r="D75" t="s">
        <v>1109</v>
      </c>
      <c r="E75" t="s">
        <v>109</v>
      </c>
      <c r="F75" t="s">
        <v>110</v>
      </c>
      <c r="G75" t="s">
        <v>111</v>
      </c>
      <c r="H75" t="s">
        <v>112</v>
      </c>
      <c r="I75" t="s">
        <v>113</v>
      </c>
      <c r="J75" t="s">
        <v>146</v>
      </c>
      <c r="K75" t="s">
        <v>147</v>
      </c>
      <c r="L75" t="s">
        <v>116</v>
      </c>
      <c r="M75">
        <v>27.478010000000001</v>
      </c>
      <c r="N75">
        <v>11.043089999999999</v>
      </c>
      <c r="O75" t="s">
        <v>131</v>
      </c>
      <c r="P75" t="s">
        <v>150</v>
      </c>
      <c r="S75">
        <v>137</v>
      </c>
      <c r="T75">
        <v>830</v>
      </c>
      <c r="U75">
        <v>137</v>
      </c>
      <c r="V75">
        <v>830</v>
      </c>
      <c r="AC75" t="s">
        <v>120</v>
      </c>
      <c r="AD75" t="s">
        <v>121</v>
      </c>
      <c r="AE75" t="s">
        <v>117</v>
      </c>
      <c r="AF75">
        <v>20</v>
      </c>
      <c r="AG75">
        <v>26</v>
      </c>
      <c r="AH75">
        <v>41</v>
      </c>
      <c r="AI75">
        <v>77</v>
      </c>
      <c r="AJ75">
        <v>143</v>
      </c>
      <c r="AK75">
        <v>169</v>
      </c>
      <c r="AL75">
        <v>133</v>
      </c>
      <c r="AM75">
        <v>206</v>
      </c>
      <c r="AN75">
        <v>5</v>
      </c>
      <c r="AO75">
        <v>10</v>
      </c>
      <c r="AQ75">
        <v>137</v>
      </c>
      <c r="AW75" t="s">
        <v>647</v>
      </c>
      <c r="AX75" t="s">
        <v>122</v>
      </c>
      <c r="AY75" t="s">
        <v>847</v>
      </c>
      <c r="AZ75" t="s">
        <v>122</v>
      </c>
      <c r="BA75" t="s">
        <v>847</v>
      </c>
      <c r="BB75" t="s">
        <v>122</v>
      </c>
      <c r="BC75">
        <v>3</v>
      </c>
      <c r="BD75" t="s">
        <v>125</v>
      </c>
      <c r="BE75" t="s">
        <v>126</v>
      </c>
      <c r="BF75" t="s">
        <v>126</v>
      </c>
      <c r="BG75" t="s">
        <v>126</v>
      </c>
      <c r="BH75" t="s">
        <v>127</v>
      </c>
      <c r="BI75">
        <v>1021</v>
      </c>
      <c r="BJ75" t="s">
        <v>110</v>
      </c>
      <c r="BK75" t="s">
        <v>112</v>
      </c>
      <c r="BL75" t="s">
        <v>959</v>
      </c>
      <c r="BM75" t="s">
        <v>948</v>
      </c>
      <c r="BN75" s="29" t="e">
        <f>HYPERLINK(CONCATENATE("http://maps.google.com/?t=k&amp;q=",#REF!,",",#REF!),"Show location")</f>
        <v>#REF!</v>
      </c>
    </row>
    <row r="76" spans="1:66" x14ac:dyDescent="0.25">
      <c r="A76" s="31" t="s">
        <v>145</v>
      </c>
      <c r="B76" t="s">
        <v>1107</v>
      </c>
      <c r="C76" t="s">
        <v>1108</v>
      </c>
      <c r="D76" t="s">
        <v>1109</v>
      </c>
      <c r="E76" t="s">
        <v>109</v>
      </c>
      <c r="F76" t="s">
        <v>110</v>
      </c>
      <c r="G76" t="s">
        <v>111</v>
      </c>
      <c r="H76" t="s">
        <v>112</v>
      </c>
      <c r="I76" t="s">
        <v>113</v>
      </c>
      <c r="J76" t="s">
        <v>370</v>
      </c>
      <c r="K76" t="s">
        <v>371</v>
      </c>
      <c r="L76" t="s">
        <v>116</v>
      </c>
      <c r="M76">
        <v>28.158149999999999</v>
      </c>
      <c r="N76">
        <v>10.05317</v>
      </c>
      <c r="O76" t="s">
        <v>131</v>
      </c>
      <c r="P76" t="s">
        <v>150</v>
      </c>
      <c r="S76">
        <v>70</v>
      </c>
      <c r="T76">
        <v>500</v>
      </c>
      <c r="U76">
        <v>30</v>
      </c>
      <c r="V76">
        <v>300</v>
      </c>
      <c r="Y76">
        <v>40</v>
      </c>
      <c r="Z76">
        <v>200</v>
      </c>
      <c r="AC76" t="s">
        <v>120</v>
      </c>
      <c r="AD76" t="s">
        <v>160</v>
      </c>
      <c r="AE76" t="s">
        <v>117</v>
      </c>
      <c r="AF76">
        <v>14</v>
      </c>
      <c r="AG76">
        <v>10</v>
      </c>
      <c r="AH76">
        <v>38</v>
      </c>
      <c r="AI76">
        <v>38</v>
      </c>
      <c r="AJ76">
        <v>120</v>
      </c>
      <c r="AK76">
        <v>43</v>
      </c>
      <c r="AL76">
        <v>101</v>
      </c>
      <c r="AM76">
        <v>98</v>
      </c>
      <c r="AN76">
        <v>38</v>
      </c>
      <c r="AO76">
        <v>0</v>
      </c>
      <c r="AQ76">
        <v>70</v>
      </c>
      <c r="AW76" t="s">
        <v>847</v>
      </c>
      <c r="AX76" t="s">
        <v>122</v>
      </c>
      <c r="AY76" t="s">
        <v>847</v>
      </c>
      <c r="AZ76" t="s">
        <v>122</v>
      </c>
      <c r="BA76" t="s">
        <v>847</v>
      </c>
      <c r="BB76" t="s">
        <v>122</v>
      </c>
      <c r="BC76">
        <v>3</v>
      </c>
      <c r="BD76" t="s">
        <v>125</v>
      </c>
      <c r="BE76" t="s">
        <v>126</v>
      </c>
      <c r="BF76" t="s">
        <v>126</v>
      </c>
      <c r="BG76" t="s">
        <v>126</v>
      </c>
      <c r="BH76" t="s">
        <v>127</v>
      </c>
      <c r="BI76">
        <v>1626</v>
      </c>
      <c r="BJ76" t="s">
        <v>110</v>
      </c>
      <c r="BK76" t="s">
        <v>112</v>
      </c>
      <c r="BL76" t="s">
        <v>960</v>
      </c>
      <c r="BM76" t="s">
        <v>948</v>
      </c>
      <c r="BN76" s="29" t="e">
        <f>HYPERLINK(CONCATENATE("http://maps.google.com/?t=k&amp;q=",#REF!,",",#REF!),"Show location")</f>
        <v>#REF!</v>
      </c>
    </row>
    <row r="77" spans="1:66" x14ac:dyDescent="0.25">
      <c r="A77" s="31" t="s">
        <v>145</v>
      </c>
      <c r="B77" t="s">
        <v>1107</v>
      </c>
      <c r="C77" t="s">
        <v>1108</v>
      </c>
      <c r="D77" t="s">
        <v>1109</v>
      </c>
      <c r="E77" t="s">
        <v>109</v>
      </c>
      <c r="F77" t="s">
        <v>110</v>
      </c>
      <c r="G77" t="s">
        <v>111</v>
      </c>
      <c r="H77" t="s">
        <v>112</v>
      </c>
      <c r="I77" t="s">
        <v>113</v>
      </c>
      <c r="J77" t="s">
        <v>524</v>
      </c>
      <c r="K77" t="s">
        <v>525</v>
      </c>
      <c r="L77" t="s">
        <v>116</v>
      </c>
      <c r="M77">
        <v>27.75957</v>
      </c>
      <c r="N77">
        <v>11.171200000000001</v>
      </c>
      <c r="O77" t="s">
        <v>131</v>
      </c>
      <c r="P77" t="s">
        <v>150</v>
      </c>
      <c r="S77">
        <v>12</v>
      </c>
      <c r="T77">
        <v>84</v>
      </c>
      <c r="AA77">
        <v>12</v>
      </c>
      <c r="AB77">
        <v>84</v>
      </c>
      <c r="AC77" t="s">
        <v>120</v>
      </c>
      <c r="AD77" t="s">
        <v>117</v>
      </c>
      <c r="AE77" t="s">
        <v>117</v>
      </c>
      <c r="AF77">
        <v>3</v>
      </c>
      <c r="AG77">
        <v>4</v>
      </c>
      <c r="AH77">
        <v>5</v>
      </c>
      <c r="AI77">
        <v>7</v>
      </c>
      <c r="AJ77">
        <v>12</v>
      </c>
      <c r="AK77">
        <v>11</v>
      </c>
      <c r="AL77">
        <v>23</v>
      </c>
      <c r="AM77">
        <v>17</v>
      </c>
      <c r="AN77">
        <v>1</v>
      </c>
      <c r="AO77">
        <v>1</v>
      </c>
      <c r="AU77">
        <v>12</v>
      </c>
      <c r="AW77" t="s">
        <v>647</v>
      </c>
      <c r="AX77" t="s">
        <v>122</v>
      </c>
      <c r="AY77" t="s">
        <v>117</v>
      </c>
      <c r="AZ77" t="s">
        <v>117</v>
      </c>
      <c r="BA77" t="s">
        <v>117</v>
      </c>
      <c r="BB77" t="s">
        <v>117</v>
      </c>
      <c r="BC77">
        <v>1</v>
      </c>
      <c r="BD77" t="s">
        <v>125</v>
      </c>
      <c r="BE77" t="s">
        <v>126</v>
      </c>
      <c r="BF77" t="s">
        <v>126</v>
      </c>
      <c r="BG77" t="s">
        <v>126</v>
      </c>
      <c r="BH77" t="s">
        <v>177</v>
      </c>
      <c r="BI77">
        <v>592</v>
      </c>
      <c r="BJ77" t="s">
        <v>110</v>
      </c>
      <c r="BK77" t="s">
        <v>112</v>
      </c>
      <c r="BL77" t="s">
        <v>961</v>
      </c>
      <c r="BM77" t="s">
        <v>948</v>
      </c>
      <c r="BN77" s="29" t="e">
        <f>HYPERLINK(CONCATENATE("http://maps.google.com/?t=k&amp;q=",#REF!,",",#REF!),"Show location")</f>
        <v>#REF!</v>
      </c>
    </row>
    <row r="78" spans="1:66" x14ac:dyDescent="0.25">
      <c r="A78" s="31" t="s">
        <v>145</v>
      </c>
      <c r="B78" t="s">
        <v>1107</v>
      </c>
      <c r="C78" t="s">
        <v>1108</v>
      </c>
      <c r="D78" t="s">
        <v>1109</v>
      </c>
      <c r="E78" t="s">
        <v>109</v>
      </c>
      <c r="F78" t="s">
        <v>110</v>
      </c>
      <c r="G78" t="s">
        <v>111</v>
      </c>
      <c r="H78" t="s">
        <v>112</v>
      </c>
      <c r="I78" t="s">
        <v>113</v>
      </c>
      <c r="J78" t="s">
        <v>526</v>
      </c>
      <c r="K78" t="s">
        <v>527</v>
      </c>
      <c r="L78" t="s">
        <v>116</v>
      </c>
      <c r="M78">
        <v>27.688829999999999</v>
      </c>
      <c r="N78">
        <v>10.882250000000001</v>
      </c>
      <c r="O78" t="s">
        <v>131</v>
      </c>
      <c r="P78" t="s">
        <v>150</v>
      </c>
      <c r="S78">
        <v>35</v>
      </c>
      <c r="T78">
        <v>210</v>
      </c>
      <c r="AA78">
        <v>35</v>
      </c>
      <c r="AB78">
        <v>210</v>
      </c>
      <c r="AC78" t="s">
        <v>120</v>
      </c>
      <c r="AD78" t="s">
        <v>117</v>
      </c>
      <c r="AE78" t="s">
        <v>117</v>
      </c>
      <c r="AF78">
        <v>25</v>
      </c>
      <c r="AG78">
        <v>19</v>
      </c>
      <c r="AH78">
        <v>16</v>
      </c>
      <c r="AI78">
        <v>19</v>
      </c>
      <c r="AJ78">
        <v>29</v>
      </c>
      <c r="AK78">
        <v>13</v>
      </c>
      <c r="AL78">
        <v>48</v>
      </c>
      <c r="AM78">
        <v>25</v>
      </c>
      <c r="AN78">
        <v>10</v>
      </c>
      <c r="AO78">
        <v>6</v>
      </c>
      <c r="AU78">
        <v>35</v>
      </c>
      <c r="AW78" t="s">
        <v>847</v>
      </c>
      <c r="AX78" t="s">
        <v>122</v>
      </c>
      <c r="AY78" t="s">
        <v>847</v>
      </c>
      <c r="AZ78" t="s">
        <v>122</v>
      </c>
      <c r="BA78" t="s">
        <v>847</v>
      </c>
      <c r="BB78" t="s">
        <v>122</v>
      </c>
      <c r="BC78">
        <v>3</v>
      </c>
      <c r="BD78" t="s">
        <v>125</v>
      </c>
      <c r="BE78" t="s">
        <v>126</v>
      </c>
      <c r="BF78" t="s">
        <v>126</v>
      </c>
      <c r="BG78" t="s">
        <v>126</v>
      </c>
      <c r="BH78" t="s">
        <v>127</v>
      </c>
      <c r="BI78">
        <v>593</v>
      </c>
      <c r="BJ78" t="s">
        <v>110</v>
      </c>
      <c r="BK78" t="s">
        <v>112</v>
      </c>
      <c r="BL78" t="s">
        <v>962</v>
      </c>
      <c r="BM78" t="s">
        <v>948</v>
      </c>
      <c r="BN78" s="29" t="e">
        <f>HYPERLINK(CONCATENATE("http://maps.google.com/?t=k&amp;q=",#REF!,",",#REF!),"Show location")</f>
        <v>#REF!</v>
      </c>
    </row>
    <row r="79" spans="1:66" x14ac:dyDescent="0.25">
      <c r="A79" s="31" t="s">
        <v>200</v>
      </c>
      <c r="B79" t="s">
        <v>1107</v>
      </c>
      <c r="C79" t="s">
        <v>1108</v>
      </c>
      <c r="D79" t="s">
        <v>1109</v>
      </c>
      <c r="E79" t="s">
        <v>109</v>
      </c>
      <c r="F79" t="s">
        <v>110</v>
      </c>
      <c r="G79" t="s">
        <v>111</v>
      </c>
      <c r="H79" t="s">
        <v>288</v>
      </c>
      <c r="I79" t="s">
        <v>289</v>
      </c>
      <c r="J79" t="s">
        <v>290</v>
      </c>
      <c r="K79" t="s">
        <v>291</v>
      </c>
      <c r="L79" t="s">
        <v>116</v>
      </c>
      <c r="M79">
        <v>27.63916</v>
      </c>
      <c r="N79">
        <v>11.312670000000001</v>
      </c>
      <c r="O79" t="s">
        <v>131</v>
      </c>
      <c r="P79" t="s">
        <v>150</v>
      </c>
      <c r="S79">
        <v>50</v>
      </c>
      <c r="T79">
        <v>387</v>
      </c>
      <c r="Y79">
        <v>20</v>
      </c>
      <c r="Z79">
        <v>116</v>
      </c>
      <c r="AA79">
        <v>30</v>
      </c>
      <c r="AB79">
        <v>271</v>
      </c>
      <c r="AC79" t="s">
        <v>120</v>
      </c>
      <c r="AD79" t="s">
        <v>117</v>
      </c>
      <c r="AE79" t="s">
        <v>117</v>
      </c>
      <c r="AF79">
        <v>30</v>
      </c>
      <c r="AG79">
        <v>21</v>
      </c>
      <c r="AH79">
        <v>37</v>
      </c>
      <c r="AI79">
        <v>46</v>
      </c>
      <c r="AJ79">
        <v>30</v>
      </c>
      <c r="AK79">
        <v>30</v>
      </c>
      <c r="AL79">
        <v>46</v>
      </c>
      <c r="AM79">
        <v>61</v>
      </c>
      <c r="AN79">
        <v>40</v>
      </c>
      <c r="AO79">
        <v>46</v>
      </c>
      <c r="AQ79">
        <v>2</v>
      </c>
      <c r="AV79">
        <v>48</v>
      </c>
      <c r="AW79" t="s">
        <v>847</v>
      </c>
      <c r="AX79" t="s">
        <v>122</v>
      </c>
      <c r="AY79" t="s">
        <v>847</v>
      </c>
      <c r="AZ79" t="s">
        <v>122</v>
      </c>
      <c r="BA79" t="s">
        <v>847</v>
      </c>
      <c r="BB79" t="s">
        <v>122</v>
      </c>
      <c r="BC79">
        <v>3</v>
      </c>
      <c r="BD79" t="s">
        <v>125</v>
      </c>
      <c r="BE79" t="s">
        <v>126</v>
      </c>
      <c r="BF79" t="s">
        <v>126</v>
      </c>
      <c r="BG79" t="s">
        <v>206</v>
      </c>
      <c r="BH79" t="s">
        <v>127</v>
      </c>
      <c r="BI79">
        <v>1355</v>
      </c>
      <c r="BJ79" t="s">
        <v>110</v>
      </c>
      <c r="BK79" t="s">
        <v>288</v>
      </c>
      <c r="BL79" t="s">
        <v>963</v>
      </c>
      <c r="BM79" t="s">
        <v>946</v>
      </c>
      <c r="BN79" s="29" t="e">
        <f>HYPERLINK(CONCATENATE("http://maps.google.com/?t=k&amp;q=",#REF!,",",#REF!),"Show location")</f>
        <v>#REF!</v>
      </c>
    </row>
    <row r="80" spans="1:66" x14ac:dyDescent="0.25">
      <c r="A80" s="31" t="s">
        <v>128</v>
      </c>
      <c r="B80" t="s">
        <v>1107</v>
      </c>
      <c r="C80" t="s">
        <v>1108</v>
      </c>
      <c r="D80" t="s">
        <v>1109</v>
      </c>
      <c r="E80" t="s">
        <v>109</v>
      </c>
      <c r="F80" t="s">
        <v>110</v>
      </c>
      <c r="G80" t="s">
        <v>111</v>
      </c>
      <c r="H80" t="s">
        <v>288</v>
      </c>
      <c r="I80" t="s">
        <v>289</v>
      </c>
      <c r="J80" t="s">
        <v>557</v>
      </c>
      <c r="K80" t="s">
        <v>558</v>
      </c>
      <c r="L80" t="s">
        <v>116</v>
      </c>
      <c r="M80">
        <v>27.33201</v>
      </c>
      <c r="N80">
        <v>11.28252</v>
      </c>
      <c r="O80" t="s">
        <v>118</v>
      </c>
      <c r="P80" t="s">
        <v>854</v>
      </c>
      <c r="Q80" t="s">
        <v>383</v>
      </c>
      <c r="R80" t="s">
        <v>559</v>
      </c>
      <c r="S80">
        <v>780</v>
      </c>
      <c r="T80">
        <v>4000</v>
      </c>
      <c r="U80">
        <v>780</v>
      </c>
      <c r="V80">
        <v>4000</v>
      </c>
      <c r="Y80">
        <v>0</v>
      </c>
      <c r="Z80">
        <v>0</v>
      </c>
      <c r="AC80" t="s">
        <v>120</v>
      </c>
      <c r="AD80" t="s">
        <v>121</v>
      </c>
      <c r="AE80" t="s">
        <v>275</v>
      </c>
      <c r="AF80">
        <v>127</v>
      </c>
      <c r="AG80">
        <v>255</v>
      </c>
      <c r="AH80">
        <v>408</v>
      </c>
      <c r="AI80">
        <v>318</v>
      </c>
      <c r="AJ80">
        <v>471</v>
      </c>
      <c r="AK80">
        <v>446</v>
      </c>
      <c r="AL80">
        <v>637</v>
      </c>
      <c r="AM80">
        <v>587</v>
      </c>
      <c r="AN80">
        <v>318</v>
      </c>
      <c r="AO80">
        <v>433</v>
      </c>
      <c r="AV80">
        <v>780</v>
      </c>
      <c r="AW80" t="s">
        <v>855</v>
      </c>
      <c r="AX80" t="s">
        <v>122</v>
      </c>
      <c r="AY80" t="s">
        <v>847</v>
      </c>
      <c r="AZ80" t="s">
        <v>122</v>
      </c>
      <c r="BA80" t="s">
        <v>649</v>
      </c>
      <c r="BB80" t="s">
        <v>122</v>
      </c>
      <c r="BC80">
        <v>3</v>
      </c>
      <c r="BD80" t="s">
        <v>125</v>
      </c>
      <c r="BE80" t="s">
        <v>126</v>
      </c>
      <c r="BF80" t="s">
        <v>126</v>
      </c>
      <c r="BG80" t="s">
        <v>126</v>
      </c>
      <c r="BH80" t="s">
        <v>127</v>
      </c>
      <c r="BI80">
        <v>968</v>
      </c>
      <c r="BJ80" t="s">
        <v>110</v>
      </c>
      <c r="BK80" t="s">
        <v>288</v>
      </c>
      <c r="BL80" t="s">
        <v>964</v>
      </c>
      <c r="BM80" t="s">
        <v>946</v>
      </c>
      <c r="BN80" s="29" t="e">
        <f>HYPERLINK(CONCATENATE("http://maps.google.com/?t=k&amp;q=",#REF!,",",#REF!),"Show location")</f>
        <v>#REF!</v>
      </c>
    </row>
    <row r="81" spans="1:66" x14ac:dyDescent="0.25">
      <c r="A81" s="31" t="s">
        <v>223</v>
      </c>
      <c r="B81" t="s">
        <v>1107</v>
      </c>
      <c r="C81" t="s">
        <v>1108</v>
      </c>
      <c r="D81" t="s">
        <v>1109</v>
      </c>
      <c r="E81" t="s">
        <v>109</v>
      </c>
      <c r="F81" t="s">
        <v>110</v>
      </c>
      <c r="G81" t="s">
        <v>111</v>
      </c>
      <c r="H81" t="s">
        <v>288</v>
      </c>
      <c r="I81" t="s">
        <v>289</v>
      </c>
      <c r="J81" t="s">
        <v>556</v>
      </c>
      <c r="K81" t="s">
        <v>3</v>
      </c>
      <c r="L81" t="s">
        <v>116</v>
      </c>
      <c r="M81">
        <v>27.916799999999999</v>
      </c>
      <c r="N81">
        <v>11.456810000000001</v>
      </c>
      <c r="O81" t="s">
        <v>131</v>
      </c>
      <c r="P81" t="s">
        <v>150</v>
      </c>
      <c r="Q81" t="s">
        <v>124</v>
      </c>
      <c r="R81" t="s">
        <v>215</v>
      </c>
      <c r="S81">
        <v>6</v>
      </c>
      <c r="T81">
        <v>40</v>
      </c>
      <c r="W81">
        <v>6</v>
      </c>
      <c r="X81">
        <v>40</v>
      </c>
      <c r="AC81" t="s">
        <v>120</v>
      </c>
      <c r="AD81" t="s">
        <v>275</v>
      </c>
      <c r="AE81" t="s">
        <v>117</v>
      </c>
      <c r="AF81">
        <v>2</v>
      </c>
      <c r="AG81">
        <v>2</v>
      </c>
      <c r="AH81">
        <v>3</v>
      </c>
      <c r="AI81">
        <v>3</v>
      </c>
      <c r="AJ81">
        <v>5</v>
      </c>
      <c r="AK81">
        <v>5</v>
      </c>
      <c r="AL81">
        <v>9</v>
      </c>
      <c r="AM81">
        <v>1</v>
      </c>
      <c r="AN81">
        <v>5</v>
      </c>
      <c r="AO81">
        <v>5</v>
      </c>
      <c r="AV81">
        <v>6</v>
      </c>
      <c r="AW81" t="s">
        <v>649</v>
      </c>
      <c r="AX81" t="s">
        <v>122</v>
      </c>
      <c r="AY81" t="s">
        <v>844</v>
      </c>
      <c r="AZ81" t="s">
        <v>122</v>
      </c>
      <c r="BA81" t="s">
        <v>117</v>
      </c>
      <c r="BB81" t="s">
        <v>117</v>
      </c>
      <c r="BC81">
        <v>2</v>
      </c>
      <c r="BD81" t="s">
        <v>125</v>
      </c>
      <c r="BE81" t="s">
        <v>206</v>
      </c>
      <c r="BF81" t="s">
        <v>206</v>
      </c>
      <c r="BG81" t="s">
        <v>206</v>
      </c>
      <c r="BH81" t="s">
        <v>127</v>
      </c>
      <c r="BI81">
        <v>963</v>
      </c>
      <c r="BJ81" t="s">
        <v>110</v>
      </c>
      <c r="BK81" t="s">
        <v>288</v>
      </c>
      <c r="BL81" t="s">
        <v>965</v>
      </c>
      <c r="BM81" t="s">
        <v>946</v>
      </c>
      <c r="BN81" s="29" t="e">
        <f>HYPERLINK(CONCATENATE("http://maps.google.com/?t=k&amp;q=",#REF!,",",#REF!),"Show location")</f>
        <v>#REF!</v>
      </c>
    </row>
    <row r="82" spans="1:66" x14ac:dyDescent="0.25">
      <c r="A82" s="31" t="s">
        <v>128</v>
      </c>
      <c r="B82" t="s">
        <v>1107</v>
      </c>
      <c r="C82" t="s">
        <v>1108</v>
      </c>
      <c r="D82" t="s">
        <v>1109</v>
      </c>
      <c r="E82" t="s">
        <v>109</v>
      </c>
      <c r="F82" t="s">
        <v>110</v>
      </c>
      <c r="G82" t="s">
        <v>111</v>
      </c>
      <c r="H82" t="s">
        <v>288</v>
      </c>
      <c r="I82" t="s">
        <v>289</v>
      </c>
      <c r="J82" t="s">
        <v>552</v>
      </c>
      <c r="K82" t="s">
        <v>553</v>
      </c>
      <c r="L82" t="s">
        <v>116</v>
      </c>
      <c r="M82">
        <v>27.795639999999999</v>
      </c>
      <c r="N82">
        <v>11.33802</v>
      </c>
      <c r="O82" t="s">
        <v>131</v>
      </c>
      <c r="P82" t="s">
        <v>150</v>
      </c>
      <c r="Q82" t="s">
        <v>554</v>
      </c>
      <c r="R82" t="s">
        <v>555</v>
      </c>
      <c r="S82">
        <v>350</v>
      </c>
      <c r="T82">
        <v>2000</v>
      </c>
      <c r="U82">
        <v>350</v>
      </c>
      <c r="V82">
        <v>2000</v>
      </c>
      <c r="AC82" t="s">
        <v>120</v>
      </c>
      <c r="AD82" t="s">
        <v>117</v>
      </c>
      <c r="AE82" t="s">
        <v>117</v>
      </c>
      <c r="AF82">
        <v>124</v>
      </c>
      <c r="AG82">
        <v>83</v>
      </c>
      <c r="AH82">
        <v>157</v>
      </c>
      <c r="AI82">
        <v>207</v>
      </c>
      <c r="AJ82">
        <v>215</v>
      </c>
      <c r="AK82">
        <v>248</v>
      </c>
      <c r="AL82">
        <v>231</v>
      </c>
      <c r="AM82">
        <v>347</v>
      </c>
      <c r="AN82">
        <v>165</v>
      </c>
      <c r="AO82">
        <v>223</v>
      </c>
      <c r="AQ82">
        <v>350</v>
      </c>
      <c r="AU82">
        <v>0</v>
      </c>
      <c r="AW82" t="s">
        <v>855</v>
      </c>
      <c r="AX82" t="s">
        <v>122</v>
      </c>
      <c r="AY82" t="s">
        <v>855</v>
      </c>
      <c r="AZ82" t="s">
        <v>122</v>
      </c>
      <c r="BA82" t="s">
        <v>844</v>
      </c>
      <c r="BB82" t="s">
        <v>122</v>
      </c>
      <c r="BC82">
        <v>5</v>
      </c>
      <c r="BD82" t="s">
        <v>125</v>
      </c>
      <c r="BE82" t="s">
        <v>126</v>
      </c>
      <c r="BF82" t="s">
        <v>126</v>
      </c>
      <c r="BG82" t="s">
        <v>126</v>
      </c>
      <c r="BH82" t="s">
        <v>127</v>
      </c>
      <c r="BI82">
        <v>956</v>
      </c>
      <c r="BJ82" t="s">
        <v>110</v>
      </c>
      <c r="BK82" t="s">
        <v>288</v>
      </c>
      <c r="BL82" t="s">
        <v>966</v>
      </c>
      <c r="BM82" t="s">
        <v>946</v>
      </c>
      <c r="BN82" s="29" t="e">
        <f>HYPERLINK(CONCATENATE("http://maps.google.com/?t=k&amp;q=",#REF!,",",#REF!),"Show location")</f>
        <v>#REF!</v>
      </c>
    </row>
    <row r="83" spans="1:66" x14ac:dyDescent="0.25">
      <c r="A83" s="31" t="s">
        <v>259</v>
      </c>
      <c r="B83" t="s">
        <v>1107</v>
      </c>
      <c r="C83" t="s">
        <v>1108</v>
      </c>
      <c r="D83" t="s">
        <v>1109</v>
      </c>
      <c r="E83" t="s">
        <v>109</v>
      </c>
      <c r="F83" t="s">
        <v>110</v>
      </c>
      <c r="G83" t="s">
        <v>111</v>
      </c>
      <c r="H83" t="s">
        <v>503</v>
      </c>
      <c r="I83" t="s">
        <v>504</v>
      </c>
      <c r="J83" t="s">
        <v>505</v>
      </c>
      <c r="K83" t="s">
        <v>506</v>
      </c>
      <c r="L83" t="s">
        <v>205</v>
      </c>
      <c r="M83">
        <v>28.533750000000001</v>
      </c>
      <c r="N83">
        <v>11.30433</v>
      </c>
      <c r="O83" t="s">
        <v>131</v>
      </c>
      <c r="P83" t="s">
        <v>150</v>
      </c>
      <c r="S83">
        <v>110</v>
      </c>
      <c r="T83">
        <v>410</v>
      </c>
      <c r="AA83">
        <v>110</v>
      </c>
      <c r="AB83">
        <v>410</v>
      </c>
      <c r="AC83" t="s">
        <v>120</v>
      </c>
      <c r="AD83" t="s">
        <v>117</v>
      </c>
      <c r="AE83" t="s">
        <v>117</v>
      </c>
      <c r="AF83">
        <v>7</v>
      </c>
      <c r="AG83">
        <v>11</v>
      </c>
      <c r="AH83">
        <v>7</v>
      </c>
      <c r="AI83">
        <v>40</v>
      </c>
      <c r="AJ83">
        <v>72</v>
      </c>
      <c r="AK83">
        <v>90</v>
      </c>
      <c r="AL83">
        <v>76</v>
      </c>
      <c r="AM83">
        <v>78</v>
      </c>
      <c r="AN83">
        <v>18</v>
      </c>
      <c r="AO83">
        <v>11</v>
      </c>
      <c r="AQ83">
        <v>110</v>
      </c>
      <c r="AW83" t="s">
        <v>647</v>
      </c>
      <c r="AX83" t="s">
        <v>122</v>
      </c>
      <c r="AY83" t="s">
        <v>847</v>
      </c>
      <c r="AZ83" t="s">
        <v>122</v>
      </c>
      <c r="BA83" t="s">
        <v>847</v>
      </c>
      <c r="BB83" t="s">
        <v>122</v>
      </c>
      <c r="BC83">
        <v>6</v>
      </c>
      <c r="BD83" t="s">
        <v>125</v>
      </c>
      <c r="BE83" t="s">
        <v>126</v>
      </c>
      <c r="BF83" t="s">
        <v>126</v>
      </c>
      <c r="BG83" t="s">
        <v>126</v>
      </c>
      <c r="BH83" t="s">
        <v>127</v>
      </c>
      <c r="BI83">
        <v>538</v>
      </c>
      <c r="BJ83" t="s">
        <v>110</v>
      </c>
      <c r="BK83" t="s">
        <v>503</v>
      </c>
      <c r="BL83" t="s">
        <v>967</v>
      </c>
      <c r="BM83" t="s">
        <v>968</v>
      </c>
      <c r="BN83" s="29" t="e">
        <f>HYPERLINK(CONCATENATE("http://maps.google.com/?t=k&amp;q=",#REF!,",",#REF!),"Show location")</f>
        <v>#REF!</v>
      </c>
    </row>
    <row r="84" spans="1:66" x14ac:dyDescent="0.25">
      <c r="A84" s="31" t="s">
        <v>181</v>
      </c>
      <c r="B84" t="s">
        <v>1107</v>
      </c>
      <c r="C84" t="s">
        <v>1108</v>
      </c>
      <c r="D84" t="s">
        <v>1109</v>
      </c>
      <c r="E84" t="s">
        <v>109</v>
      </c>
      <c r="F84" t="s">
        <v>110</v>
      </c>
      <c r="G84" t="s">
        <v>111</v>
      </c>
      <c r="H84" t="s">
        <v>172</v>
      </c>
      <c r="I84" t="s">
        <v>173</v>
      </c>
      <c r="J84" t="s">
        <v>189</v>
      </c>
      <c r="K84" t="s">
        <v>190</v>
      </c>
      <c r="L84" t="s">
        <v>116</v>
      </c>
      <c r="M84">
        <v>27.541810000000002</v>
      </c>
      <c r="N84">
        <v>12.15363</v>
      </c>
      <c r="O84" t="s">
        <v>131</v>
      </c>
      <c r="P84" t="s">
        <v>150</v>
      </c>
      <c r="S84">
        <v>8</v>
      </c>
      <c r="T84">
        <v>40</v>
      </c>
      <c r="AA84">
        <v>8</v>
      </c>
      <c r="AB84">
        <v>40</v>
      </c>
      <c r="AC84" t="s">
        <v>120</v>
      </c>
      <c r="AD84" t="s">
        <v>117</v>
      </c>
      <c r="AE84" t="s">
        <v>117</v>
      </c>
      <c r="AF84">
        <v>1</v>
      </c>
      <c r="AG84">
        <v>2</v>
      </c>
      <c r="AH84">
        <v>3</v>
      </c>
      <c r="AI84">
        <v>5</v>
      </c>
      <c r="AJ84">
        <v>5</v>
      </c>
      <c r="AK84">
        <v>8</v>
      </c>
      <c r="AL84">
        <v>7</v>
      </c>
      <c r="AM84">
        <v>9</v>
      </c>
      <c r="AN84">
        <v>0</v>
      </c>
      <c r="AO84">
        <v>0</v>
      </c>
      <c r="AU84">
        <v>8</v>
      </c>
      <c r="AW84" t="s">
        <v>647</v>
      </c>
      <c r="AX84" t="s">
        <v>122</v>
      </c>
      <c r="AY84" t="s">
        <v>117</v>
      </c>
      <c r="AZ84" t="s">
        <v>117</v>
      </c>
      <c r="BA84" t="s">
        <v>117</v>
      </c>
      <c r="BB84" t="s">
        <v>117</v>
      </c>
      <c r="BC84">
        <v>1</v>
      </c>
      <c r="BD84" t="s">
        <v>125</v>
      </c>
      <c r="BE84" t="s">
        <v>126</v>
      </c>
      <c r="BF84" t="s">
        <v>162</v>
      </c>
      <c r="BG84" t="s">
        <v>162</v>
      </c>
      <c r="BH84" t="s">
        <v>177</v>
      </c>
      <c r="BI84">
        <v>1189</v>
      </c>
      <c r="BJ84" t="s">
        <v>110</v>
      </c>
      <c r="BK84" t="s">
        <v>172</v>
      </c>
      <c r="BL84" t="s">
        <v>969</v>
      </c>
      <c r="BM84" t="s">
        <v>970</v>
      </c>
      <c r="BN84" s="29" t="e">
        <f>HYPERLINK(CONCATENATE("http://maps.google.com/?t=k&amp;q=",#REF!,",",#REF!),"Show location")</f>
        <v>#REF!</v>
      </c>
    </row>
    <row r="85" spans="1:66" x14ac:dyDescent="0.25">
      <c r="A85" s="31" t="s">
        <v>186</v>
      </c>
      <c r="B85" t="s">
        <v>1107</v>
      </c>
      <c r="C85" t="s">
        <v>1108</v>
      </c>
      <c r="D85" t="s">
        <v>1109</v>
      </c>
      <c r="E85" t="s">
        <v>109</v>
      </c>
      <c r="F85" t="s">
        <v>110</v>
      </c>
      <c r="G85" t="s">
        <v>111</v>
      </c>
      <c r="H85" t="s">
        <v>172</v>
      </c>
      <c r="I85" t="s">
        <v>173</v>
      </c>
      <c r="J85" t="s">
        <v>187</v>
      </c>
      <c r="K85" t="s">
        <v>188</v>
      </c>
      <c r="L85" t="s">
        <v>116</v>
      </c>
      <c r="M85">
        <v>27.346160000000001</v>
      </c>
      <c r="N85">
        <v>12.156829999999999</v>
      </c>
      <c r="O85" t="s">
        <v>131</v>
      </c>
      <c r="P85" t="s">
        <v>150</v>
      </c>
      <c r="S85">
        <v>40</v>
      </c>
      <c r="T85">
        <v>120</v>
      </c>
      <c r="U85">
        <v>40</v>
      </c>
      <c r="V85">
        <v>120</v>
      </c>
      <c r="AC85" t="s">
        <v>120</v>
      </c>
      <c r="AD85" t="s">
        <v>117</v>
      </c>
      <c r="AE85" t="s">
        <v>117</v>
      </c>
      <c r="AF85">
        <v>3</v>
      </c>
      <c r="AG85">
        <v>2</v>
      </c>
      <c r="AH85">
        <v>5</v>
      </c>
      <c r="AI85">
        <v>4</v>
      </c>
      <c r="AJ85">
        <v>5</v>
      </c>
      <c r="AK85">
        <v>5</v>
      </c>
      <c r="AL85">
        <v>17</v>
      </c>
      <c r="AM85">
        <v>41</v>
      </c>
      <c r="AN85">
        <v>38</v>
      </c>
      <c r="AO85">
        <v>0</v>
      </c>
      <c r="AU85">
        <v>40</v>
      </c>
      <c r="AW85" t="s">
        <v>647</v>
      </c>
      <c r="AX85" t="s">
        <v>122</v>
      </c>
      <c r="AY85" t="s">
        <v>117</v>
      </c>
      <c r="AZ85" t="s">
        <v>117</v>
      </c>
      <c r="BA85" t="s">
        <v>117</v>
      </c>
      <c r="BB85" t="s">
        <v>117</v>
      </c>
      <c r="BC85">
        <v>1</v>
      </c>
      <c r="BD85" t="s">
        <v>176</v>
      </c>
      <c r="BE85" t="s">
        <v>126</v>
      </c>
      <c r="BF85" t="s">
        <v>162</v>
      </c>
      <c r="BG85" t="s">
        <v>162</v>
      </c>
      <c r="BH85" t="s">
        <v>177</v>
      </c>
      <c r="BI85">
        <v>1188</v>
      </c>
      <c r="BJ85" t="s">
        <v>110</v>
      </c>
      <c r="BK85" t="s">
        <v>172</v>
      </c>
      <c r="BL85" t="s">
        <v>971</v>
      </c>
      <c r="BM85" t="s">
        <v>970</v>
      </c>
      <c r="BN85" s="29" t="e">
        <f>HYPERLINK(CONCATENATE("http://maps.google.com/?t=k&amp;q=",#REF!,",",#REF!),"Show location")</f>
        <v>#REF!</v>
      </c>
    </row>
    <row r="86" spans="1:66" x14ac:dyDescent="0.25">
      <c r="A86" s="31" t="s">
        <v>181</v>
      </c>
      <c r="B86" t="s">
        <v>1107</v>
      </c>
      <c r="C86" t="s">
        <v>1108</v>
      </c>
      <c r="D86" t="s">
        <v>1109</v>
      </c>
      <c r="E86" t="s">
        <v>109</v>
      </c>
      <c r="F86" t="s">
        <v>110</v>
      </c>
      <c r="G86" t="s">
        <v>111</v>
      </c>
      <c r="H86" t="s">
        <v>172</v>
      </c>
      <c r="I86" t="s">
        <v>173</v>
      </c>
      <c r="J86" t="s">
        <v>184</v>
      </c>
      <c r="K86" t="s">
        <v>185</v>
      </c>
      <c r="L86" t="s">
        <v>116</v>
      </c>
      <c r="M86">
        <v>27.43178</v>
      </c>
      <c r="N86">
        <v>12.561820000000001</v>
      </c>
      <c r="O86" t="s">
        <v>131</v>
      </c>
      <c r="P86" t="s">
        <v>150</v>
      </c>
      <c r="S86">
        <v>40</v>
      </c>
      <c r="T86">
        <v>120</v>
      </c>
      <c r="U86">
        <v>40</v>
      </c>
      <c r="V86">
        <v>120</v>
      </c>
      <c r="AC86" t="s">
        <v>120</v>
      </c>
      <c r="AD86" t="s">
        <v>117</v>
      </c>
      <c r="AE86" t="s">
        <v>117</v>
      </c>
      <c r="AF86">
        <v>5</v>
      </c>
      <c r="AG86">
        <v>6</v>
      </c>
      <c r="AH86">
        <v>11</v>
      </c>
      <c r="AI86">
        <v>16</v>
      </c>
      <c r="AJ86">
        <v>19</v>
      </c>
      <c r="AK86">
        <v>24</v>
      </c>
      <c r="AL86">
        <v>16</v>
      </c>
      <c r="AM86">
        <v>20</v>
      </c>
      <c r="AN86">
        <v>1</v>
      </c>
      <c r="AO86">
        <v>2</v>
      </c>
      <c r="AU86">
        <v>40</v>
      </c>
      <c r="AW86" t="s">
        <v>647</v>
      </c>
      <c r="AX86" t="s">
        <v>122</v>
      </c>
      <c r="AY86" t="s">
        <v>117</v>
      </c>
      <c r="AZ86" t="s">
        <v>117</v>
      </c>
      <c r="BA86" t="s">
        <v>117</v>
      </c>
      <c r="BB86" t="s">
        <v>117</v>
      </c>
      <c r="BC86">
        <v>1</v>
      </c>
      <c r="BD86" t="s">
        <v>125</v>
      </c>
      <c r="BE86" t="s">
        <v>126</v>
      </c>
      <c r="BF86" t="s">
        <v>162</v>
      </c>
      <c r="BG86" t="s">
        <v>162</v>
      </c>
      <c r="BH86" t="s">
        <v>177</v>
      </c>
      <c r="BI86">
        <v>1187</v>
      </c>
      <c r="BJ86" t="s">
        <v>110</v>
      </c>
      <c r="BK86" t="s">
        <v>833</v>
      </c>
      <c r="BL86" t="s">
        <v>972</v>
      </c>
      <c r="BM86" t="s">
        <v>973</v>
      </c>
      <c r="BN86" s="29" t="e">
        <f>HYPERLINK(CONCATENATE("http://maps.google.com/?t=k&amp;q=",#REF!,",",#REF!),"Show location")</f>
        <v>#REF!</v>
      </c>
    </row>
    <row r="87" spans="1:66" x14ac:dyDescent="0.25">
      <c r="A87" s="31" t="s">
        <v>305</v>
      </c>
      <c r="B87" t="s">
        <v>1107</v>
      </c>
      <c r="C87" t="s">
        <v>1108</v>
      </c>
      <c r="D87" t="s">
        <v>1109</v>
      </c>
      <c r="E87" t="s">
        <v>109</v>
      </c>
      <c r="F87" t="s">
        <v>110</v>
      </c>
      <c r="G87" t="s">
        <v>111</v>
      </c>
      <c r="H87" t="s">
        <v>172</v>
      </c>
      <c r="I87" t="s">
        <v>173</v>
      </c>
      <c r="J87" t="s">
        <v>573</v>
      </c>
      <c r="K87" t="s">
        <v>574</v>
      </c>
      <c r="L87" t="s">
        <v>116</v>
      </c>
      <c r="M87">
        <v>27.273040000000002</v>
      </c>
      <c r="N87">
        <v>11.7879</v>
      </c>
      <c r="O87" t="s">
        <v>131</v>
      </c>
      <c r="P87" t="s">
        <v>150</v>
      </c>
      <c r="S87">
        <v>40</v>
      </c>
      <c r="T87">
        <v>280</v>
      </c>
      <c r="Y87">
        <v>20</v>
      </c>
      <c r="Z87">
        <v>130</v>
      </c>
      <c r="AA87">
        <v>20</v>
      </c>
      <c r="AB87">
        <v>150</v>
      </c>
      <c r="AC87" t="s">
        <v>120</v>
      </c>
      <c r="AD87" t="s">
        <v>160</v>
      </c>
      <c r="AE87" t="s">
        <v>117</v>
      </c>
      <c r="AF87">
        <v>0</v>
      </c>
      <c r="AG87">
        <v>5</v>
      </c>
      <c r="AH87">
        <v>10</v>
      </c>
      <c r="AI87">
        <v>5</v>
      </c>
      <c r="AJ87">
        <v>60</v>
      </c>
      <c r="AK87">
        <v>40</v>
      </c>
      <c r="AL87">
        <v>70</v>
      </c>
      <c r="AM87">
        <v>80</v>
      </c>
      <c r="AN87">
        <v>5</v>
      </c>
      <c r="AO87">
        <v>5</v>
      </c>
      <c r="AU87">
        <v>40</v>
      </c>
      <c r="AW87" t="s">
        <v>647</v>
      </c>
      <c r="AX87" t="s">
        <v>122</v>
      </c>
      <c r="AY87" t="s">
        <v>117</v>
      </c>
      <c r="AZ87" t="s">
        <v>117</v>
      </c>
      <c r="BA87" t="s">
        <v>117</v>
      </c>
      <c r="BB87" t="s">
        <v>117</v>
      </c>
      <c r="BC87">
        <v>1</v>
      </c>
      <c r="BD87" t="s">
        <v>125</v>
      </c>
      <c r="BE87" t="s">
        <v>162</v>
      </c>
      <c r="BF87" t="s">
        <v>126</v>
      </c>
      <c r="BG87" t="s">
        <v>162</v>
      </c>
      <c r="BH87" t="s">
        <v>177</v>
      </c>
      <c r="BI87">
        <v>474</v>
      </c>
      <c r="BJ87" t="s">
        <v>110</v>
      </c>
      <c r="BK87" t="s">
        <v>172</v>
      </c>
      <c r="BL87" t="s">
        <v>974</v>
      </c>
      <c r="BM87" t="s">
        <v>970</v>
      </c>
      <c r="BN87" s="29" t="e">
        <f>HYPERLINK(CONCATENATE("http://maps.google.com/?t=k&amp;q=",#REF!,",",#REF!),"Show location")</f>
        <v>#REF!</v>
      </c>
    </row>
    <row r="88" spans="1:66" x14ac:dyDescent="0.25">
      <c r="A88" s="31" t="s">
        <v>450</v>
      </c>
      <c r="B88" t="s">
        <v>1107</v>
      </c>
      <c r="C88" t="s">
        <v>1108</v>
      </c>
      <c r="D88" t="s">
        <v>1109</v>
      </c>
      <c r="E88" t="s">
        <v>109</v>
      </c>
      <c r="F88" t="s">
        <v>110</v>
      </c>
      <c r="G88" t="s">
        <v>111</v>
      </c>
      <c r="H88" t="s">
        <v>172</v>
      </c>
      <c r="I88" t="s">
        <v>173</v>
      </c>
      <c r="J88" t="s">
        <v>453</v>
      </c>
      <c r="K88" t="s">
        <v>454</v>
      </c>
      <c r="L88" t="s">
        <v>116</v>
      </c>
      <c r="M88">
        <v>27.781040000000001</v>
      </c>
      <c r="N88">
        <v>12.32391</v>
      </c>
      <c r="O88" t="s">
        <v>131</v>
      </c>
      <c r="P88" t="s">
        <v>150</v>
      </c>
      <c r="S88">
        <v>9</v>
      </c>
      <c r="T88">
        <v>21</v>
      </c>
      <c r="AA88">
        <v>9</v>
      </c>
      <c r="AB88">
        <v>21</v>
      </c>
      <c r="AC88" t="s">
        <v>120</v>
      </c>
      <c r="AD88" t="s">
        <v>117</v>
      </c>
      <c r="AE88" t="s">
        <v>117</v>
      </c>
      <c r="AF88">
        <v>0</v>
      </c>
      <c r="AG88">
        <v>0</v>
      </c>
      <c r="AH88">
        <v>2</v>
      </c>
      <c r="AI88">
        <v>1</v>
      </c>
      <c r="AJ88">
        <v>4</v>
      </c>
      <c r="AK88">
        <v>4</v>
      </c>
      <c r="AL88">
        <v>2</v>
      </c>
      <c r="AM88">
        <v>8</v>
      </c>
      <c r="AN88">
        <v>0</v>
      </c>
      <c r="AO88">
        <v>0</v>
      </c>
      <c r="AU88">
        <v>9</v>
      </c>
      <c r="AW88" t="s">
        <v>647</v>
      </c>
      <c r="AX88" t="s">
        <v>122</v>
      </c>
      <c r="AY88" t="s">
        <v>117</v>
      </c>
      <c r="AZ88" t="s">
        <v>117</v>
      </c>
      <c r="BA88" t="s">
        <v>117</v>
      </c>
      <c r="BB88" t="s">
        <v>117</v>
      </c>
      <c r="BC88">
        <v>1</v>
      </c>
      <c r="BD88" t="s">
        <v>125</v>
      </c>
      <c r="BE88" t="s">
        <v>126</v>
      </c>
      <c r="BF88" t="s">
        <v>126</v>
      </c>
      <c r="BG88" t="s">
        <v>126</v>
      </c>
      <c r="BH88" t="s">
        <v>177</v>
      </c>
      <c r="BI88">
        <v>479</v>
      </c>
      <c r="BJ88" t="s">
        <v>110</v>
      </c>
      <c r="BK88" t="s">
        <v>172</v>
      </c>
      <c r="BL88" t="s">
        <v>975</v>
      </c>
      <c r="BM88" t="s">
        <v>970</v>
      </c>
      <c r="BN88" s="29" t="e">
        <f>HYPERLINK(CONCATENATE("http://maps.google.com/?t=k&amp;q=",#REF!,",",#REF!),"Show location")</f>
        <v>#REF!</v>
      </c>
    </row>
    <row r="89" spans="1:66" x14ac:dyDescent="0.25">
      <c r="A89" s="31" t="s">
        <v>450</v>
      </c>
      <c r="B89" t="s">
        <v>1107</v>
      </c>
      <c r="C89" t="s">
        <v>1108</v>
      </c>
      <c r="D89" t="s">
        <v>1109</v>
      </c>
      <c r="E89" t="s">
        <v>109</v>
      </c>
      <c r="F89" t="s">
        <v>110</v>
      </c>
      <c r="G89" t="s">
        <v>111</v>
      </c>
      <c r="H89" t="s">
        <v>172</v>
      </c>
      <c r="I89" t="s">
        <v>173</v>
      </c>
      <c r="J89" t="s">
        <v>451</v>
      </c>
      <c r="K89" t="s">
        <v>452</v>
      </c>
      <c r="L89" t="s">
        <v>116</v>
      </c>
      <c r="M89">
        <v>27.838789999999999</v>
      </c>
      <c r="N89">
        <v>12.256130000000001</v>
      </c>
      <c r="O89" t="s">
        <v>131</v>
      </c>
      <c r="P89" t="s">
        <v>150</v>
      </c>
      <c r="S89">
        <v>40</v>
      </c>
      <c r="T89">
        <v>350</v>
      </c>
      <c r="U89">
        <v>40</v>
      </c>
      <c r="V89">
        <v>350</v>
      </c>
      <c r="AC89" t="s">
        <v>120</v>
      </c>
      <c r="AD89" t="s">
        <v>117</v>
      </c>
      <c r="AE89" t="s">
        <v>117</v>
      </c>
      <c r="AF89">
        <v>15</v>
      </c>
      <c r="AG89">
        <v>15</v>
      </c>
      <c r="AH89">
        <v>25</v>
      </c>
      <c r="AI89">
        <v>30</v>
      </c>
      <c r="AJ89">
        <v>20</v>
      </c>
      <c r="AK89">
        <v>35</v>
      </c>
      <c r="AL89">
        <v>89</v>
      </c>
      <c r="AM89">
        <v>76</v>
      </c>
      <c r="AN89">
        <v>20</v>
      </c>
      <c r="AO89">
        <v>25</v>
      </c>
      <c r="AU89">
        <v>40</v>
      </c>
      <c r="AW89" t="s">
        <v>647</v>
      </c>
      <c r="AX89" t="s">
        <v>122</v>
      </c>
      <c r="AY89" t="s">
        <v>117</v>
      </c>
      <c r="AZ89" t="s">
        <v>117</v>
      </c>
      <c r="BA89" t="s">
        <v>117</v>
      </c>
      <c r="BB89" t="s">
        <v>117</v>
      </c>
      <c r="BC89">
        <v>1</v>
      </c>
      <c r="BD89" t="s">
        <v>176</v>
      </c>
      <c r="BE89" t="s">
        <v>126</v>
      </c>
      <c r="BF89" t="s">
        <v>162</v>
      </c>
      <c r="BG89" t="s">
        <v>126</v>
      </c>
      <c r="BH89" t="s">
        <v>177</v>
      </c>
      <c r="BI89">
        <v>476</v>
      </c>
      <c r="BJ89" t="s">
        <v>110</v>
      </c>
      <c r="BK89" t="s">
        <v>172</v>
      </c>
      <c r="BL89" t="s">
        <v>976</v>
      </c>
      <c r="BM89" t="s">
        <v>970</v>
      </c>
      <c r="BN89" s="29" t="e">
        <f>HYPERLINK(CONCATENATE("http://maps.google.com/?t=k&amp;q=",#REF!,",",#REF!),"Show location")</f>
        <v>#REF!</v>
      </c>
    </row>
    <row r="90" spans="1:66" x14ac:dyDescent="0.25">
      <c r="A90" s="31" t="s">
        <v>210</v>
      </c>
      <c r="B90" t="s">
        <v>1107</v>
      </c>
      <c r="C90" t="s">
        <v>1108</v>
      </c>
      <c r="D90" t="s">
        <v>1109</v>
      </c>
      <c r="E90" t="s">
        <v>109</v>
      </c>
      <c r="F90" t="s">
        <v>110</v>
      </c>
      <c r="G90" t="s">
        <v>111</v>
      </c>
      <c r="H90" t="s">
        <v>172</v>
      </c>
      <c r="I90" t="s">
        <v>173</v>
      </c>
      <c r="J90" t="s">
        <v>455</v>
      </c>
      <c r="K90" t="s">
        <v>456</v>
      </c>
      <c r="L90" t="s">
        <v>116</v>
      </c>
      <c r="M90">
        <v>27.930070000000001</v>
      </c>
      <c r="N90">
        <v>12.226889999999999</v>
      </c>
      <c r="O90" t="s">
        <v>131</v>
      </c>
      <c r="P90" t="s">
        <v>150</v>
      </c>
      <c r="S90">
        <v>1</v>
      </c>
      <c r="T90">
        <v>1</v>
      </c>
      <c r="U90">
        <v>1</v>
      </c>
      <c r="V90">
        <v>1</v>
      </c>
      <c r="AC90" t="s">
        <v>120</v>
      </c>
      <c r="AD90" t="s">
        <v>117</v>
      </c>
      <c r="AE90" t="s">
        <v>117</v>
      </c>
      <c r="AF90">
        <v>0</v>
      </c>
      <c r="AG90">
        <v>0</v>
      </c>
      <c r="AH90">
        <v>0</v>
      </c>
      <c r="AI90">
        <v>0</v>
      </c>
      <c r="AJ90">
        <v>0</v>
      </c>
      <c r="AK90">
        <v>0</v>
      </c>
      <c r="AL90">
        <v>1</v>
      </c>
      <c r="AM90">
        <v>0</v>
      </c>
      <c r="AN90">
        <v>0</v>
      </c>
      <c r="AO90">
        <v>0</v>
      </c>
      <c r="AQ90">
        <v>1</v>
      </c>
      <c r="AW90" t="s">
        <v>647</v>
      </c>
      <c r="AX90" t="s">
        <v>122</v>
      </c>
      <c r="AY90" t="s">
        <v>117</v>
      </c>
      <c r="AZ90" t="s">
        <v>117</v>
      </c>
      <c r="BA90" t="s">
        <v>117</v>
      </c>
      <c r="BB90" t="s">
        <v>117</v>
      </c>
      <c r="BC90">
        <v>1</v>
      </c>
      <c r="BD90" t="s">
        <v>125</v>
      </c>
      <c r="BE90" t="s">
        <v>126</v>
      </c>
      <c r="BF90" t="s">
        <v>126</v>
      </c>
      <c r="BG90" t="s">
        <v>126</v>
      </c>
      <c r="BH90" t="s">
        <v>177</v>
      </c>
      <c r="BI90">
        <v>481</v>
      </c>
      <c r="BJ90" t="s">
        <v>110</v>
      </c>
      <c r="BK90" t="s">
        <v>172</v>
      </c>
      <c r="BL90" t="s">
        <v>977</v>
      </c>
      <c r="BM90" t="s">
        <v>970</v>
      </c>
      <c r="BN90" s="29" t="e">
        <f>HYPERLINK(CONCATENATE("http://maps.google.com/?t=k&amp;q=",#REF!,",",#REF!),"Show location")</f>
        <v>#REF!</v>
      </c>
    </row>
    <row r="91" spans="1:66" x14ac:dyDescent="0.25">
      <c r="A91" s="31" t="s">
        <v>219</v>
      </c>
      <c r="B91" t="s">
        <v>1107</v>
      </c>
      <c r="C91" t="s">
        <v>1108</v>
      </c>
      <c r="D91" t="s">
        <v>1109</v>
      </c>
      <c r="E91" t="s">
        <v>109</v>
      </c>
      <c r="F91" t="s">
        <v>110</v>
      </c>
      <c r="G91" t="s">
        <v>111</v>
      </c>
      <c r="H91" t="s">
        <v>172</v>
      </c>
      <c r="I91" t="s">
        <v>173</v>
      </c>
      <c r="J91" t="s">
        <v>449</v>
      </c>
      <c r="K91" t="s">
        <v>7</v>
      </c>
      <c r="L91" t="s">
        <v>116</v>
      </c>
      <c r="M91">
        <v>27.135200000000001</v>
      </c>
      <c r="N91">
        <v>12.061400000000001</v>
      </c>
      <c r="O91" t="s">
        <v>131</v>
      </c>
      <c r="P91" t="s">
        <v>150</v>
      </c>
      <c r="S91">
        <v>32</v>
      </c>
      <c r="T91">
        <v>158</v>
      </c>
      <c r="Y91">
        <v>10</v>
      </c>
      <c r="Z91">
        <v>58</v>
      </c>
      <c r="AA91">
        <v>22</v>
      </c>
      <c r="AB91">
        <v>100</v>
      </c>
      <c r="AC91" t="s">
        <v>120</v>
      </c>
      <c r="AD91" t="s">
        <v>160</v>
      </c>
      <c r="AE91" t="s">
        <v>117</v>
      </c>
      <c r="AF91">
        <v>2</v>
      </c>
      <c r="AG91">
        <v>1</v>
      </c>
      <c r="AH91">
        <v>10</v>
      </c>
      <c r="AI91">
        <v>14</v>
      </c>
      <c r="AJ91">
        <v>8</v>
      </c>
      <c r="AK91">
        <v>18</v>
      </c>
      <c r="AL91">
        <v>55</v>
      </c>
      <c r="AM91">
        <v>45</v>
      </c>
      <c r="AN91">
        <v>2</v>
      </c>
      <c r="AO91">
        <v>3</v>
      </c>
      <c r="AU91">
        <v>32</v>
      </c>
      <c r="AW91" t="s">
        <v>847</v>
      </c>
      <c r="AX91" t="s">
        <v>122</v>
      </c>
      <c r="AY91" t="s">
        <v>847</v>
      </c>
      <c r="AZ91" t="s">
        <v>122</v>
      </c>
      <c r="BA91" t="s">
        <v>847</v>
      </c>
      <c r="BB91" t="s">
        <v>122</v>
      </c>
      <c r="BC91">
        <v>3</v>
      </c>
      <c r="BD91" t="s">
        <v>125</v>
      </c>
      <c r="BE91" t="s">
        <v>126</v>
      </c>
      <c r="BF91" t="s">
        <v>126</v>
      </c>
      <c r="BG91" t="s">
        <v>126</v>
      </c>
      <c r="BH91" t="s">
        <v>127</v>
      </c>
      <c r="BI91">
        <v>473</v>
      </c>
      <c r="BJ91" t="s">
        <v>110</v>
      </c>
      <c r="BK91" t="s">
        <v>172</v>
      </c>
      <c r="BL91" t="s">
        <v>978</v>
      </c>
      <c r="BM91" t="s">
        <v>970</v>
      </c>
      <c r="BN91" s="29" t="e">
        <f>HYPERLINK(CONCATENATE("http://maps.google.com/?t=k&amp;q=",#REF!,",",#REF!),"Show location")</f>
        <v>#REF!</v>
      </c>
    </row>
    <row r="92" spans="1:66" x14ac:dyDescent="0.25">
      <c r="A92" s="31" t="s">
        <v>264</v>
      </c>
      <c r="B92" t="s">
        <v>1107</v>
      </c>
      <c r="C92" t="s">
        <v>1108</v>
      </c>
      <c r="D92" t="s">
        <v>1109</v>
      </c>
      <c r="E92" t="s">
        <v>109</v>
      </c>
      <c r="F92" t="s">
        <v>110</v>
      </c>
      <c r="G92" t="s">
        <v>111</v>
      </c>
      <c r="H92" t="s">
        <v>172</v>
      </c>
      <c r="I92" t="s">
        <v>173</v>
      </c>
      <c r="J92" t="s">
        <v>522</v>
      </c>
      <c r="K92" t="s">
        <v>523</v>
      </c>
      <c r="L92" t="s">
        <v>116</v>
      </c>
      <c r="M92">
        <v>27.110849999999999</v>
      </c>
      <c r="N92">
        <v>12.12303</v>
      </c>
      <c r="O92" t="s">
        <v>131</v>
      </c>
      <c r="P92" t="s">
        <v>150</v>
      </c>
      <c r="S92">
        <v>2</v>
      </c>
      <c r="T92">
        <v>6</v>
      </c>
      <c r="U92">
        <v>2</v>
      </c>
      <c r="V92">
        <v>6</v>
      </c>
      <c r="AC92" t="s">
        <v>120</v>
      </c>
      <c r="AD92" t="s">
        <v>117</v>
      </c>
      <c r="AE92" t="s">
        <v>117</v>
      </c>
      <c r="AF92">
        <v>0</v>
      </c>
      <c r="AG92">
        <v>0</v>
      </c>
      <c r="AH92">
        <v>0</v>
      </c>
      <c r="AI92">
        <v>0</v>
      </c>
      <c r="AJ92">
        <v>1</v>
      </c>
      <c r="AK92">
        <v>1</v>
      </c>
      <c r="AL92">
        <v>2</v>
      </c>
      <c r="AM92">
        <v>2</v>
      </c>
      <c r="AN92">
        <v>0</v>
      </c>
      <c r="AO92">
        <v>0</v>
      </c>
      <c r="AQ92">
        <v>2</v>
      </c>
      <c r="AW92" t="s">
        <v>647</v>
      </c>
      <c r="AX92" t="s">
        <v>122</v>
      </c>
      <c r="AY92" t="s">
        <v>117</v>
      </c>
      <c r="AZ92" t="s">
        <v>117</v>
      </c>
      <c r="BA92" t="s">
        <v>117</v>
      </c>
      <c r="BB92" t="s">
        <v>117</v>
      </c>
      <c r="BC92">
        <v>1</v>
      </c>
      <c r="BD92" t="s">
        <v>125</v>
      </c>
      <c r="BE92" t="s">
        <v>126</v>
      </c>
      <c r="BF92" t="s">
        <v>206</v>
      </c>
      <c r="BG92" t="s">
        <v>126</v>
      </c>
      <c r="BH92" t="s">
        <v>177</v>
      </c>
      <c r="BI92">
        <v>575</v>
      </c>
      <c r="BJ92" t="s">
        <v>110</v>
      </c>
      <c r="BK92" t="s">
        <v>172</v>
      </c>
      <c r="BL92" t="s">
        <v>979</v>
      </c>
      <c r="BM92" t="s">
        <v>970</v>
      </c>
      <c r="BN92" s="29" t="e">
        <f>HYPERLINK(CONCATENATE("http://maps.google.com/?t=k&amp;q=",#REF!,",",#REF!),"Show location")</f>
        <v>#REF!</v>
      </c>
    </row>
    <row r="93" spans="1:66" x14ac:dyDescent="0.25">
      <c r="A93" s="31" t="s">
        <v>181</v>
      </c>
      <c r="B93" t="s">
        <v>1107</v>
      </c>
      <c r="C93" t="s">
        <v>1108</v>
      </c>
      <c r="D93" t="s">
        <v>1109</v>
      </c>
      <c r="E93" t="s">
        <v>109</v>
      </c>
      <c r="F93" t="s">
        <v>110</v>
      </c>
      <c r="G93" t="s">
        <v>111</v>
      </c>
      <c r="H93" t="s">
        <v>172</v>
      </c>
      <c r="I93" t="s">
        <v>173</v>
      </c>
      <c r="J93" t="s">
        <v>182</v>
      </c>
      <c r="K93" t="s">
        <v>183</v>
      </c>
      <c r="L93" t="s">
        <v>116</v>
      </c>
      <c r="M93">
        <v>27.09544</v>
      </c>
      <c r="N93">
        <v>12.086040000000001</v>
      </c>
      <c r="O93" t="s">
        <v>131</v>
      </c>
      <c r="P93" t="s">
        <v>150</v>
      </c>
      <c r="S93">
        <v>88</v>
      </c>
      <c r="T93">
        <v>454</v>
      </c>
      <c r="U93">
        <v>88</v>
      </c>
      <c r="V93">
        <v>454</v>
      </c>
      <c r="AC93" t="s">
        <v>120</v>
      </c>
      <c r="AD93" t="s">
        <v>117</v>
      </c>
      <c r="AE93" t="s">
        <v>117</v>
      </c>
      <c r="AF93">
        <v>15</v>
      </c>
      <c r="AG93">
        <v>26</v>
      </c>
      <c r="AH93">
        <v>72</v>
      </c>
      <c r="AI93">
        <v>46</v>
      </c>
      <c r="AJ93">
        <v>62</v>
      </c>
      <c r="AK93">
        <v>72</v>
      </c>
      <c r="AL93">
        <v>72</v>
      </c>
      <c r="AM93">
        <v>64</v>
      </c>
      <c r="AN93">
        <v>15</v>
      </c>
      <c r="AO93">
        <v>10</v>
      </c>
      <c r="AU93">
        <v>88</v>
      </c>
      <c r="AW93" t="s">
        <v>647</v>
      </c>
      <c r="AX93" t="s">
        <v>122</v>
      </c>
      <c r="AY93" t="s">
        <v>847</v>
      </c>
      <c r="AZ93" t="s">
        <v>122</v>
      </c>
      <c r="BA93" t="s">
        <v>847</v>
      </c>
      <c r="BB93" t="s">
        <v>122</v>
      </c>
      <c r="BC93">
        <v>3</v>
      </c>
      <c r="BD93" t="s">
        <v>176</v>
      </c>
      <c r="BE93" t="s">
        <v>126</v>
      </c>
      <c r="BF93" t="s">
        <v>162</v>
      </c>
      <c r="BG93" t="s">
        <v>162</v>
      </c>
      <c r="BH93" t="s">
        <v>127</v>
      </c>
      <c r="BI93">
        <v>1186</v>
      </c>
      <c r="BJ93" t="s">
        <v>110</v>
      </c>
      <c r="BK93" t="s">
        <v>172</v>
      </c>
      <c r="BL93" t="s">
        <v>980</v>
      </c>
      <c r="BM93" t="s">
        <v>970</v>
      </c>
      <c r="BN93" s="29" t="e">
        <f>HYPERLINK(CONCATENATE("http://maps.google.com/?t=k&amp;q=",#REF!,",",#REF!),"Show location")</f>
        <v>#REF!</v>
      </c>
    </row>
    <row r="94" spans="1:66" x14ac:dyDescent="0.25">
      <c r="A94" s="31" t="s">
        <v>141</v>
      </c>
      <c r="B94" t="s">
        <v>1107</v>
      </c>
      <c r="C94" t="s">
        <v>1108</v>
      </c>
      <c r="D94" t="s">
        <v>1109</v>
      </c>
      <c r="E94" t="s">
        <v>109</v>
      </c>
      <c r="F94" t="s">
        <v>110</v>
      </c>
      <c r="G94" t="s">
        <v>111</v>
      </c>
      <c r="H94" t="s">
        <v>172</v>
      </c>
      <c r="I94" t="s">
        <v>173</v>
      </c>
      <c r="J94" t="s">
        <v>178</v>
      </c>
      <c r="K94" t="s">
        <v>179</v>
      </c>
      <c r="L94" t="s">
        <v>116</v>
      </c>
      <c r="M94">
        <v>27.333729999999999</v>
      </c>
      <c r="N94">
        <v>12.152200000000001</v>
      </c>
      <c r="O94" t="s">
        <v>131</v>
      </c>
      <c r="P94" t="s">
        <v>150</v>
      </c>
      <c r="S94">
        <v>40</v>
      </c>
      <c r="T94">
        <v>350</v>
      </c>
      <c r="Y94">
        <v>25</v>
      </c>
      <c r="Z94">
        <v>251</v>
      </c>
      <c r="AA94">
        <v>15</v>
      </c>
      <c r="AB94">
        <v>99</v>
      </c>
      <c r="AC94" t="s">
        <v>120</v>
      </c>
      <c r="AD94" t="s">
        <v>117</v>
      </c>
      <c r="AE94" t="s">
        <v>117</v>
      </c>
      <c r="AF94">
        <v>7</v>
      </c>
      <c r="AG94">
        <v>10</v>
      </c>
      <c r="AH94">
        <v>34</v>
      </c>
      <c r="AI94">
        <v>44</v>
      </c>
      <c r="AJ94">
        <v>51</v>
      </c>
      <c r="AK94">
        <v>51</v>
      </c>
      <c r="AL94">
        <v>58</v>
      </c>
      <c r="AM94">
        <v>64</v>
      </c>
      <c r="AN94">
        <v>14</v>
      </c>
      <c r="AO94">
        <v>17</v>
      </c>
      <c r="AU94">
        <v>40</v>
      </c>
      <c r="AW94" t="s">
        <v>647</v>
      </c>
      <c r="AX94" t="s">
        <v>122</v>
      </c>
      <c r="AY94" t="s">
        <v>117</v>
      </c>
      <c r="AZ94" t="s">
        <v>117</v>
      </c>
      <c r="BA94" t="s">
        <v>117</v>
      </c>
      <c r="BB94" t="s">
        <v>117</v>
      </c>
      <c r="BC94">
        <v>1</v>
      </c>
      <c r="BD94" t="s">
        <v>125</v>
      </c>
      <c r="BE94" t="s">
        <v>126</v>
      </c>
      <c r="BF94" t="s">
        <v>162</v>
      </c>
      <c r="BG94" t="s">
        <v>162</v>
      </c>
      <c r="BH94" t="s">
        <v>177</v>
      </c>
      <c r="BI94">
        <v>1183</v>
      </c>
      <c r="BJ94" t="s">
        <v>110</v>
      </c>
      <c r="BK94" t="s">
        <v>172</v>
      </c>
      <c r="BL94" t="s">
        <v>981</v>
      </c>
      <c r="BM94" t="s">
        <v>970</v>
      </c>
      <c r="BN94" s="29" t="e">
        <f>HYPERLINK(CONCATENATE("http://maps.google.com/?t=k&amp;q=",#REF!,",",#REF!),"Show location")</f>
        <v>#REF!</v>
      </c>
    </row>
    <row r="95" spans="1:66" x14ac:dyDescent="0.25">
      <c r="A95" s="31" t="s">
        <v>181</v>
      </c>
      <c r="B95" t="s">
        <v>1107</v>
      </c>
      <c r="C95" t="s">
        <v>1108</v>
      </c>
      <c r="D95" t="s">
        <v>1109</v>
      </c>
      <c r="E95" t="s">
        <v>109</v>
      </c>
      <c r="F95" t="s">
        <v>110</v>
      </c>
      <c r="G95" t="s">
        <v>111</v>
      </c>
      <c r="H95" t="s">
        <v>172</v>
      </c>
      <c r="I95" t="s">
        <v>173</v>
      </c>
      <c r="J95" t="s">
        <v>191</v>
      </c>
      <c r="K95" t="s">
        <v>192</v>
      </c>
      <c r="L95" t="s">
        <v>116</v>
      </c>
      <c r="M95">
        <v>27.33661</v>
      </c>
      <c r="N95">
        <v>12.415749999999999</v>
      </c>
      <c r="O95" t="s">
        <v>131</v>
      </c>
      <c r="P95" t="s">
        <v>150</v>
      </c>
      <c r="S95">
        <v>320</v>
      </c>
      <c r="T95">
        <v>1569</v>
      </c>
      <c r="U95">
        <v>190</v>
      </c>
      <c r="V95">
        <v>889</v>
      </c>
      <c r="Y95">
        <v>100</v>
      </c>
      <c r="Z95">
        <v>500</v>
      </c>
      <c r="AA95">
        <v>30</v>
      </c>
      <c r="AB95">
        <v>180</v>
      </c>
      <c r="AC95" t="s">
        <v>120</v>
      </c>
      <c r="AD95" t="s">
        <v>117</v>
      </c>
      <c r="AE95" t="s">
        <v>117</v>
      </c>
      <c r="AF95">
        <v>51</v>
      </c>
      <c r="AG95">
        <v>69</v>
      </c>
      <c r="AH95">
        <v>189</v>
      </c>
      <c r="AI95">
        <v>206</v>
      </c>
      <c r="AJ95">
        <v>171</v>
      </c>
      <c r="AK95">
        <v>171</v>
      </c>
      <c r="AL95">
        <v>261</v>
      </c>
      <c r="AM95">
        <v>296</v>
      </c>
      <c r="AN95">
        <v>69</v>
      </c>
      <c r="AO95">
        <v>86</v>
      </c>
      <c r="AU95">
        <v>320</v>
      </c>
      <c r="AW95" t="s">
        <v>847</v>
      </c>
      <c r="AX95" t="s">
        <v>122</v>
      </c>
      <c r="AY95" t="s">
        <v>855</v>
      </c>
      <c r="AZ95" t="s">
        <v>122</v>
      </c>
      <c r="BA95" t="s">
        <v>117</v>
      </c>
      <c r="BB95" t="s">
        <v>117</v>
      </c>
      <c r="BC95">
        <v>2</v>
      </c>
      <c r="BD95" t="s">
        <v>125</v>
      </c>
      <c r="BE95" t="s">
        <v>126</v>
      </c>
      <c r="BF95" t="s">
        <v>162</v>
      </c>
      <c r="BG95" t="s">
        <v>162</v>
      </c>
      <c r="BH95" t="s">
        <v>193</v>
      </c>
      <c r="BI95">
        <v>1191</v>
      </c>
      <c r="BJ95" t="s">
        <v>110</v>
      </c>
      <c r="BK95" t="s">
        <v>172</v>
      </c>
      <c r="BL95" t="s">
        <v>982</v>
      </c>
      <c r="BM95" t="s">
        <v>970</v>
      </c>
      <c r="BN95" s="29" t="e">
        <f>HYPERLINK(CONCATENATE("http://maps.google.com/?t=k&amp;q=",#REF!,",",#REF!),"Show location")</f>
        <v>#REF!</v>
      </c>
    </row>
    <row r="96" spans="1:66" x14ac:dyDescent="0.25">
      <c r="A96" s="31" t="s">
        <v>141</v>
      </c>
      <c r="B96" t="s">
        <v>1107</v>
      </c>
      <c r="C96" t="s">
        <v>1108</v>
      </c>
      <c r="D96" t="s">
        <v>1109</v>
      </c>
      <c r="E96" t="s">
        <v>109</v>
      </c>
      <c r="F96" t="s">
        <v>110</v>
      </c>
      <c r="G96" t="s">
        <v>111</v>
      </c>
      <c r="H96" t="s">
        <v>172</v>
      </c>
      <c r="I96" t="s">
        <v>173</v>
      </c>
      <c r="J96" t="s">
        <v>174</v>
      </c>
      <c r="K96" t="s">
        <v>175</v>
      </c>
      <c r="L96" t="s">
        <v>116</v>
      </c>
      <c r="M96">
        <v>27.696570000000001</v>
      </c>
      <c r="N96">
        <v>12.200340000000001</v>
      </c>
      <c r="O96" t="s">
        <v>131</v>
      </c>
      <c r="P96" t="s">
        <v>150</v>
      </c>
      <c r="S96">
        <v>482</v>
      </c>
      <c r="T96">
        <v>793</v>
      </c>
      <c r="AA96">
        <v>482</v>
      </c>
      <c r="AB96">
        <v>793</v>
      </c>
      <c r="AC96" t="s">
        <v>120</v>
      </c>
      <c r="AD96" t="s">
        <v>160</v>
      </c>
      <c r="AE96" t="s">
        <v>117</v>
      </c>
      <c r="AF96">
        <v>94</v>
      </c>
      <c r="AG96">
        <v>104</v>
      </c>
      <c r="AH96">
        <v>52</v>
      </c>
      <c r="AI96">
        <v>52</v>
      </c>
      <c r="AJ96">
        <v>94</v>
      </c>
      <c r="AK96">
        <v>94</v>
      </c>
      <c r="AL96">
        <v>104</v>
      </c>
      <c r="AM96">
        <v>126</v>
      </c>
      <c r="AN96">
        <v>31</v>
      </c>
      <c r="AO96">
        <v>42</v>
      </c>
      <c r="AU96">
        <v>482</v>
      </c>
      <c r="AW96" t="s">
        <v>647</v>
      </c>
      <c r="AX96" t="s">
        <v>122</v>
      </c>
      <c r="AY96" t="s">
        <v>117</v>
      </c>
      <c r="AZ96" t="s">
        <v>117</v>
      </c>
      <c r="BA96" t="s">
        <v>117</v>
      </c>
      <c r="BB96" t="s">
        <v>117</v>
      </c>
      <c r="BC96">
        <v>1</v>
      </c>
      <c r="BD96" t="s">
        <v>176</v>
      </c>
      <c r="BE96" t="s">
        <v>126</v>
      </c>
      <c r="BF96" t="s">
        <v>126</v>
      </c>
      <c r="BG96" t="s">
        <v>162</v>
      </c>
      <c r="BH96" t="s">
        <v>177</v>
      </c>
      <c r="BI96">
        <v>1182</v>
      </c>
      <c r="BJ96" t="s">
        <v>110</v>
      </c>
      <c r="BK96" t="s">
        <v>172</v>
      </c>
      <c r="BL96" t="s">
        <v>983</v>
      </c>
      <c r="BM96" t="s">
        <v>970</v>
      </c>
      <c r="BN96" s="29" t="e">
        <f>HYPERLINK(CONCATENATE("http://maps.google.com/?t=k&amp;q=",#REF!,",",#REF!),"Show location")</f>
        <v>#REF!</v>
      </c>
    </row>
    <row r="97" spans="1:66" x14ac:dyDescent="0.25">
      <c r="A97" s="31" t="s">
        <v>450</v>
      </c>
      <c r="B97" t="s">
        <v>1107</v>
      </c>
      <c r="C97" t="s">
        <v>1108</v>
      </c>
      <c r="D97" t="s">
        <v>1109</v>
      </c>
      <c r="E97" t="s">
        <v>109</v>
      </c>
      <c r="F97" t="s">
        <v>110</v>
      </c>
      <c r="G97" t="s">
        <v>111</v>
      </c>
      <c r="H97" t="s">
        <v>172</v>
      </c>
      <c r="I97" t="s">
        <v>173</v>
      </c>
      <c r="J97" t="s">
        <v>587</v>
      </c>
      <c r="K97" t="s">
        <v>588</v>
      </c>
      <c r="L97" t="s">
        <v>116</v>
      </c>
      <c r="M97">
        <v>27.332789999999999</v>
      </c>
      <c r="N97">
        <v>12.15504</v>
      </c>
      <c r="O97" t="s">
        <v>131</v>
      </c>
      <c r="P97" t="s">
        <v>150</v>
      </c>
      <c r="S97">
        <v>70</v>
      </c>
      <c r="T97">
        <v>350</v>
      </c>
      <c r="U97">
        <v>60</v>
      </c>
      <c r="V97">
        <v>292</v>
      </c>
      <c r="Y97">
        <v>10</v>
      </c>
      <c r="Z97">
        <v>58</v>
      </c>
      <c r="AC97" t="s">
        <v>120</v>
      </c>
      <c r="AD97" t="s">
        <v>160</v>
      </c>
      <c r="AE97" t="s">
        <v>117</v>
      </c>
      <c r="AF97">
        <v>7</v>
      </c>
      <c r="AG97">
        <v>10</v>
      </c>
      <c r="AH97">
        <v>34</v>
      </c>
      <c r="AI97">
        <v>44</v>
      </c>
      <c r="AJ97">
        <v>51</v>
      </c>
      <c r="AK97">
        <v>51</v>
      </c>
      <c r="AL97">
        <v>58</v>
      </c>
      <c r="AM97">
        <v>64</v>
      </c>
      <c r="AN97">
        <v>14</v>
      </c>
      <c r="AO97">
        <v>17</v>
      </c>
      <c r="AU97">
        <v>70</v>
      </c>
      <c r="AW97" t="s">
        <v>647</v>
      </c>
      <c r="AX97" t="s">
        <v>122</v>
      </c>
      <c r="AY97" t="s">
        <v>647</v>
      </c>
      <c r="AZ97" t="s">
        <v>122</v>
      </c>
      <c r="BA97" t="s">
        <v>117</v>
      </c>
      <c r="BB97" t="s">
        <v>117</v>
      </c>
      <c r="BC97">
        <v>2</v>
      </c>
      <c r="BD97" t="s">
        <v>125</v>
      </c>
      <c r="BE97" t="s">
        <v>126</v>
      </c>
      <c r="BF97" t="s">
        <v>162</v>
      </c>
      <c r="BG97" t="s">
        <v>126</v>
      </c>
      <c r="BH97" t="s">
        <v>193</v>
      </c>
      <c r="BI97">
        <v>1308</v>
      </c>
      <c r="BJ97" t="s">
        <v>110</v>
      </c>
      <c r="BK97" t="s">
        <v>172</v>
      </c>
      <c r="BL97" t="s">
        <v>984</v>
      </c>
      <c r="BM97" t="s">
        <v>970</v>
      </c>
      <c r="BN97" s="29" t="e">
        <f>HYPERLINK(CONCATENATE("http://maps.google.com/?t=k&amp;q=",#REF!,",",#REF!),"Show location")</f>
        <v>#REF!</v>
      </c>
    </row>
    <row r="98" spans="1:66" x14ac:dyDescent="0.25">
      <c r="A98" s="31" t="s">
        <v>450</v>
      </c>
      <c r="B98" t="s">
        <v>1107</v>
      </c>
      <c r="C98" t="s">
        <v>1108</v>
      </c>
      <c r="D98" t="s">
        <v>1109</v>
      </c>
      <c r="E98" t="s">
        <v>109</v>
      </c>
      <c r="F98" t="s">
        <v>110</v>
      </c>
      <c r="G98" t="s">
        <v>111</v>
      </c>
      <c r="H98" t="s">
        <v>172</v>
      </c>
      <c r="I98" t="s">
        <v>173</v>
      </c>
      <c r="J98" t="s">
        <v>457</v>
      </c>
      <c r="K98" t="s">
        <v>458</v>
      </c>
      <c r="L98" t="s">
        <v>116</v>
      </c>
      <c r="M98">
        <v>27.35134</v>
      </c>
      <c r="N98">
        <v>12.15645</v>
      </c>
      <c r="O98" t="s">
        <v>131</v>
      </c>
      <c r="P98" t="s">
        <v>150</v>
      </c>
      <c r="S98">
        <v>8</v>
      </c>
      <c r="T98">
        <v>50</v>
      </c>
      <c r="Y98">
        <v>8</v>
      </c>
      <c r="Z98">
        <v>50</v>
      </c>
      <c r="AC98" t="s">
        <v>120</v>
      </c>
      <c r="AD98" t="s">
        <v>117</v>
      </c>
      <c r="AE98" t="s">
        <v>117</v>
      </c>
      <c r="AF98">
        <v>1</v>
      </c>
      <c r="AG98">
        <v>3</v>
      </c>
      <c r="AH98">
        <v>4</v>
      </c>
      <c r="AI98">
        <v>7</v>
      </c>
      <c r="AJ98">
        <v>5</v>
      </c>
      <c r="AK98">
        <v>8</v>
      </c>
      <c r="AL98">
        <v>9</v>
      </c>
      <c r="AM98">
        <v>12</v>
      </c>
      <c r="AN98">
        <v>0</v>
      </c>
      <c r="AO98">
        <v>1</v>
      </c>
      <c r="AQ98">
        <v>8</v>
      </c>
      <c r="AV98">
        <v>0</v>
      </c>
      <c r="AW98" t="s">
        <v>647</v>
      </c>
      <c r="AX98" t="s">
        <v>122</v>
      </c>
      <c r="AY98" t="s">
        <v>117</v>
      </c>
      <c r="AZ98" t="s">
        <v>117</v>
      </c>
      <c r="BA98" t="s">
        <v>117</v>
      </c>
      <c r="BB98" t="s">
        <v>117</v>
      </c>
      <c r="BC98">
        <v>1</v>
      </c>
      <c r="BD98" t="s">
        <v>125</v>
      </c>
      <c r="BE98" t="s">
        <v>162</v>
      </c>
      <c r="BF98" t="s">
        <v>162</v>
      </c>
      <c r="BG98" t="s">
        <v>126</v>
      </c>
      <c r="BH98" t="s">
        <v>177</v>
      </c>
      <c r="BI98">
        <v>482</v>
      </c>
      <c r="BJ98" t="s">
        <v>110</v>
      </c>
      <c r="BK98" t="s">
        <v>172</v>
      </c>
      <c r="BL98" t="s">
        <v>985</v>
      </c>
      <c r="BM98" t="s">
        <v>970</v>
      </c>
      <c r="BN98" s="29" t="e">
        <f>HYPERLINK(CONCATENATE("http://maps.google.com/?t=k&amp;q=",#REF!,",",#REF!),"Show location")</f>
        <v>#REF!</v>
      </c>
    </row>
    <row r="99" spans="1:66" x14ac:dyDescent="0.25">
      <c r="A99" s="31" t="s">
        <v>348</v>
      </c>
      <c r="B99" t="s">
        <v>1107</v>
      </c>
      <c r="C99" t="s">
        <v>1108</v>
      </c>
      <c r="D99" t="s">
        <v>1109</v>
      </c>
      <c r="E99" t="s">
        <v>109</v>
      </c>
      <c r="F99" t="s">
        <v>110</v>
      </c>
      <c r="G99" t="s">
        <v>111</v>
      </c>
      <c r="H99" t="s">
        <v>349</v>
      </c>
      <c r="I99" t="s">
        <v>350</v>
      </c>
      <c r="J99" t="s">
        <v>351</v>
      </c>
      <c r="K99" t="s">
        <v>352</v>
      </c>
      <c r="L99" t="s">
        <v>116</v>
      </c>
      <c r="M99">
        <v>28.787210000000002</v>
      </c>
      <c r="N99">
        <v>12.051550000000001</v>
      </c>
      <c r="O99" t="s">
        <v>118</v>
      </c>
      <c r="P99" t="s">
        <v>854</v>
      </c>
      <c r="Q99" t="s">
        <v>353</v>
      </c>
      <c r="R99" t="s">
        <v>151</v>
      </c>
      <c r="S99">
        <v>6</v>
      </c>
      <c r="T99">
        <v>18</v>
      </c>
      <c r="U99">
        <v>6</v>
      </c>
      <c r="V99">
        <v>18</v>
      </c>
      <c r="AC99" t="s">
        <v>120</v>
      </c>
      <c r="AD99" t="s">
        <v>117</v>
      </c>
      <c r="AE99" t="s">
        <v>117</v>
      </c>
      <c r="AF99">
        <v>1</v>
      </c>
      <c r="AG99">
        <v>1</v>
      </c>
      <c r="AH99">
        <v>1</v>
      </c>
      <c r="AI99">
        <v>2</v>
      </c>
      <c r="AJ99">
        <v>2</v>
      </c>
      <c r="AK99">
        <v>3</v>
      </c>
      <c r="AL99">
        <v>4</v>
      </c>
      <c r="AM99">
        <v>4</v>
      </c>
      <c r="AN99">
        <v>0</v>
      </c>
      <c r="AO99">
        <v>0</v>
      </c>
      <c r="AQ99">
        <v>1</v>
      </c>
      <c r="AV99">
        <v>5</v>
      </c>
      <c r="AW99" t="s">
        <v>847</v>
      </c>
      <c r="AX99" t="s">
        <v>122</v>
      </c>
      <c r="AY99" t="s">
        <v>847</v>
      </c>
      <c r="AZ99" t="s">
        <v>122</v>
      </c>
      <c r="BA99" t="s">
        <v>117</v>
      </c>
      <c r="BB99" t="s">
        <v>117</v>
      </c>
      <c r="BC99">
        <v>2</v>
      </c>
      <c r="BD99" t="s">
        <v>125</v>
      </c>
      <c r="BE99" t="s">
        <v>126</v>
      </c>
      <c r="BF99" t="s">
        <v>126</v>
      </c>
      <c r="BG99" t="s">
        <v>126</v>
      </c>
      <c r="BH99" t="s">
        <v>193</v>
      </c>
      <c r="BI99">
        <v>1543</v>
      </c>
      <c r="BJ99" t="s">
        <v>110</v>
      </c>
      <c r="BK99" t="s">
        <v>349</v>
      </c>
      <c r="BL99" t="s">
        <v>986</v>
      </c>
      <c r="BM99" t="s">
        <v>934</v>
      </c>
      <c r="BN99" s="29" t="e">
        <f>HYPERLINK(CONCATENATE("http://maps.google.com/?t=k&amp;q=",#REF!,",",#REF!),"Show location")</f>
        <v>#REF!</v>
      </c>
    </row>
    <row r="100" spans="1:66" x14ac:dyDescent="0.25">
      <c r="A100" s="31" t="s">
        <v>219</v>
      </c>
      <c r="B100" t="s">
        <v>1107</v>
      </c>
      <c r="C100" t="s">
        <v>1108</v>
      </c>
      <c r="D100" t="s">
        <v>1109</v>
      </c>
      <c r="E100" t="s">
        <v>109</v>
      </c>
      <c r="F100" t="s">
        <v>110</v>
      </c>
      <c r="G100" t="s">
        <v>111</v>
      </c>
      <c r="H100" t="s">
        <v>334</v>
      </c>
      <c r="I100" t="s">
        <v>335</v>
      </c>
      <c r="J100" t="s">
        <v>344</v>
      </c>
      <c r="K100" t="s">
        <v>345</v>
      </c>
      <c r="L100" t="s">
        <v>116</v>
      </c>
      <c r="M100">
        <v>27.518709999999999</v>
      </c>
      <c r="N100">
        <v>10.49915</v>
      </c>
      <c r="O100" t="s">
        <v>131</v>
      </c>
      <c r="P100" t="s">
        <v>150</v>
      </c>
      <c r="Q100" t="s">
        <v>346</v>
      </c>
      <c r="R100" t="s">
        <v>347</v>
      </c>
      <c r="S100">
        <v>52</v>
      </c>
      <c r="T100">
        <v>835</v>
      </c>
      <c r="U100">
        <v>52</v>
      </c>
      <c r="V100">
        <v>835</v>
      </c>
      <c r="AC100" t="s">
        <v>120</v>
      </c>
      <c r="AD100" t="s">
        <v>117</v>
      </c>
      <c r="AE100" t="s">
        <v>117</v>
      </c>
      <c r="AF100">
        <v>9</v>
      </c>
      <c r="AG100">
        <v>21</v>
      </c>
      <c r="AH100">
        <v>32</v>
      </c>
      <c r="AI100">
        <v>54</v>
      </c>
      <c r="AJ100">
        <v>47</v>
      </c>
      <c r="AK100">
        <v>98</v>
      </c>
      <c r="AL100">
        <v>106</v>
      </c>
      <c r="AM100">
        <v>188</v>
      </c>
      <c r="AN100">
        <v>118</v>
      </c>
      <c r="AO100">
        <v>162</v>
      </c>
      <c r="AQ100">
        <v>52</v>
      </c>
      <c r="AW100" t="s">
        <v>847</v>
      </c>
      <c r="AX100" t="s">
        <v>122</v>
      </c>
      <c r="AY100" t="s">
        <v>847</v>
      </c>
      <c r="AZ100" t="s">
        <v>122</v>
      </c>
      <c r="BA100" t="s">
        <v>847</v>
      </c>
      <c r="BB100" t="s">
        <v>122</v>
      </c>
      <c r="BC100">
        <v>3</v>
      </c>
      <c r="BD100" t="s">
        <v>125</v>
      </c>
      <c r="BE100" t="s">
        <v>126</v>
      </c>
      <c r="BF100" t="s">
        <v>126</v>
      </c>
      <c r="BG100" t="s">
        <v>126</v>
      </c>
      <c r="BH100" t="s">
        <v>127</v>
      </c>
      <c r="BI100">
        <v>1540</v>
      </c>
      <c r="BJ100" t="s">
        <v>110</v>
      </c>
      <c r="BK100" t="s">
        <v>334</v>
      </c>
      <c r="BL100" t="s">
        <v>987</v>
      </c>
      <c r="BM100" t="s">
        <v>951</v>
      </c>
      <c r="BN100" s="29" t="e">
        <f>HYPERLINK(CONCATENATE("http://maps.google.com/?t=k&amp;q=",#REF!,",",#REF!),"Show location")</f>
        <v>#REF!</v>
      </c>
    </row>
    <row r="101" spans="1:66" x14ac:dyDescent="0.25">
      <c r="A101" s="31" t="s">
        <v>305</v>
      </c>
      <c r="B101" t="s">
        <v>1107</v>
      </c>
      <c r="C101" t="s">
        <v>1108</v>
      </c>
      <c r="D101" t="s">
        <v>1109</v>
      </c>
      <c r="E101" t="s">
        <v>109</v>
      </c>
      <c r="F101" t="s">
        <v>110</v>
      </c>
      <c r="G101" t="s">
        <v>111</v>
      </c>
      <c r="H101" t="s">
        <v>334</v>
      </c>
      <c r="I101" t="s">
        <v>335</v>
      </c>
      <c r="J101" t="s">
        <v>340</v>
      </c>
      <c r="K101" t="s">
        <v>341</v>
      </c>
      <c r="L101" t="s">
        <v>116</v>
      </c>
      <c r="M101">
        <v>27.851330000000001</v>
      </c>
      <c r="N101">
        <v>10.26483</v>
      </c>
      <c r="O101" t="s">
        <v>131</v>
      </c>
      <c r="P101" t="s">
        <v>150</v>
      </c>
      <c r="Q101" t="s">
        <v>342</v>
      </c>
      <c r="R101" t="s">
        <v>343</v>
      </c>
      <c r="S101">
        <v>58</v>
      </c>
      <c r="T101">
        <v>385</v>
      </c>
      <c r="W101">
        <v>58</v>
      </c>
      <c r="X101">
        <v>385</v>
      </c>
      <c r="AC101" t="s">
        <v>120</v>
      </c>
      <c r="AD101" t="s">
        <v>117</v>
      </c>
      <c r="AE101" t="s">
        <v>117</v>
      </c>
      <c r="AF101">
        <v>8</v>
      </c>
      <c r="AG101">
        <v>15</v>
      </c>
      <c r="AH101">
        <v>31</v>
      </c>
      <c r="AI101">
        <v>31</v>
      </c>
      <c r="AJ101">
        <v>92</v>
      </c>
      <c r="AK101">
        <v>69</v>
      </c>
      <c r="AL101">
        <v>39</v>
      </c>
      <c r="AM101">
        <v>38</v>
      </c>
      <c r="AN101">
        <v>31</v>
      </c>
      <c r="AO101">
        <v>31</v>
      </c>
      <c r="AQ101">
        <v>58</v>
      </c>
      <c r="AW101" t="s">
        <v>647</v>
      </c>
      <c r="AX101" t="s">
        <v>122</v>
      </c>
      <c r="AY101" t="s">
        <v>847</v>
      </c>
      <c r="AZ101" t="s">
        <v>122</v>
      </c>
      <c r="BA101" t="s">
        <v>847</v>
      </c>
      <c r="BB101" t="s">
        <v>122</v>
      </c>
      <c r="BC101">
        <v>3</v>
      </c>
      <c r="BD101" t="s">
        <v>125</v>
      </c>
      <c r="BE101" t="s">
        <v>126</v>
      </c>
      <c r="BF101" t="s">
        <v>126</v>
      </c>
      <c r="BG101" t="s">
        <v>206</v>
      </c>
      <c r="BH101" t="s">
        <v>127</v>
      </c>
      <c r="BI101">
        <v>1539</v>
      </c>
      <c r="BJ101" t="s">
        <v>110</v>
      </c>
      <c r="BK101" t="s">
        <v>334</v>
      </c>
      <c r="BL101" t="s">
        <v>988</v>
      </c>
      <c r="BM101" t="s">
        <v>951</v>
      </c>
      <c r="BN101" s="29" t="e">
        <f>HYPERLINK(CONCATENATE("http://maps.google.com/?t=k&amp;q=",#REF!,",",#REF!),"Show location")</f>
        <v>#REF!</v>
      </c>
    </row>
    <row r="102" spans="1:66" x14ac:dyDescent="0.25">
      <c r="A102" s="31" t="s">
        <v>207</v>
      </c>
      <c r="B102" t="s">
        <v>1107</v>
      </c>
      <c r="C102" t="s">
        <v>1108</v>
      </c>
      <c r="D102" t="s">
        <v>1109</v>
      </c>
      <c r="E102" t="s">
        <v>109</v>
      </c>
      <c r="F102" t="s">
        <v>110</v>
      </c>
      <c r="G102" t="s">
        <v>111</v>
      </c>
      <c r="H102" t="s">
        <v>334</v>
      </c>
      <c r="I102" t="s">
        <v>335</v>
      </c>
      <c r="J102" t="s">
        <v>336</v>
      </c>
      <c r="K102" t="s">
        <v>337</v>
      </c>
      <c r="L102" t="s">
        <v>116</v>
      </c>
      <c r="M102">
        <v>27.74212</v>
      </c>
      <c r="N102">
        <v>10.18684</v>
      </c>
      <c r="O102" t="s">
        <v>131</v>
      </c>
      <c r="P102" t="s">
        <v>150</v>
      </c>
      <c r="Q102" t="s">
        <v>338</v>
      </c>
      <c r="R102" t="s">
        <v>339</v>
      </c>
      <c r="S102">
        <v>36</v>
      </c>
      <c r="T102">
        <v>226</v>
      </c>
      <c r="U102">
        <v>36</v>
      </c>
      <c r="V102">
        <v>226</v>
      </c>
      <c r="AC102" t="s">
        <v>120</v>
      </c>
      <c r="AD102" t="s">
        <v>117</v>
      </c>
      <c r="AE102" t="s">
        <v>117</v>
      </c>
      <c r="AF102">
        <v>14</v>
      </c>
      <c r="AG102">
        <v>9</v>
      </c>
      <c r="AH102">
        <v>17</v>
      </c>
      <c r="AI102">
        <v>20</v>
      </c>
      <c r="AJ102">
        <v>23</v>
      </c>
      <c r="AK102">
        <v>27</v>
      </c>
      <c r="AL102">
        <v>31</v>
      </c>
      <c r="AM102">
        <v>36</v>
      </c>
      <c r="AN102">
        <v>23</v>
      </c>
      <c r="AO102">
        <v>26</v>
      </c>
      <c r="AQ102">
        <v>36</v>
      </c>
      <c r="AW102" t="s">
        <v>647</v>
      </c>
      <c r="AX102" t="s">
        <v>122</v>
      </c>
      <c r="AY102" t="s">
        <v>847</v>
      </c>
      <c r="AZ102" t="s">
        <v>122</v>
      </c>
      <c r="BA102" t="s">
        <v>847</v>
      </c>
      <c r="BB102" t="s">
        <v>122</v>
      </c>
      <c r="BC102">
        <v>3</v>
      </c>
      <c r="BD102" t="s">
        <v>125</v>
      </c>
      <c r="BE102" t="s">
        <v>206</v>
      </c>
      <c r="BF102" t="s">
        <v>126</v>
      </c>
      <c r="BG102" t="s">
        <v>126</v>
      </c>
      <c r="BH102" t="s">
        <v>127</v>
      </c>
      <c r="BI102">
        <v>1538</v>
      </c>
      <c r="BJ102" t="s">
        <v>110</v>
      </c>
      <c r="BK102" t="s">
        <v>334</v>
      </c>
      <c r="BL102" t="s">
        <v>989</v>
      </c>
      <c r="BM102" t="s">
        <v>951</v>
      </c>
      <c r="BN102" s="29" t="e">
        <f>HYPERLINK(CONCATENATE("http://maps.google.com/?t=k&amp;q=",#REF!,",",#REF!),"Show location")</f>
        <v>#REF!</v>
      </c>
    </row>
    <row r="103" spans="1:66" x14ac:dyDescent="0.25">
      <c r="A103" s="31" t="s">
        <v>450</v>
      </c>
      <c r="B103" t="s">
        <v>1107</v>
      </c>
      <c r="C103" t="s">
        <v>1108</v>
      </c>
      <c r="D103" t="s">
        <v>1109</v>
      </c>
      <c r="E103" t="s">
        <v>109</v>
      </c>
      <c r="F103" t="s">
        <v>110</v>
      </c>
      <c r="G103" t="s">
        <v>111</v>
      </c>
      <c r="H103" t="s">
        <v>334</v>
      </c>
      <c r="I103" t="s">
        <v>335</v>
      </c>
      <c r="J103" t="s">
        <v>532</v>
      </c>
      <c r="K103" t="s">
        <v>533</v>
      </c>
      <c r="L103" t="s">
        <v>205</v>
      </c>
      <c r="M103">
        <v>27.684529999999999</v>
      </c>
      <c r="N103">
        <v>10.138820000000001</v>
      </c>
      <c r="O103" t="s">
        <v>131</v>
      </c>
      <c r="P103" t="s">
        <v>150</v>
      </c>
      <c r="Q103" t="s">
        <v>534</v>
      </c>
      <c r="R103" t="s">
        <v>535</v>
      </c>
      <c r="S103">
        <v>135</v>
      </c>
      <c r="T103">
        <v>792</v>
      </c>
      <c r="U103">
        <v>135</v>
      </c>
      <c r="V103">
        <v>792</v>
      </c>
      <c r="AC103" t="s">
        <v>120</v>
      </c>
      <c r="AD103" t="s">
        <v>117</v>
      </c>
      <c r="AE103" t="s">
        <v>117</v>
      </c>
      <c r="AF103">
        <v>37</v>
      </c>
      <c r="AG103">
        <v>78</v>
      </c>
      <c r="AH103">
        <v>30</v>
      </c>
      <c r="AI103">
        <v>56</v>
      </c>
      <c r="AJ103">
        <v>85</v>
      </c>
      <c r="AK103">
        <v>113</v>
      </c>
      <c r="AL103">
        <v>145</v>
      </c>
      <c r="AM103">
        <v>189</v>
      </c>
      <c r="AN103">
        <v>25</v>
      </c>
      <c r="AO103">
        <v>34</v>
      </c>
      <c r="AQ103">
        <v>135</v>
      </c>
      <c r="AW103" t="s">
        <v>647</v>
      </c>
      <c r="AX103" t="s">
        <v>122</v>
      </c>
      <c r="AY103" t="s">
        <v>847</v>
      </c>
      <c r="AZ103" t="s">
        <v>122</v>
      </c>
      <c r="BA103" t="s">
        <v>847</v>
      </c>
      <c r="BB103" t="s">
        <v>122</v>
      </c>
      <c r="BC103">
        <v>3</v>
      </c>
      <c r="BD103" t="s">
        <v>125</v>
      </c>
      <c r="BE103" t="s">
        <v>126</v>
      </c>
      <c r="BF103" t="s">
        <v>126</v>
      </c>
      <c r="BG103" t="s">
        <v>126</v>
      </c>
      <c r="BH103" t="s">
        <v>127</v>
      </c>
      <c r="BI103">
        <v>606</v>
      </c>
      <c r="BJ103" t="s">
        <v>110</v>
      </c>
      <c r="BK103" t="s">
        <v>334</v>
      </c>
      <c r="BL103" t="s">
        <v>990</v>
      </c>
      <c r="BM103" t="s">
        <v>951</v>
      </c>
      <c r="BN103" s="29" t="e">
        <f>HYPERLINK(CONCATENATE("http://maps.google.com/?t=k&amp;q=",#REF!,",",#REF!),"Show location")</f>
        <v>#REF!</v>
      </c>
    </row>
    <row r="104" spans="1:66" x14ac:dyDescent="0.25">
      <c r="A104" s="31" t="s">
        <v>128</v>
      </c>
      <c r="B104" t="s">
        <v>1107</v>
      </c>
      <c r="C104" t="s">
        <v>1108</v>
      </c>
      <c r="D104" t="s">
        <v>1109</v>
      </c>
      <c r="E104" t="s">
        <v>109</v>
      </c>
      <c r="F104" t="s">
        <v>110</v>
      </c>
      <c r="G104" t="s">
        <v>111</v>
      </c>
      <c r="H104" t="s">
        <v>334</v>
      </c>
      <c r="I104" t="s">
        <v>335</v>
      </c>
      <c r="J104" t="s">
        <v>528</v>
      </c>
      <c r="K104" t="s">
        <v>529</v>
      </c>
      <c r="L104" t="s">
        <v>116</v>
      </c>
      <c r="M104">
        <v>0</v>
      </c>
      <c r="N104">
        <v>0</v>
      </c>
      <c r="O104" t="s">
        <v>131</v>
      </c>
      <c r="P104" t="s">
        <v>119</v>
      </c>
      <c r="Q104" t="s">
        <v>530</v>
      </c>
      <c r="R104" t="s">
        <v>531</v>
      </c>
      <c r="S104">
        <v>125</v>
      </c>
      <c r="T104">
        <v>723</v>
      </c>
      <c r="U104">
        <v>125</v>
      </c>
      <c r="V104">
        <v>723</v>
      </c>
      <c r="AC104" t="s">
        <v>120</v>
      </c>
      <c r="AD104" t="s">
        <v>117</v>
      </c>
      <c r="AE104" t="s">
        <v>117</v>
      </c>
      <c r="AF104">
        <v>42</v>
      </c>
      <c r="AG104">
        <v>53</v>
      </c>
      <c r="AH104">
        <v>106</v>
      </c>
      <c r="AI104">
        <v>85</v>
      </c>
      <c r="AJ104">
        <v>148</v>
      </c>
      <c r="AK104">
        <v>148</v>
      </c>
      <c r="AL104">
        <v>35</v>
      </c>
      <c r="AM104">
        <v>48</v>
      </c>
      <c r="AN104">
        <v>26</v>
      </c>
      <c r="AO104">
        <v>32</v>
      </c>
      <c r="AU104">
        <v>125</v>
      </c>
      <c r="AW104" t="s">
        <v>647</v>
      </c>
      <c r="AX104" t="s">
        <v>122</v>
      </c>
      <c r="AY104" t="s">
        <v>847</v>
      </c>
      <c r="AZ104" t="s">
        <v>122</v>
      </c>
      <c r="BA104" t="s">
        <v>847</v>
      </c>
      <c r="BB104" t="s">
        <v>122</v>
      </c>
      <c r="BC104">
        <v>3</v>
      </c>
      <c r="BD104" t="s">
        <v>125</v>
      </c>
      <c r="BE104" t="s">
        <v>126</v>
      </c>
      <c r="BF104" t="s">
        <v>126</v>
      </c>
      <c r="BG104" t="s">
        <v>126</v>
      </c>
      <c r="BH104" t="s">
        <v>127</v>
      </c>
      <c r="BI104">
        <v>605</v>
      </c>
      <c r="BJ104" t="s">
        <v>110</v>
      </c>
      <c r="BK104" t="s">
        <v>334</v>
      </c>
      <c r="BL104" t="s">
        <v>991</v>
      </c>
      <c r="BM104" t="s">
        <v>951</v>
      </c>
      <c r="BN104" s="29" t="e">
        <f>HYPERLINK(CONCATENATE("http://maps.google.com/?t=k&amp;q=",#REF!,",",#REF!),"Show location")</f>
        <v>#REF!</v>
      </c>
    </row>
    <row r="105" spans="1:66" x14ac:dyDescent="0.25">
      <c r="A105" s="31" t="s">
        <v>223</v>
      </c>
      <c r="B105" t="s">
        <v>1107</v>
      </c>
      <c r="C105" t="s">
        <v>1108</v>
      </c>
      <c r="D105" t="s">
        <v>1109</v>
      </c>
      <c r="E105" t="s">
        <v>109</v>
      </c>
      <c r="F105" t="s">
        <v>110</v>
      </c>
      <c r="G105" t="s">
        <v>111</v>
      </c>
      <c r="H105" t="s">
        <v>482</v>
      </c>
      <c r="I105" t="s">
        <v>483</v>
      </c>
      <c r="J105" t="s">
        <v>484</v>
      </c>
      <c r="K105" t="s">
        <v>20</v>
      </c>
      <c r="L105" t="s">
        <v>116</v>
      </c>
      <c r="M105">
        <v>28.216889999999999</v>
      </c>
      <c r="N105">
        <v>10.5814</v>
      </c>
      <c r="O105" t="s">
        <v>131</v>
      </c>
      <c r="P105" t="s">
        <v>150</v>
      </c>
      <c r="Q105" t="s">
        <v>485</v>
      </c>
      <c r="R105" t="s">
        <v>486</v>
      </c>
      <c r="S105">
        <v>124</v>
      </c>
      <c r="T105">
        <v>744</v>
      </c>
      <c r="U105">
        <v>124</v>
      </c>
      <c r="V105">
        <v>744</v>
      </c>
      <c r="AC105" t="s">
        <v>120</v>
      </c>
      <c r="AD105" t="s">
        <v>117</v>
      </c>
      <c r="AE105" t="s">
        <v>117</v>
      </c>
      <c r="AF105">
        <v>19</v>
      </c>
      <c r="AG105">
        <v>29</v>
      </c>
      <c r="AH105">
        <v>72</v>
      </c>
      <c r="AI105">
        <v>76</v>
      </c>
      <c r="AJ105">
        <v>138</v>
      </c>
      <c r="AK105">
        <v>129</v>
      </c>
      <c r="AL105">
        <v>119</v>
      </c>
      <c r="AM105">
        <v>129</v>
      </c>
      <c r="AN105">
        <v>19</v>
      </c>
      <c r="AO105">
        <v>14</v>
      </c>
      <c r="AQ105">
        <v>1</v>
      </c>
      <c r="AV105">
        <v>123</v>
      </c>
      <c r="AW105" t="s">
        <v>844</v>
      </c>
      <c r="AX105" t="s">
        <v>122</v>
      </c>
      <c r="AY105" t="s">
        <v>647</v>
      </c>
      <c r="AZ105" t="s">
        <v>123</v>
      </c>
      <c r="BA105" t="s">
        <v>647</v>
      </c>
      <c r="BB105" t="s">
        <v>122</v>
      </c>
      <c r="BC105">
        <v>3</v>
      </c>
      <c r="BD105" t="s">
        <v>125</v>
      </c>
      <c r="BE105" t="s">
        <v>126</v>
      </c>
      <c r="BF105" t="s">
        <v>126</v>
      </c>
      <c r="BG105" t="s">
        <v>126</v>
      </c>
      <c r="BH105" t="s">
        <v>127</v>
      </c>
      <c r="BI105">
        <v>519</v>
      </c>
      <c r="BJ105" t="s">
        <v>110</v>
      </c>
      <c r="BK105" t="s">
        <v>482</v>
      </c>
      <c r="BL105" t="s">
        <v>992</v>
      </c>
      <c r="BM105" t="s">
        <v>939</v>
      </c>
      <c r="BN105" s="29" t="e">
        <f>HYPERLINK(CONCATENATE("http://maps.google.com/?t=k&amp;q=",#REF!,",",#REF!),"Show location")</f>
        <v>#REF!</v>
      </c>
    </row>
    <row r="106" spans="1:66" x14ac:dyDescent="0.25">
      <c r="A106" s="31" t="s">
        <v>135</v>
      </c>
      <c r="B106" t="s">
        <v>1107</v>
      </c>
      <c r="C106" t="s">
        <v>1108</v>
      </c>
      <c r="D106" t="s">
        <v>1109</v>
      </c>
      <c r="E106" t="s">
        <v>109</v>
      </c>
      <c r="F106" t="s">
        <v>110</v>
      </c>
      <c r="G106" t="s">
        <v>111</v>
      </c>
      <c r="H106" t="s">
        <v>482</v>
      </c>
      <c r="I106" t="s">
        <v>483</v>
      </c>
      <c r="J106" t="s">
        <v>496</v>
      </c>
      <c r="K106" t="s">
        <v>25</v>
      </c>
      <c r="L106" t="s">
        <v>116</v>
      </c>
      <c r="M106">
        <v>27.97588</v>
      </c>
      <c r="N106">
        <v>10.856</v>
      </c>
      <c r="O106" t="s">
        <v>131</v>
      </c>
      <c r="P106" t="s">
        <v>150</v>
      </c>
      <c r="Q106" t="s">
        <v>215</v>
      </c>
      <c r="R106" t="s">
        <v>338</v>
      </c>
      <c r="S106">
        <v>42</v>
      </c>
      <c r="T106">
        <v>252</v>
      </c>
      <c r="Y106">
        <v>42</v>
      </c>
      <c r="Z106">
        <v>252</v>
      </c>
      <c r="AC106" t="s">
        <v>120</v>
      </c>
      <c r="AD106" t="s">
        <v>117</v>
      </c>
      <c r="AE106" t="s">
        <v>117</v>
      </c>
      <c r="AF106">
        <v>5</v>
      </c>
      <c r="AG106">
        <v>20</v>
      </c>
      <c r="AH106">
        <v>20</v>
      </c>
      <c r="AI106">
        <v>57</v>
      </c>
      <c r="AJ106">
        <v>22</v>
      </c>
      <c r="AK106">
        <v>35</v>
      </c>
      <c r="AL106">
        <v>27</v>
      </c>
      <c r="AM106">
        <v>41</v>
      </c>
      <c r="AN106">
        <v>5</v>
      </c>
      <c r="AO106">
        <v>20</v>
      </c>
      <c r="AQ106">
        <v>1</v>
      </c>
      <c r="AV106">
        <v>41</v>
      </c>
      <c r="AW106" t="s">
        <v>647</v>
      </c>
      <c r="AX106" t="s">
        <v>122</v>
      </c>
      <c r="AY106" t="s">
        <v>647</v>
      </c>
      <c r="AZ106" t="s">
        <v>122</v>
      </c>
      <c r="BA106" t="s">
        <v>647</v>
      </c>
      <c r="BB106" t="s">
        <v>122</v>
      </c>
      <c r="BC106">
        <v>6</v>
      </c>
      <c r="BD106" t="s">
        <v>125</v>
      </c>
      <c r="BE106" t="s">
        <v>126</v>
      </c>
      <c r="BF106" t="s">
        <v>126</v>
      </c>
      <c r="BG106" t="s">
        <v>126</v>
      </c>
      <c r="BH106" t="s">
        <v>127</v>
      </c>
      <c r="BI106">
        <v>524</v>
      </c>
      <c r="BJ106" t="s">
        <v>110</v>
      </c>
      <c r="BK106" t="s">
        <v>482</v>
      </c>
      <c r="BL106" t="s">
        <v>993</v>
      </c>
      <c r="BM106" t="s">
        <v>939</v>
      </c>
      <c r="BN106" s="29" t="e">
        <f>HYPERLINK(CONCATENATE("http://maps.google.com/?t=k&amp;q=",#REF!,",",#REF!),"Show location")</f>
        <v>#REF!</v>
      </c>
    </row>
    <row r="107" spans="1:66" x14ac:dyDescent="0.25">
      <c r="A107" s="31" t="s">
        <v>207</v>
      </c>
      <c r="B107" t="s">
        <v>1107</v>
      </c>
      <c r="C107" t="s">
        <v>1108</v>
      </c>
      <c r="D107" t="s">
        <v>1109</v>
      </c>
      <c r="E107" t="s">
        <v>109</v>
      </c>
      <c r="F107" t="s">
        <v>110</v>
      </c>
      <c r="G107" t="s">
        <v>111</v>
      </c>
      <c r="H107" t="s">
        <v>482</v>
      </c>
      <c r="I107" t="s">
        <v>483</v>
      </c>
      <c r="J107" t="s">
        <v>489</v>
      </c>
      <c r="K107" t="s">
        <v>22</v>
      </c>
      <c r="L107" t="s">
        <v>116</v>
      </c>
      <c r="M107">
        <v>28.10679</v>
      </c>
      <c r="N107">
        <v>10.774940000000001</v>
      </c>
      <c r="O107" t="s">
        <v>131</v>
      </c>
      <c r="P107" t="s">
        <v>150</v>
      </c>
      <c r="Q107" t="s">
        <v>161</v>
      </c>
      <c r="R107" t="s">
        <v>481</v>
      </c>
      <c r="S107">
        <v>84</v>
      </c>
      <c r="T107">
        <v>504</v>
      </c>
      <c r="Y107">
        <v>84</v>
      </c>
      <c r="Z107">
        <v>504</v>
      </c>
      <c r="AC107" t="s">
        <v>120</v>
      </c>
      <c r="AD107" t="s">
        <v>117</v>
      </c>
      <c r="AE107" t="s">
        <v>117</v>
      </c>
      <c r="AF107">
        <v>10</v>
      </c>
      <c r="AG107">
        <v>15</v>
      </c>
      <c r="AH107">
        <v>29</v>
      </c>
      <c r="AI107">
        <v>36</v>
      </c>
      <c r="AJ107">
        <v>68</v>
      </c>
      <c r="AK107">
        <v>51</v>
      </c>
      <c r="AL107">
        <v>61</v>
      </c>
      <c r="AM107">
        <v>54</v>
      </c>
      <c r="AN107">
        <v>15</v>
      </c>
      <c r="AO107">
        <v>165</v>
      </c>
      <c r="AQ107">
        <v>1</v>
      </c>
      <c r="AV107">
        <v>83</v>
      </c>
      <c r="AW107" t="s">
        <v>647</v>
      </c>
      <c r="AX107" t="s">
        <v>122</v>
      </c>
      <c r="AY107" t="s">
        <v>647</v>
      </c>
      <c r="AZ107" t="s">
        <v>122</v>
      </c>
      <c r="BA107" t="s">
        <v>647</v>
      </c>
      <c r="BB107" t="s">
        <v>122</v>
      </c>
      <c r="BC107">
        <v>3</v>
      </c>
      <c r="BD107" t="s">
        <v>125</v>
      </c>
      <c r="BE107" t="s">
        <v>126</v>
      </c>
      <c r="BF107" t="s">
        <v>126</v>
      </c>
      <c r="BG107" t="s">
        <v>126</v>
      </c>
      <c r="BH107" t="s">
        <v>127</v>
      </c>
      <c r="BI107">
        <v>521</v>
      </c>
      <c r="BJ107" t="s">
        <v>110</v>
      </c>
      <c r="BK107" t="s">
        <v>482</v>
      </c>
      <c r="BL107" t="s">
        <v>994</v>
      </c>
      <c r="BM107" t="s">
        <v>939</v>
      </c>
      <c r="BN107" s="29" t="e">
        <f>HYPERLINK(CONCATENATE("http://maps.google.com/?t=k&amp;q=",#REF!,",",#REF!),"Show location")</f>
        <v>#REF!</v>
      </c>
    </row>
    <row r="108" spans="1:66" x14ac:dyDescent="0.25">
      <c r="A108" s="31" t="s">
        <v>200</v>
      </c>
      <c r="B108" t="s">
        <v>1107</v>
      </c>
      <c r="C108" t="s">
        <v>1108</v>
      </c>
      <c r="D108" t="s">
        <v>1109</v>
      </c>
      <c r="E108" t="s">
        <v>109</v>
      </c>
      <c r="F108" t="s">
        <v>110</v>
      </c>
      <c r="G108" t="s">
        <v>111</v>
      </c>
      <c r="H108" t="s">
        <v>482</v>
      </c>
      <c r="I108" t="s">
        <v>483</v>
      </c>
      <c r="J108" t="s">
        <v>487</v>
      </c>
      <c r="K108" t="s">
        <v>21</v>
      </c>
      <c r="L108" t="s">
        <v>116</v>
      </c>
      <c r="M108">
        <v>28.34665</v>
      </c>
      <c r="N108">
        <v>10.573549999999999</v>
      </c>
      <c r="O108" t="s">
        <v>131</v>
      </c>
      <c r="P108" t="s">
        <v>150</v>
      </c>
      <c r="Q108" t="s">
        <v>477</v>
      </c>
      <c r="R108" t="s">
        <v>488</v>
      </c>
      <c r="S108">
        <v>65</v>
      </c>
      <c r="T108">
        <v>390</v>
      </c>
      <c r="Y108">
        <v>65</v>
      </c>
      <c r="Z108">
        <v>390</v>
      </c>
      <c r="AC108" t="s">
        <v>120</v>
      </c>
      <c r="AD108" t="s">
        <v>117</v>
      </c>
      <c r="AE108" t="s">
        <v>117</v>
      </c>
      <c r="AF108">
        <v>5</v>
      </c>
      <c r="AG108">
        <v>20</v>
      </c>
      <c r="AH108">
        <v>35</v>
      </c>
      <c r="AI108">
        <v>42</v>
      </c>
      <c r="AJ108">
        <v>79</v>
      </c>
      <c r="AK108">
        <v>62</v>
      </c>
      <c r="AL108">
        <v>67</v>
      </c>
      <c r="AM108">
        <v>61</v>
      </c>
      <c r="AN108">
        <v>12</v>
      </c>
      <c r="AO108">
        <v>7</v>
      </c>
      <c r="AQ108">
        <v>1</v>
      </c>
      <c r="AV108">
        <v>64</v>
      </c>
      <c r="AW108" t="s">
        <v>647</v>
      </c>
      <c r="AX108" t="s">
        <v>122</v>
      </c>
      <c r="AY108" t="s">
        <v>647</v>
      </c>
      <c r="AZ108" t="s">
        <v>122</v>
      </c>
      <c r="BA108" t="s">
        <v>117</v>
      </c>
      <c r="BB108" t="s">
        <v>117</v>
      </c>
      <c r="BC108">
        <v>4</v>
      </c>
      <c r="BD108" t="s">
        <v>125</v>
      </c>
      <c r="BE108" t="s">
        <v>126</v>
      </c>
      <c r="BF108" t="s">
        <v>126</v>
      </c>
      <c r="BG108" t="s">
        <v>126</v>
      </c>
      <c r="BH108" t="s">
        <v>127</v>
      </c>
      <c r="BI108">
        <v>520</v>
      </c>
      <c r="BJ108" t="s">
        <v>110</v>
      </c>
      <c r="BK108" t="s">
        <v>482</v>
      </c>
      <c r="BL108" t="s">
        <v>995</v>
      </c>
      <c r="BM108" t="s">
        <v>939</v>
      </c>
      <c r="BN108" s="29" t="e">
        <f>HYPERLINK(CONCATENATE("http://maps.google.com/?t=k&amp;q=",#REF!,",",#REF!),"Show location")</f>
        <v>#REF!</v>
      </c>
    </row>
    <row r="109" spans="1:66" x14ac:dyDescent="0.25">
      <c r="A109" s="31" t="s">
        <v>128</v>
      </c>
      <c r="B109" t="s">
        <v>1107</v>
      </c>
      <c r="C109" t="s">
        <v>1108</v>
      </c>
      <c r="D109" t="s">
        <v>1109</v>
      </c>
      <c r="E109" t="s">
        <v>109</v>
      </c>
      <c r="F109" t="s">
        <v>110</v>
      </c>
      <c r="G109" t="s">
        <v>111</v>
      </c>
      <c r="H109" t="s">
        <v>482</v>
      </c>
      <c r="I109" t="s">
        <v>483</v>
      </c>
      <c r="J109" t="s">
        <v>493</v>
      </c>
      <c r="K109" t="s">
        <v>24</v>
      </c>
      <c r="L109" t="s">
        <v>116</v>
      </c>
      <c r="M109">
        <v>28.413930000000001</v>
      </c>
      <c r="N109">
        <v>10.296139999999999</v>
      </c>
      <c r="O109" t="s">
        <v>131</v>
      </c>
      <c r="P109" t="s">
        <v>150</v>
      </c>
      <c r="Q109" t="s">
        <v>494</v>
      </c>
      <c r="R109" t="s">
        <v>495</v>
      </c>
      <c r="S109">
        <v>184</v>
      </c>
      <c r="T109">
        <v>1110</v>
      </c>
      <c r="Y109">
        <v>184</v>
      </c>
      <c r="Z109">
        <v>1110</v>
      </c>
      <c r="AC109" t="s">
        <v>120</v>
      </c>
      <c r="AD109" t="s">
        <v>117</v>
      </c>
      <c r="AE109" t="s">
        <v>117</v>
      </c>
      <c r="AF109">
        <v>37</v>
      </c>
      <c r="AG109">
        <v>22</v>
      </c>
      <c r="AH109">
        <v>96</v>
      </c>
      <c r="AI109">
        <v>133</v>
      </c>
      <c r="AJ109">
        <v>200</v>
      </c>
      <c r="AK109">
        <v>192</v>
      </c>
      <c r="AL109">
        <v>163</v>
      </c>
      <c r="AM109">
        <v>186</v>
      </c>
      <c r="AN109">
        <v>37</v>
      </c>
      <c r="AO109">
        <v>44</v>
      </c>
      <c r="AQ109">
        <v>1</v>
      </c>
      <c r="AV109">
        <v>183</v>
      </c>
      <c r="AW109" t="s">
        <v>647</v>
      </c>
      <c r="AX109" t="s">
        <v>122</v>
      </c>
      <c r="AY109" t="s">
        <v>647</v>
      </c>
      <c r="AZ109" t="s">
        <v>122</v>
      </c>
      <c r="BA109" t="s">
        <v>949</v>
      </c>
      <c r="BB109" t="s">
        <v>122</v>
      </c>
      <c r="BC109">
        <v>3</v>
      </c>
      <c r="BD109" t="s">
        <v>125</v>
      </c>
      <c r="BE109" t="s">
        <v>126</v>
      </c>
      <c r="BF109" t="s">
        <v>126</v>
      </c>
      <c r="BG109" t="s">
        <v>126</v>
      </c>
      <c r="BH109" t="s">
        <v>127</v>
      </c>
      <c r="BI109">
        <v>523</v>
      </c>
      <c r="BJ109" t="s">
        <v>110</v>
      </c>
      <c r="BK109" t="s">
        <v>482</v>
      </c>
      <c r="BL109" t="s">
        <v>996</v>
      </c>
      <c r="BM109" t="s">
        <v>939</v>
      </c>
      <c r="BN109" s="29" t="e">
        <f>HYPERLINK(CONCATENATE("http://maps.google.com/?t=k&amp;q=",#REF!,",",#REF!),"Show location")</f>
        <v>#REF!</v>
      </c>
    </row>
    <row r="110" spans="1:66" x14ac:dyDescent="0.25">
      <c r="A110" s="31" t="s">
        <v>254</v>
      </c>
      <c r="B110" t="s">
        <v>1107</v>
      </c>
      <c r="C110" t="s">
        <v>1108</v>
      </c>
      <c r="D110" t="s">
        <v>1109</v>
      </c>
      <c r="E110" t="s">
        <v>109</v>
      </c>
      <c r="F110" t="s">
        <v>110</v>
      </c>
      <c r="G110" t="s">
        <v>111</v>
      </c>
      <c r="H110" t="s">
        <v>482</v>
      </c>
      <c r="I110" t="s">
        <v>483</v>
      </c>
      <c r="J110" t="s">
        <v>490</v>
      </c>
      <c r="K110" t="s">
        <v>23</v>
      </c>
      <c r="L110" t="s">
        <v>116</v>
      </c>
      <c r="M110">
        <v>28.574249999999999</v>
      </c>
      <c r="N110">
        <v>10.319129999999999</v>
      </c>
      <c r="O110" t="s">
        <v>131</v>
      </c>
      <c r="P110" t="s">
        <v>150</v>
      </c>
      <c r="Q110" t="s">
        <v>491</v>
      </c>
      <c r="R110" t="s">
        <v>492</v>
      </c>
      <c r="S110">
        <v>62</v>
      </c>
      <c r="T110">
        <v>372</v>
      </c>
      <c r="Y110">
        <v>62</v>
      </c>
      <c r="Z110">
        <v>372</v>
      </c>
      <c r="AC110" t="s">
        <v>120</v>
      </c>
      <c r="AD110" t="s">
        <v>117</v>
      </c>
      <c r="AE110" t="s">
        <v>117</v>
      </c>
      <c r="AF110">
        <v>9</v>
      </c>
      <c r="AG110">
        <v>16</v>
      </c>
      <c r="AH110">
        <v>33</v>
      </c>
      <c r="AI110">
        <v>40</v>
      </c>
      <c r="AJ110">
        <v>64</v>
      </c>
      <c r="AK110">
        <v>68</v>
      </c>
      <c r="AL110">
        <v>54</v>
      </c>
      <c r="AM110">
        <v>67</v>
      </c>
      <c r="AN110">
        <v>12</v>
      </c>
      <c r="AO110">
        <v>9</v>
      </c>
      <c r="AQ110">
        <v>1</v>
      </c>
      <c r="AV110">
        <v>61</v>
      </c>
      <c r="AW110" t="s">
        <v>844</v>
      </c>
      <c r="AX110" t="s">
        <v>122</v>
      </c>
      <c r="AY110" t="s">
        <v>647</v>
      </c>
      <c r="AZ110" t="s">
        <v>122</v>
      </c>
      <c r="BA110" t="s">
        <v>847</v>
      </c>
      <c r="BB110" t="s">
        <v>122</v>
      </c>
      <c r="BC110">
        <v>3</v>
      </c>
      <c r="BD110" t="s">
        <v>125</v>
      </c>
      <c r="BE110" t="s">
        <v>126</v>
      </c>
      <c r="BF110" t="s">
        <v>126</v>
      </c>
      <c r="BG110" t="s">
        <v>126</v>
      </c>
      <c r="BH110" t="s">
        <v>127</v>
      </c>
      <c r="BI110">
        <v>522</v>
      </c>
      <c r="BJ110" t="s">
        <v>110</v>
      </c>
      <c r="BK110" t="s">
        <v>482</v>
      </c>
      <c r="BL110" t="s">
        <v>997</v>
      </c>
      <c r="BM110" t="s">
        <v>939</v>
      </c>
      <c r="BN110" s="29" t="e">
        <f>HYPERLINK(CONCATENATE("http://maps.google.com/?t=k&amp;q=",#REF!,",",#REF!),"Show location")</f>
        <v>#REF!</v>
      </c>
    </row>
    <row r="111" spans="1:66" x14ac:dyDescent="0.25">
      <c r="A111" s="31" t="s">
        <v>108</v>
      </c>
      <c r="B111" t="s">
        <v>1107</v>
      </c>
      <c r="C111" t="s">
        <v>1108</v>
      </c>
      <c r="D111" t="s">
        <v>1109</v>
      </c>
      <c r="E111" t="s">
        <v>109</v>
      </c>
      <c r="F111" t="s">
        <v>110</v>
      </c>
      <c r="G111" t="s">
        <v>111</v>
      </c>
      <c r="H111" t="s">
        <v>201</v>
      </c>
      <c r="I111" t="s">
        <v>202</v>
      </c>
      <c r="J111" t="s">
        <v>214</v>
      </c>
      <c r="K111" t="s">
        <v>30</v>
      </c>
      <c r="L111" t="s">
        <v>116</v>
      </c>
      <c r="M111">
        <v>28.405259999999998</v>
      </c>
      <c r="N111">
        <v>12.00469</v>
      </c>
      <c r="O111" t="s">
        <v>131</v>
      </c>
      <c r="P111" t="s">
        <v>150</v>
      </c>
      <c r="Q111" t="s">
        <v>215</v>
      </c>
      <c r="R111" t="s">
        <v>216</v>
      </c>
      <c r="S111">
        <v>150</v>
      </c>
      <c r="T111">
        <v>900</v>
      </c>
      <c r="Y111">
        <v>50</v>
      </c>
      <c r="Z111">
        <v>300</v>
      </c>
      <c r="AA111">
        <v>100</v>
      </c>
      <c r="AB111">
        <v>600</v>
      </c>
      <c r="AC111" t="s">
        <v>120</v>
      </c>
      <c r="AD111" t="s">
        <v>117</v>
      </c>
      <c r="AE111" t="s">
        <v>117</v>
      </c>
      <c r="AF111">
        <v>75</v>
      </c>
      <c r="AG111">
        <v>113</v>
      </c>
      <c r="AH111">
        <v>75</v>
      </c>
      <c r="AI111">
        <v>113</v>
      </c>
      <c r="AJ111">
        <v>113</v>
      </c>
      <c r="AK111">
        <v>113</v>
      </c>
      <c r="AL111">
        <v>60</v>
      </c>
      <c r="AM111">
        <v>88</v>
      </c>
      <c r="AN111">
        <v>75</v>
      </c>
      <c r="AO111">
        <v>75</v>
      </c>
      <c r="AU111">
        <v>150</v>
      </c>
      <c r="AW111" t="s">
        <v>847</v>
      </c>
      <c r="AX111" t="s">
        <v>122</v>
      </c>
      <c r="AY111" t="s">
        <v>847</v>
      </c>
      <c r="AZ111" t="s">
        <v>122</v>
      </c>
      <c r="BA111" t="s">
        <v>117</v>
      </c>
      <c r="BB111" t="s">
        <v>117</v>
      </c>
      <c r="BC111">
        <v>3</v>
      </c>
      <c r="BD111" t="s">
        <v>125</v>
      </c>
      <c r="BE111" t="s">
        <v>206</v>
      </c>
      <c r="BF111" t="s">
        <v>206</v>
      </c>
      <c r="BG111" t="s">
        <v>206</v>
      </c>
      <c r="BH111" t="s">
        <v>127</v>
      </c>
      <c r="BI111">
        <v>1236</v>
      </c>
      <c r="BJ111" t="s">
        <v>110</v>
      </c>
      <c r="BK111" t="s">
        <v>201</v>
      </c>
      <c r="BL111" t="s">
        <v>998</v>
      </c>
      <c r="BM111" t="s">
        <v>999</v>
      </c>
      <c r="BN111" s="29" t="e">
        <f>HYPERLINK(CONCATENATE("http://maps.google.com/?t=k&amp;q=",#REF!,",",#REF!),"Show location")</f>
        <v>#REF!</v>
      </c>
    </row>
    <row r="112" spans="1:66" x14ac:dyDescent="0.25">
      <c r="A112" s="31" t="s">
        <v>223</v>
      </c>
      <c r="B112" t="s">
        <v>1107</v>
      </c>
      <c r="C112" t="s">
        <v>1108</v>
      </c>
      <c r="D112" t="s">
        <v>1109</v>
      </c>
      <c r="E112" t="s">
        <v>109</v>
      </c>
      <c r="F112" t="s">
        <v>110</v>
      </c>
      <c r="G112" t="s">
        <v>111</v>
      </c>
      <c r="H112" t="s">
        <v>201</v>
      </c>
      <c r="I112" t="s">
        <v>202</v>
      </c>
      <c r="J112" t="s">
        <v>1106</v>
      </c>
      <c r="K112" t="s">
        <v>39</v>
      </c>
      <c r="L112" t="s">
        <v>116</v>
      </c>
      <c r="M112">
        <v>27.79241</v>
      </c>
      <c r="N112">
        <v>11.70679</v>
      </c>
      <c r="O112" t="s">
        <v>131</v>
      </c>
      <c r="P112" t="s">
        <v>150</v>
      </c>
      <c r="Q112" t="s">
        <v>224</v>
      </c>
      <c r="R112" t="s">
        <v>225</v>
      </c>
      <c r="S112">
        <v>150</v>
      </c>
      <c r="T112">
        <v>930</v>
      </c>
      <c r="Y112">
        <v>50</v>
      </c>
      <c r="Z112">
        <v>330</v>
      </c>
      <c r="AA112">
        <v>100</v>
      </c>
      <c r="AB112">
        <v>600</v>
      </c>
      <c r="AC112" t="s">
        <v>120</v>
      </c>
      <c r="AD112" t="s">
        <v>117</v>
      </c>
      <c r="AE112" t="s">
        <v>117</v>
      </c>
      <c r="AF112">
        <v>85</v>
      </c>
      <c r="AG112">
        <v>102</v>
      </c>
      <c r="AH112">
        <v>60</v>
      </c>
      <c r="AI112">
        <v>85</v>
      </c>
      <c r="AJ112">
        <v>128</v>
      </c>
      <c r="AK112">
        <v>171</v>
      </c>
      <c r="AL112">
        <v>85</v>
      </c>
      <c r="AM112">
        <v>86</v>
      </c>
      <c r="AN112">
        <v>60</v>
      </c>
      <c r="AO112">
        <v>68</v>
      </c>
      <c r="AU112">
        <v>150</v>
      </c>
      <c r="AW112" t="s">
        <v>847</v>
      </c>
      <c r="AX112" t="s">
        <v>122</v>
      </c>
      <c r="AY112" t="s">
        <v>847</v>
      </c>
      <c r="AZ112" t="s">
        <v>122</v>
      </c>
      <c r="BA112" t="s">
        <v>117</v>
      </c>
      <c r="BB112" t="s">
        <v>117</v>
      </c>
      <c r="BC112">
        <v>2</v>
      </c>
      <c r="BD112" t="s">
        <v>125</v>
      </c>
      <c r="BE112" t="s">
        <v>206</v>
      </c>
      <c r="BF112" t="s">
        <v>206</v>
      </c>
      <c r="BG112" t="s">
        <v>206</v>
      </c>
      <c r="BH112" t="s">
        <v>127</v>
      </c>
      <c r="BI112">
        <v>1239</v>
      </c>
      <c r="BJ112" t="s">
        <v>110</v>
      </c>
      <c r="BK112" t="s">
        <v>201</v>
      </c>
      <c r="BL112" t="s">
        <v>1000</v>
      </c>
      <c r="BM112" t="s">
        <v>999</v>
      </c>
      <c r="BN112" s="29" t="e">
        <f>HYPERLINK(CONCATENATE("http://maps.google.com/?t=k&amp;q=",#REF!,",",#REF!),"Show location")</f>
        <v>#REF!</v>
      </c>
    </row>
    <row r="113" spans="1:66" x14ac:dyDescent="0.25">
      <c r="A113" s="31" t="s">
        <v>108</v>
      </c>
      <c r="B113" t="s">
        <v>1107</v>
      </c>
      <c r="C113" t="s">
        <v>1108</v>
      </c>
      <c r="D113" t="s">
        <v>1109</v>
      </c>
      <c r="E113" t="s">
        <v>109</v>
      </c>
      <c r="F113" t="s">
        <v>110</v>
      </c>
      <c r="G113" t="s">
        <v>111</v>
      </c>
      <c r="H113" t="s">
        <v>201</v>
      </c>
      <c r="I113" t="s">
        <v>202</v>
      </c>
      <c r="J113" t="s">
        <v>226</v>
      </c>
      <c r="K113" t="s">
        <v>227</v>
      </c>
      <c r="L113" t="s">
        <v>116</v>
      </c>
      <c r="M113">
        <v>27.851389999999999</v>
      </c>
      <c r="N113">
        <v>11.913959999999999</v>
      </c>
      <c r="O113" t="s">
        <v>131</v>
      </c>
      <c r="P113" t="s">
        <v>150</v>
      </c>
      <c r="S113">
        <v>40</v>
      </c>
      <c r="T113">
        <v>250</v>
      </c>
      <c r="Y113">
        <v>20</v>
      </c>
      <c r="Z113">
        <v>120</v>
      </c>
      <c r="AA113">
        <v>20</v>
      </c>
      <c r="AB113">
        <v>130</v>
      </c>
      <c r="AC113" t="s">
        <v>120</v>
      </c>
      <c r="AD113" t="s">
        <v>117</v>
      </c>
      <c r="AE113" t="s">
        <v>117</v>
      </c>
      <c r="AF113">
        <v>18</v>
      </c>
      <c r="AG113">
        <v>27</v>
      </c>
      <c r="AH113">
        <v>18</v>
      </c>
      <c r="AI113">
        <v>27</v>
      </c>
      <c r="AJ113">
        <v>18</v>
      </c>
      <c r="AK113">
        <v>27</v>
      </c>
      <c r="AL113">
        <v>27</v>
      </c>
      <c r="AM113">
        <v>26</v>
      </c>
      <c r="AN113">
        <v>32</v>
      </c>
      <c r="AO113">
        <v>30</v>
      </c>
      <c r="AU113">
        <v>40</v>
      </c>
      <c r="AW113" t="s">
        <v>847</v>
      </c>
      <c r="AX113" t="s">
        <v>122</v>
      </c>
      <c r="AY113" t="s">
        <v>647</v>
      </c>
      <c r="AZ113" t="s">
        <v>122</v>
      </c>
      <c r="BA113" t="s">
        <v>117</v>
      </c>
      <c r="BB113" t="s">
        <v>117</v>
      </c>
      <c r="BC113">
        <v>2</v>
      </c>
      <c r="BD113" t="s">
        <v>125</v>
      </c>
      <c r="BE113" t="s">
        <v>206</v>
      </c>
      <c r="BF113" t="s">
        <v>206</v>
      </c>
      <c r="BG113" t="s">
        <v>206</v>
      </c>
      <c r="BH113" t="s">
        <v>127</v>
      </c>
      <c r="BI113">
        <v>1240</v>
      </c>
      <c r="BJ113" t="s">
        <v>110</v>
      </c>
      <c r="BK113" t="s">
        <v>201</v>
      </c>
      <c r="BL113" t="s">
        <v>1001</v>
      </c>
      <c r="BM113" t="s">
        <v>999</v>
      </c>
      <c r="BN113" s="29" t="e">
        <f>HYPERLINK(CONCATENATE("http://maps.google.com/?t=k&amp;q=",#REF!,",",#REF!),"Show location")</f>
        <v>#REF!</v>
      </c>
    </row>
    <row r="114" spans="1:66" x14ac:dyDescent="0.25">
      <c r="A114" s="31" t="s">
        <v>217</v>
      </c>
      <c r="B114" t="s">
        <v>1107</v>
      </c>
      <c r="C114" t="s">
        <v>1108</v>
      </c>
      <c r="D114" t="s">
        <v>1109</v>
      </c>
      <c r="E114" t="s">
        <v>109</v>
      </c>
      <c r="F114" t="s">
        <v>110</v>
      </c>
      <c r="G114" t="s">
        <v>111</v>
      </c>
      <c r="H114" t="s">
        <v>201</v>
      </c>
      <c r="I114" t="s">
        <v>202</v>
      </c>
      <c r="J114" t="s">
        <v>218</v>
      </c>
      <c r="K114" t="s">
        <v>36</v>
      </c>
      <c r="L114" t="s">
        <v>116</v>
      </c>
      <c r="M114">
        <v>27.852219999999999</v>
      </c>
      <c r="N114">
        <v>11.90757</v>
      </c>
      <c r="O114" t="s">
        <v>131</v>
      </c>
      <c r="P114" t="s">
        <v>150</v>
      </c>
      <c r="S114">
        <v>20</v>
      </c>
      <c r="T114">
        <v>120</v>
      </c>
      <c r="Y114">
        <v>10</v>
      </c>
      <c r="Z114">
        <v>60</v>
      </c>
      <c r="AA114">
        <v>10</v>
      </c>
      <c r="AB114">
        <v>60</v>
      </c>
      <c r="AC114" t="s">
        <v>120</v>
      </c>
      <c r="AD114" t="s">
        <v>117</v>
      </c>
      <c r="AE114" t="s">
        <v>117</v>
      </c>
      <c r="AF114">
        <v>12</v>
      </c>
      <c r="AG114">
        <v>15</v>
      </c>
      <c r="AH114">
        <v>8</v>
      </c>
      <c r="AI114">
        <v>15</v>
      </c>
      <c r="AJ114">
        <v>10</v>
      </c>
      <c r="AK114">
        <v>20</v>
      </c>
      <c r="AL114">
        <v>10</v>
      </c>
      <c r="AM114">
        <v>10</v>
      </c>
      <c r="AN114">
        <v>10</v>
      </c>
      <c r="AO114">
        <v>10</v>
      </c>
      <c r="AU114">
        <v>20</v>
      </c>
      <c r="AW114" t="s">
        <v>647</v>
      </c>
      <c r="AX114" t="s">
        <v>122</v>
      </c>
      <c r="AY114" t="s">
        <v>117</v>
      </c>
      <c r="AZ114" t="s">
        <v>117</v>
      </c>
      <c r="BA114" t="s">
        <v>117</v>
      </c>
      <c r="BB114" t="s">
        <v>117</v>
      </c>
      <c r="BC114">
        <v>1</v>
      </c>
      <c r="BD114" t="s">
        <v>125</v>
      </c>
      <c r="BE114" t="s">
        <v>206</v>
      </c>
      <c r="BF114" t="s">
        <v>206</v>
      </c>
      <c r="BG114" t="s">
        <v>206</v>
      </c>
      <c r="BH114" t="s">
        <v>193</v>
      </c>
      <c r="BI114">
        <v>1237</v>
      </c>
      <c r="BJ114" t="s">
        <v>110</v>
      </c>
      <c r="BK114" t="s">
        <v>201</v>
      </c>
      <c r="BL114" t="s">
        <v>1002</v>
      </c>
      <c r="BM114" t="s">
        <v>999</v>
      </c>
      <c r="BN114" s="29" t="e">
        <f>HYPERLINK(CONCATENATE("http://maps.google.com/?t=k&amp;q=",#REF!,",",#REF!),"Show location")</f>
        <v>#REF!</v>
      </c>
    </row>
    <row r="115" spans="1:66" x14ac:dyDescent="0.25">
      <c r="A115" s="31" t="s">
        <v>219</v>
      </c>
      <c r="B115" t="s">
        <v>1107</v>
      </c>
      <c r="C115" t="s">
        <v>1108</v>
      </c>
      <c r="D115" t="s">
        <v>1109</v>
      </c>
      <c r="E115" t="s">
        <v>109</v>
      </c>
      <c r="F115" t="s">
        <v>110</v>
      </c>
      <c r="G115" t="s">
        <v>111</v>
      </c>
      <c r="H115" t="s">
        <v>201</v>
      </c>
      <c r="I115" t="s">
        <v>202</v>
      </c>
      <c r="J115" t="s">
        <v>220</v>
      </c>
      <c r="K115" t="s">
        <v>221</v>
      </c>
      <c r="L115" t="s">
        <v>116</v>
      </c>
      <c r="M115">
        <v>27.847010000000001</v>
      </c>
      <c r="N115">
        <v>11.77749</v>
      </c>
      <c r="O115" t="s">
        <v>131</v>
      </c>
      <c r="P115" t="s">
        <v>150</v>
      </c>
      <c r="S115">
        <v>120</v>
      </c>
      <c r="T115">
        <v>720</v>
      </c>
      <c r="Y115">
        <v>20</v>
      </c>
      <c r="Z115">
        <v>120</v>
      </c>
      <c r="AA115">
        <v>100</v>
      </c>
      <c r="AB115">
        <v>600</v>
      </c>
      <c r="AC115" t="s">
        <v>120</v>
      </c>
      <c r="AD115" t="s">
        <v>117</v>
      </c>
      <c r="AE115" t="s">
        <v>117</v>
      </c>
      <c r="AF115">
        <v>55</v>
      </c>
      <c r="AG115">
        <v>82</v>
      </c>
      <c r="AH115">
        <v>109</v>
      </c>
      <c r="AI115">
        <v>55</v>
      </c>
      <c r="AJ115">
        <v>55</v>
      </c>
      <c r="AK115">
        <v>82</v>
      </c>
      <c r="AL115">
        <v>82</v>
      </c>
      <c r="AM115">
        <v>107</v>
      </c>
      <c r="AN115">
        <v>38</v>
      </c>
      <c r="AO115">
        <v>55</v>
      </c>
      <c r="AU115">
        <v>120</v>
      </c>
      <c r="AW115" t="s">
        <v>647</v>
      </c>
      <c r="AX115" t="s">
        <v>122</v>
      </c>
      <c r="AY115" t="s">
        <v>847</v>
      </c>
      <c r="AZ115" t="s">
        <v>122</v>
      </c>
      <c r="BA115" t="s">
        <v>847</v>
      </c>
      <c r="BB115" t="s">
        <v>122</v>
      </c>
      <c r="BC115">
        <v>3</v>
      </c>
      <c r="BD115" t="s">
        <v>125</v>
      </c>
      <c r="BE115" t="s">
        <v>206</v>
      </c>
      <c r="BF115" t="s">
        <v>206</v>
      </c>
      <c r="BG115" t="s">
        <v>206</v>
      </c>
      <c r="BH115" t="s">
        <v>127</v>
      </c>
      <c r="BI115">
        <v>1238</v>
      </c>
      <c r="BJ115" t="s">
        <v>110</v>
      </c>
      <c r="BK115" t="s">
        <v>201</v>
      </c>
      <c r="BL115" t="s">
        <v>1003</v>
      </c>
      <c r="BM115" t="s">
        <v>999</v>
      </c>
      <c r="BN115" s="29" t="e">
        <f>HYPERLINK(CONCATENATE("http://maps.google.com/?t=k&amp;q=",#REF!,",",#REF!),"Show location")</f>
        <v>#REF!</v>
      </c>
    </row>
    <row r="116" spans="1:66" x14ac:dyDescent="0.25">
      <c r="A116" s="31" t="s">
        <v>207</v>
      </c>
      <c r="B116" t="s">
        <v>1107</v>
      </c>
      <c r="C116" t="s">
        <v>1108</v>
      </c>
      <c r="D116" t="s">
        <v>1109</v>
      </c>
      <c r="E116" t="s">
        <v>109</v>
      </c>
      <c r="F116" t="s">
        <v>110</v>
      </c>
      <c r="G116" t="s">
        <v>111</v>
      </c>
      <c r="H116" t="s">
        <v>201</v>
      </c>
      <c r="I116" t="s">
        <v>202</v>
      </c>
      <c r="J116" t="s">
        <v>507</v>
      </c>
      <c r="K116" t="s">
        <v>13</v>
      </c>
      <c r="L116" t="s">
        <v>116</v>
      </c>
      <c r="M116">
        <v>27.38533</v>
      </c>
      <c r="N116">
        <v>11.71233</v>
      </c>
      <c r="O116" t="s">
        <v>131</v>
      </c>
      <c r="P116" t="s">
        <v>150</v>
      </c>
      <c r="Q116" t="s">
        <v>508</v>
      </c>
      <c r="R116" t="s">
        <v>509</v>
      </c>
      <c r="S116">
        <v>500</v>
      </c>
      <c r="T116">
        <v>3000</v>
      </c>
      <c r="U116">
        <v>89</v>
      </c>
      <c r="V116">
        <v>448</v>
      </c>
      <c r="W116">
        <v>0</v>
      </c>
      <c r="X116">
        <v>0</v>
      </c>
      <c r="Y116">
        <v>200</v>
      </c>
      <c r="Z116">
        <v>1200</v>
      </c>
      <c r="AA116">
        <v>211</v>
      </c>
      <c r="AB116">
        <v>1352</v>
      </c>
      <c r="AC116" t="s">
        <v>120</v>
      </c>
      <c r="AD116" t="s">
        <v>117</v>
      </c>
      <c r="AE116" t="s">
        <v>117</v>
      </c>
      <c r="AF116">
        <v>333</v>
      </c>
      <c r="AG116">
        <v>500</v>
      </c>
      <c r="AH116">
        <v>333</v>
      </c>
      <c r="AI116">
        <v>417</v>
      </c>
      <c r="AJ116">
        <v>333</v>
      </c>
      <c r="AK116">
        <v>417</v>
      </c>
      <c r="AL116">
        <v>333</v>
      </c>
      <c r="AM116">
        <v>167</v>
      </c>
      <c r="AN116">
        <v>100</v>
      </c>
      <c r="AO116">
        <v>67</v>
      </c>
      <c r="AP116">
        <v>200</v>
      </c>
      <c r="AR116">
        <v>100</v>
      </c>
      <c r="AU116">
        <v>200</v>
      </c>
      <c r="AW116" t="s">
        <v>847</v>
      </c>
      <c r="AX116" t="s">
        <v>122</v>
      </c>
      <c r="AY116" t="s">
        <v>847</v>
      </c>
      <c r="AZ116" t="s">
        <v>122</v>
      </c>
      <c r="BA116" t="s">
        <v>850</v>
      </c>
      <c r="BB116" t="s">
        <v>122</v>
      </c>
      <c r="BC116">
        <v>3</v>
      </c>
      <c r="BD116" t="s">
        <v>125</v>
      </c>
      <c r="BE116" t="s">
        <v>206</v>
      </c>
      <c r="BF116" t="s">
        <v>206</v>
      </c>
      <c r="BG116" t="s">
        <v>206</v>
      </c>
      <c r="BH116" t="s">
        <v>127</v>
      </c>
      <c r="BI116">
        <v>540</v>
      </c>
      <c r="BJ116" t="s">
        <v>110</v>
      </c>
      <c r="BK116" t="s">
        <v>201</v>
      </c>
      <c r="BL116" t="s">
        <v>1004</v>
      </c>
      <c r="BM116" t="s">
        <v>999</v>
      </c>
      <c r="BN116" s="29" t="e">
        <f>HYPERLINK(CONCATENATE("http://maps.google.com/?t=k&amp;q=",#REF!,",",#REF!),"Show location")</f>
        <v>#REF!</v>
      </c>
    </row>
    <row r="117" spans="1:66" x14ac:dyDescent="0.25">
      <c r="A117" s="31" t="s">
        <v>210</v>
      </c>
      <c r="B117" t="s">
        <v>1107</v>
      </c>
      <c r="C117" t="s">
        <v>1108</v>
      </c>
      <c r="D117" t="s">
        <v>1109</v>
      </c>
      <c r="E117" t="s">
        <v>109</v>
      </c>
      <c r="F117" t="s">
        <v>110</v>
      </c>
      <c r="G117" t="s">
        <v>111</v>
      </c>
      <c r="H117" t="s">
        <v>201</v>
      </c>
      <c r="I117" t="s">
        <v>202</v>
      </c>
      <c r="J117" t="s">
        <v>211</v>
      </c>
      <c r="K117" t="s">
        <v>212</v>
      </c>
      <c r="L117" t="s">
        <v>205</v>
      </c>
      <c r="M117">
        <v>27.533200000000001</v>
      </c>
      <c r="N117">
        <v>11.4664</v>
      </c>
      <c r="O117" t="s">
        <v>131</v>
      </c>
      <c r="P117" t="s">
        <v>150</v>
      </c>
      <c r="S117">
        <v>150</v>
      </c>
      <c r="T117">
        <v>1000</v>
      </c>
      <c r="U117">
        <v>100</v>
      </c>
      <c r="V117">
        <v>700</v>
      </c>
      <c r="W117">
        <v>50</v>
      </c>
      <c r="X117">
        <v>300</v>
      </c>
      <c r="AC117" t="s">
        <v>120</v>
      </c>
      <c r="AD117" t="s">
        <v>117</v>
      </c>
      <c r="AE117" t="s">
        <v>117</v>
      </c>
      <c r="AF117">
        <v>67</v>
      </c>
      <c r="AG117">
        <v>100</v>
      </c>
      <c r="AH117">
        <v>133</v>
      </c>
      <c r="AI117">
        <v>167</v>
      </c>
      <c r="AJ117">
        <v>133</v>
      </c>
      <c r="AK117">
        <v>100</v>
      </c>
      <c r="AL117">
        <v>67</v>
      </c>
      <c r="AM117">
        <v>99</v>
      </c>
      <c r="AN117">
        <v>67</v>
      </c>
      <c r="AO117">
        <v>67</v>
      </c>
      <c r="AP117">
        <v>1</v>
      </c>
      <c r="AQ117">
        <v>2</v>
      </c>
      <c r="AV117">
        <v>147</v>
      </c>
      <c r="AW117" t="s">
        <v>847</v>
      </c>
      <c r="AX117" t="s">
        <v>122</v>
      </c>
      <c r="AY117" t="s">
        <v>117</v>
      </c>
      <c r="AZ117" t="s">
        <v>117</v>
      </c>
      <c r="BA117" t="s">
        <v>117</v>
      </c>
      <c r="BB117" t="s">
        <v>117</v>
      </c>
      <c r="BC117">
        <v>1</v>
      </c>
      <c r="BD117" t="s">
        <v>125</v>
      </c>
      <c r="BE117" t="s">
        <v>206</v>
      </c>
      <c r="BF117" t="s">
        <v>206</v>
      </c>
      <c r="BG117" t="s">
        <v>206</v>
      </c>
      <c r="BH117" t="s">
        <v>193</v>
      </c>
      <c r="BI117">
        <v>1231</v>
      </c>
      <c r="BJ117" t="s">
        <v>110</v>
      </c>
      <c r="BK117" t="s">
        <v>201</v>
      </c>
      <c r="BL117" t="s">
        <v>1005</v>
      </c>
      <c r="BM117" t="s">
        <v>999</v>
      </c>
      <c r="BN117" s="29" t="e">
        <f>HYPERLINK(CONCATENATE("http://maps.google.com/?t=k&amp;q=",#REF!,",",#REF!),"Show location")</f>
        <v>#REF!</v>
      </c>
    </row>
    <row r="118" spans="1:66" x14ac:dyDescent="0.25">
      <c r="A118" s="31" t="s">
        <v>450</v>
      </c>
      <c r="B118" t="s">
        <v>1107</v>
      </c>
      <c r="C118" t="s">
        <v>1108</v>
      </c>
      <c r="D118" t="s">
        <v>1109</v>
      </c>
      <c r="E118" t="s">
        <v>109</v>
      </c>
      <c r="F118" t="s">
        <v>110</v>
      </c>
      <c r="G118" t="s">
        <v>111</v>
      </c>
      <c r="H118" t="s">
        <v>201</v>
      </c>
      <c r="I118" t="s">
        <v>202</v>
      </c>
      <c r="J118" t="s">
        <v>497</v>
      </c>
      <c r="K118" t="s">
        <v>498</v>
      </c>
      <c r="L118" t="s">
        <v>205</v>
      </c>
      <c r="M118">
        <v>27.55283</v>
      </c>
      <c r="N118">
        <v>11.80167</v>
      </c>
      <c r="O118" t="s">
        <v>131</v>
      </c>
      <c r="P118" t="s">
        <v>150</v>
      </c>
      <c r="S118">
        <v>20</v>
      </c>
      <c r="T118">
        <v>120</v>
      </c>
      <c r="U118">
        <v>20</v>
      </c>
      <c r="V118">
        <v>120</v>
      </c>
      <c r="AC118" t="s">
        <v>120</v>
      </c>
      <c r="AD118" t="s">
        <v>160</v>
      </c>
      <c r="AE118" t="s">
        <v>117</v>
      </c>
      <c r="AF118">
        <v>14</v>
      </c>
      <c r="AG118">
        <v>6</v>
      </c>
      <c r="AH118">
        <v>15</v>
      </c>
      <c r="AI118">
        <v>16</v>
      </c>
      <c r="AJ118">
        <v>12</v>
      </c>
      <c r="AK118">
        <v>12</v>
      </c>
      <c r="AL118">
        <v>21</v>
      </c>
      <c r="AM118">
        <v>21</v>
      </c>
      <c r="AN118">
        <v>3</v>
      </c>
      <c r="AO118">
        <v>0</v>
      </c>
      <c r="AU118">
        <v>20</v>
      </c>
      <c r="AW118" t="s">
        <v>847</v>
      </c>
      <c r="AX118" t="s">
        <v>122</v>
      </c>
      <c r="AY118" t="s">
        <v>847</v>
      </c>
      <c r="AZ118" t="s">
        <v>122</v>
      </c>
      <c r="BA118" t="s">
        <v>847</v>
      </c>
      <c r="BB118" t="s">
        <v>122</v>
      </c>
      <c r="BC118">
        <v>4</v>
      </c>
      <c r="BD118" t="s">
        <v>125</v>
      </c>
      <c r="BE118" t="s">
        <v>126</v>
      </c>
      <c r="BF118" t="s">
        <v>126</v>
      </c>
      <c r="BG118" t="s">
        <v>126</v>
      </c>
      <c r="BH118" t="s">
        <v>127</v>
      </c>
      <c r="BI118">
        <v>530</v>
      </c>
      <c r="BJ118" t="s">
        <v>110</v>
      </c>
      <c r="BK118" t="s">
        <v>201</v>
      </c>
      <c r="BL118" t="s">
        <v>1006</v>
      </c>
      <c r="BM118" t="s">
        <v>999</v>
      </c>
      <c r="BN118" s="29" t="e">
        <f>HYPERLINK(CONCATENATE("http://maps.google.com/?t=k&amp;q=",#REF!,",",#REF!),"Show location")</f>
        <v>#REF!</v>
      </c>
    </row>
    <row r="119" spans="1:66" x14ac:dyDescent="0.25">
      <c r="A119" s="31" t="s">
        <v>305</v>
      </c>
      <c r="B119" t="s">
        <v>1107</v>
      </c>
      <c r="C119" t="s">
        <v>1108</v>
      </c>
      <c r="D119" t="s">
        <v>1109</v>
      </c>
      <c r="E119" t="s">
        <v>109</v>
      </c>
      <c r="F119" t="s">
        <v>110</v>
      </c>
      <c r="G119" t="s">
        <v>111</v>
      </c>
      <c r="H119" t="s">
        <v>201</v>
      </c>
      <c r="I119" t="s">
        <v>202</v>
      </c>
      <c r="J119" t="s">
        <v>380</v>
      </c>
      <c r="K119" t="s">
        <v>381</v>
      </c>
      <c r="L119" t="s">
        <v>116</v>
      </c>
      <c r="M119">
        <v>27.486740000000001</v>
      </c>
      <c r="N119">
        <v>11.42299</v>
      </c>
      <c r="O119" t="s">
        <v>131</v>
      </c>
      <c r="P119" t="s">
        <v>150</v>
      </c>
      <c r="Q119" t="s">
        <v>382</v>
      </c>
      <c r="R119" t="s">
        <v>383</v>
      </c>
      <c r="S119">
        <v>310</v>
      </c>
      <c r="T119">
        <v>1875</v>
      </c>
      <c r="Y119">
        <v>200</v>
      </c>
      <c r="Z119">
        <v>1200</v>
      </c>
      <c r="AA119">
        <v>110</v>
      </c>
      <c r="AB119">
        <v>675</v>
      </c>
      <c r="AC119" t="s">
        <v>120</v>
      </c>
      <c r="AD119" t="s">
        <v>117</v>
      </c>
      <c r="AE119" t="s">
        <v>117</v>
      </c>
      <c r="AF119">
        <v>152</v>
      </c>
      <c r="AG119">
        <v>229</v>
      </c>
      <c r="AH119">
        <v>305</v>
      </c>
      <c r="AI119">
        <v>229</v>
      </c>
      <c r="AJ119">
        <v>305</v>
      </c>
      <c r="AK119">
        <v>152</v>
      </c>
      <c r="AL119">
        <v>152</v>
      </c>
      <c r="AM119">
        <v>153</v>
      </c>
      <c r="AN119">
        <v>122</v>
      </c>
      <c r="AO119">
        <v>76</v>
      </c>
      <c r="AU119">
        <v>310</v>
      </c>
      <c r="AW119" t="s">
        <v>847</v>
      </c>
      <c r="AX119" t="s">
        <v>122</v>
      </c>
      <c r="AY119" t="s">
        <v>847</v>
      </c>
      <c r="AZ119" t="s">
        <v>122</v>
      </c>
      <c r="BA119" t="s">
        <v>117</v>
      </c>
      <c r="BB119" t="s">
        <v>117</v>
      </c>
      <c r="BC119">
        <v>2</v>
      </c>
      <c r="BD119" t="s">
        <v>125</v>
      </c>
      <c r="BE119" t="s">
        <v>206</v>
      </c>
      <c r="BF119" t="s">
        <v>206</v>
      </c>
      <c r="BG119" t="s">
        <v>206</v>
      </c>
      <c r="BH119" t="s">
        <v>127</v>
      </c>
      <c r="BI119">
        <v>1710</v>
      </c>
      <c r="BJ119" t="s">
        <v>110</v>
      </c>
      <c r="BK119" t="s">
        <v>201</v>
      </c>
      <c r="BL119" t="s">
        <v>1007</v>
      </c>
      <c r="BM119" t="s">
        <v>999</v>
      </c>
      <c r="BN119" s="29" t="e">
        <f>HYPERLINK(CONCATENATE("http://maps.google.com/?t=k&amp;q=",#REF!,",",#REF!),"Show location")</f>
        <v>#REF!</v>
      </c>
    </row>
    <row r="120" spans="1:66" x14ac:dyDescent="0.25">
      <c r="A120" s="31" t="s">
        <v>254</v>
      </c>
      <c r="B120" t="s">
        <v>1107</v>
      </c>
      <c r="C120" t="s">
        <v>1108</v>
      </c>
      <c r="D120" t="s">
        <v>1109</v>
      </c>
      <c r="E120" t="s">
        <v>109</v>
      </c>
      <c r="F120" t="s">
        <v>110</v>
      </c>
      <c r="G120" t="s">
        <v>111</v>
      </c>
      <c r="H120" t="s">
        <v>201</v>
      </c>
      <c r="I120" t="s">
        <v>202</v>
      </c>
      <c r="J120" t="s">
        <v>510</v>
      </c>
      <c r="K120" t="s">
        <v>14</v>
      </c>
      <c r="L120" t="s">
        <v>116</v>
      </c>
      <c r="M120">
        <v>27.345210000000002</v>
      </c>
      <c r="N120">
        <v>11.50229</v>
      </c>
      <c r="O120" t="s">
        <v>131</v>
      </c>
      <c r="P120" t="s">
        <v>150</v>
      </c>
      <c r="Q120" t="s">
        <v>511</v>
      </c>
      <c r="R120" t="s">
        <v>512</v>
      </c>
      <c r="S120">
        <v>200</v>
      </c>
      <c r="T120">
        <v>1200</v>
      </c>
      <c r="U120">
        <v>100</v>
      </c>
      <c r="V120">
        <v>600</v>
      </c>
      <c r="Y120">
        <v>100</v>
      </c>
      <c r="Z120">
        <v>600</v>
      </c>
      <c r="AC120" t="s">
        <v>120</v>
      </c>
      <c r="AD120" t="s">
        <v>121</v>
      </c>
      <c r="AE120" t="s">
        <v>117</v>
      </c>
      <c r="AF120">
        <v>126</v>
      </c>
      <c r="AG120">
        <v>168</v>
      </c>
      <c r="AH120">
        <v>84</v>
      </c>
      <c r="AI120">
        <v>126</v>
      </c>
      <c r="AJ120">
        <v>168</v>
      </c>
      <c r="AK120">
        <v>210</v>
      </c>
      <c r="AL120">
        <v>126</v>
      </c>
      <c r="AM120">
        <v>83</v>
      </c>
      <c r="AN120">
        <v>50</v>
      </c>
      <c r="AO120">
        <v>59</v>
      </c>
      <c r="AQ120">
        <v>50</v>
      </c>
      <c r="AR120">
        <v>50</v>
      </c>
      <c r="AU120">
        <v>100</v>
      </c>
      <c r="AW120" t="s">
        <v>647</v>
      </c>
      <c r="AX120" t="s">
        <v>122</v>
      </c>
      <c r="AY120" t="s">
        <v>647</v>
      </c>
      <c r="AZ120" t="s">
        <v>122</v>
      </c>
      <c r="BA120" t="s">
        <v>847</v>
      </c>
      <c r="BB120" t="s">
        <v>122</v>
      </c>
      <c r="BC120">
        <v>3</v>
      </c>
      <c r="BD120" t="s">
        <v>125</v>
      </c>
      <c r="BE120" t="s">
        <v>206</v>
      </c>
      <c r="BF120" t="s">
        <v>206</v>
      </c>
      <c r="BG120" t="s">
        <v>206</v>
      </c>
      <c r="BH120" t="s">
        <v>127</v>
      </c>
      <c r="BI120">
        <v>541</v>
      </c>
      <c r="BJ120" t="s">
        <v>110</v>
      </c>
      <c r="BK120" t="s">
        <v>201</v>
      </c>
      <c r="BL120" t="s">
        <v>1008</v>
      </c>
      <c r="BM120" t="s">
        <v>999</v>
      </c>
      <c r="BN120" s="29" t="e">
        <f>HYPERLINK(CONCATENATE("http://maps.google.com/?t=k&amp;q=",#REF!,",",#REF!),"Show location")</f>
        <v>#REF!</v>
      </c>
    </row>
    <row r="121" spans="1:66" x14ac:dyDescent="0.25">
      <c r="A121" s="31" t="s">
        <v>305</v>
      </c>
      <c r="B121" t="s">
        <v>1107</v>
      </c>
      <c r="C121" t="s">
        <v>1108</v>
      </c>
      <c r="D121" t="s">
        <v>1109</v>
      </c>
      <c r="E121" t="s">
        <v>109</v>
      </c>
      <c r="F121" t="s">
        <v>110</v>
      </c>
      <c r="G121" t="s">
        <v>111</v>
      </c>
      <c r="H121" t="s">
        <v>201</v>
      </c>
      <c r="I121" t="s">
        <v>202</v>
      </c>
      <c r="J121" t="s">
        <v>384</v>
      </c>
      <c r="K121" t="s">
        <v>12</v>
      </c>
      <c r="L121" t="s">
        <v>116</v>
      </c>
      <c r="M121">
        <v>27.3629</v>
      </c>
      <c r="N121">
        <v>11.585610000000001</v>
      </c>
      <c r="O121" t="s">
        <v>131</v>
      </c>
      <c r="P121" t="s">
        <v>150</v>
      </c>
      <c r="Q121" t="s">
        <v>385</v>
      </c>
      <c r="R121" t="s">
        <v>386</v>
      </c>
      <c r="S121">
        <v>30</v>
      </c>
      <c r="T121">
        <v>180</v>
      </c>
      <c r="U121">
        <v>10</v>
      </c>
      <c r="V121">
        <v>60</v>
      </c>
      <c r="Y121">
        <v>20</v>
      </c>
      <c r="Z121">
        <v>120</v>
      </c>
      <c r="AC121" t="s">
        <v>120</v>
      </c>
      <c r="AD121" t="s">
        <v>117</v>
      </c>
      <c r="AE121" t="s">
        <v>117</v>
      </c>
      <c r="AF121">
        <v>23</v>
      </c>
      <c r="AG121">
        <v>23</v>
      </c>
      <c r="AH121">
        <v>22</v>
      </c>
      <c r="AI121">
        <v>12</v>
      </c>
      <c r="AJ121">
        <v>12</v>
      </c>
      <c r="AK121">
        <v>23</v>
      </c>
      <c r="AL121">
        <v>23</v>
      </c>
      <c r="AM121">
        <v>29</v>
      </c>
      <c r="AN121">
        <v>7</v>
      </c>
      <c r="AO121">
        <v>6</v>
      </c>
      <c r="AU121">
        <v>30</v>
      </c>
      <c r="AW121" t="s">
        <v>647</v>
      </c>
      <c r="AX121" t="s">
        <v>122</v>
      </c>
      <c r="AY121" t="s">
        <v>117</v>
      </c>
      <c r="AZ121" t="s">
        <v>117</v>
      </c>
      <c r="BA121" t="s">
        <v>117</v>
      </c>
      <c r="BB121" t="s">
        <v>117</v>
      </c>
      <c r="BC121">
        <v>1</v>
      </c>
      <c r="BD121" t="s">
        <v>125</v>
      </c>
      <c r="BE121" t="s">
        <v>206</v>
      </c>
      <c r="BF121" t="s">
        <v>206</v>
      </c>
      <c r="BG121" t="s">
        <v>206</v>
      </c>
      <c r="BH121" t="s">
        <v>193</v>
      </c>
      <c r="BI121">
        <v>1711</v>
      </c>
      <c r="BJ121" t="s">
        <v>110</v>
      </c>
      <c r="BK121" t="s">
        <v>201</v>
      </c>
      <c r="BL121" t="s">
        <v>1009</v>
      </c>
      <c r="BM121" t="s">
        <v>999</v>
      </c>
      <c r="BN121" s="29" t="e">
        <f>HYPERLINK(CONCATENATE("http://maps.google.com/?t=k&amp;q=",#REF!,",",#REF!),"Show location")</f>
        <v>#REF!</v>
      </c>
    </row>
    <row r="122" spans="1:66" x14ac:dyDescent="0.25">
      <c r="A122" s="31" t="s">
        <v>207</v>
      </c>
      <c r="B122" t="s">
        <v>1107</v>
      </c>
      <c r="C122" t="s">
        <v>1108</v>
      </c>
      <c r="D122" t="s">
        <v>1109</v>
      </c>
      <c r="E122" t="s">
        <v>109</v>
      </c>
      <c r="F122" t="s">
        <v>110</v>
      </c>
      <c r="G122" t="s">
        <v>111</v>
      </c>
      <c r="H122" t="s">
        <v>201</v>
      </c>
      <c r="I122" t="s">
        <v>202</v>
      </c>
      <c r="J122" t="s">
        <v>208</v>
      </c>
      <c r="K122" t="s">
        <v>209</v>
      </c>
      <c r="L122" t="s">
        <v>205</v>
      </c>
      <c r="M122">
        <v>27.41254</v>
      </c>
      <c r="N122">
        <v>11.598599999999999</v>
      </c>
      <c r="O122" t="s">
        <v>131</v>
      </c>
      <c r="P122" t="s">
        <v>150</v>
      </c>
      <c r="S122">
        <v>50</v>
      </c>
      <c r="T122">
        <v>300</v>
      </c>
      <c r="U122">
        <v>40</v>
      </c>
      <c r="V122">
        <v>240</v>
      </c>
      <c r="W122">
        <v>10</v>
      </c>
      <c r="X122">
        <v>60</v>
      </c>
      <c r="AC122" t="s">
        <v>120</v>
      </c>
      <c r="AD122" t="s">
        <v>117</v>
      </c>
      <c r="AE122" t="s">
        <v>117</v>
      </c>
      <c r="AF122">
        <v>32</v>
      </c>
      <c r="AG122">
        <v>22</v>
      </c>
      <c r="AH122">
        <v>22</v>
      </c>
      <c r="AI122">
        <v>43</v>
      </c>
      <c r="AJ122">
        <v>26</v>
      </c>
      <c r="AK122">
        <v>32</v>
      </c>
      <c r="AL122">
        <v>43</v>
      </c>
      <c r="AM122">
        <v>32</v>
      </c>
      <c r="AN122">
        <v>22</v>
      </c>
      <c r="AO122">
        <v>26</v>
      </c>
      <c r="AU122">
        <v>6</v>
      </c>
      <c r="AV122">
        <v>44</v>
      </c>
      <c r="AW122" t="s">
        <v>847</v>
      </c>
      <c r="AX122" t="s">
        <v>122</v>
      </c>
      <c r="AY122" t="s">
        <v>117</v>
      </c>
      <c r="AZ122" t="s">
        <v>117</v>
      </c>
      <c r="BA122" t="s">
        <v>117</v>
      </c>
      <c r="BB122" t="s">
        <v>117</v>
      </c>
      <c r="BC122">
        <v>1</v>
      </c>
      <c r="BD122" t="s">
        <v>125</v>
      </c>
      <c r="BE122" t="s">
        <v>206</v>
      </c>
      <c r="BF122" t="s">
        <v>126</v>
      </c>
      <c r="BG122" t="s">
        <v>206</v>
      </c>
      <c r="BH122" t="s">
        <v>193</v>
      </c>
      <c r="BI122">
        <v>1230</v>
      </c>
      <c r="BJ122" t="s">
        <v>110</v>
      </c>
      <c r="BK122" t="s">
        <v>201</v>
      </c>
      <c r="BL122" t="s">
        <v>1010</v>
      </c>
      <c r="BM122" t="s">
        <v>999</v>
      </c>
      <c r="BN122" s="29" t="e">
        <f>HYPERLINK(CONCATENATE("http://maps.google.com/?t=k&amp;q=",#REF!,",",#REF!),"Show location")</f>
        <v>#REF!</v>
      </c>
    </row>
    <row r="123" spans="1:66" x14ac:dyDescent="0.25">
      <c r="A123" s="31" t="s">
        <v>128</v>
      </c>
      <c r="B123" t="s">
        <v>1107</v>
      </c>
      <c r="C123" t="s">
        <v>1108</v>
      </c>
      <c r="D123" t="s">
        <v>1109</v>
      </c>
      <c r="E123" t="s">
        <v>109</v>
      </c>
      <c r="F123" t="s">
        <v>110</v>
      </c>
      <c r="G123" t="s">
        <v>111</v>
      </c>
      <c r="H123" t="s">
        <v>201</v>
      </c>
      <c r="I123" t="s">
        <v>202</v>
      </c>
      <c r="J123" t="s">
        <v>499</v>
      </c>
      <c r="K123" t="s">
        <v>500</v>
      </c>
      <c r="L123" t="s">
        <v>116</v>
      </c>
      <c r="M123">
        <v>27.318000000000001</v>
      </c>
      <c r="N123">
        <v>11.767329999999999</v>
      </c>
      <c r="O123" t="s">
        <v>131</v>
      </c>
      <c r="P123" t="s">
        <v>150</v>
      </c>
      <c r="S123">
        <v>105</v>
      </c>
      <c r="T123">
        <v>630</v>
      </c>
      <c r="Y123">
        <v>35</v>
      </c>
      <c r="Z123">
        <v>230</v>
      </c>
      <c r="AA123">
        <v>70</v>
      </c>
      <c r="AB123">
        <v>400</v>
      </c>
      <c r="AC123" t="s">
        <v>120</v>
      </c>
      <c r="AD123" t="s">
        <v>160</v>
      </c>
      <c r="AE123" t="s">
        <v>117</v>
      </c>
      <c r="AF123">
        <v>34</v>
      </c>
      <c r="AG123">
        <v>43</v>
      </c>
      <c r="AH123">
        <v>43</v>
      </c>
      <c r="AI123">
        <v>55</v>
      </c>
      <c r="AJ123">
        <v>85</v>
      </c>
      <c r="AK123">
        <v>94</v>
      </c>
      <c r="AL123">
        <v>123</v>
      </c>
      <c r="AM123">
        <v>136</v>
      </c>
      <c r="AN123">
        <v>17</v>
      </c>
      <c r="AO123">
        <v>0</v>
      </c>
      <c r="AU123">
        <v>35</v>
      </c>
      <c r="AV123">
        <v>70</v>
      </c>
      <c r="AW123" t="s">
        <v>847</v>
      </c>
      <c r="AX123" t="s">
        <v>122</v>
      </c>
      <c r="AY123" t="s">
        <v>847</v>
      </c>
      <c r="AZ123" t="s">
        <v>122</v>
      </c>
      <c r="BA123" t="s">
        <v>847</v>
      </c>
      <c r="BB123" t="s">
        <v>122</v>
      </c>
      <c r="BC123">
        <v>4</v>
      </c>
      <c r="BD123" t="s">
        <v>125</v>
      </c>
      <c r="BE123" t="s">
        <v>126</v>
      </c>
      <c r="BF123" t="s">
        <v>126</v>
      </c>
      <c r="BG123" t="s">
        <v>126</v>
      </c>
      <c r="BH123" t="s">
        <v>127</v>
      </c>
      <c r="BI123">
        <v>531</v>
      </c>
      <c r="BJ123" t="s">
        <v>110</v>
      </c>
      <c r="BK123" t="s">
        <v>201</v>
      </c>
      <c r="BL123" t="s">
        <v>1011</v>
      </c>
      <c r="BM123" t="s">
        <v>999</v>
      </c>
      <c r="BN123" s="29" t="e">
        <f>HYPERLINK(CONCATENATE("http://maps.google.com/?t=k&amp;q=",#REF!,",",#REF!),"Show location")</f>
        <v>#REF!</v>
      </c>
    </row>
    <row r="124" spans="1:66" x14ac:dyDescent="0.25">
      <c r="A124" s="31" t="s">
        <v>128</v>
      </c>
      <c r="B124" t="s">
        <v>1107</v>
      </c>
      <c r="C124" t="s">
        <v>1108</v>
      </c>
      <c r="D124" t="s">
        <v>1109</v>
      </c>
      <c r="E124" t="s">
        <v>109</v>
      </c>
      <c r="F124" t="s">
        <v>110</v>
      </c>
      <c r="G124" t="s">
        <v>111</v>
      </c>
      <c r="H124" t="s">
        <v>201</v>
      </c>
      <c r="I124" t="s">
        <v>202</v>
      </c>
      <c r="J124" t="s">
        <v>501</v>
      </c>
      <c r="K124" t="s">
        <v>502</v>
      </c>
      <c r="L124" t="s">
        <v>205</v>
      </c>
      <c r="M124">
        <v>27.58</v>
      </c>
      <c r="N124">
        <v>11.391400000000001</v>
      </c>
      <c r="O124" t="s">
        <v>131</v>
      </c>
      <c r="P124" t="s">
        <v>150</v>
      </c>
      <c r="S124">
        <v>50</v>
      </c>
      <c r="T124">
        <v>150</v>
      </c>
      <c r="AA124">
        <v>50</v>
      </c>
      <c r="AB124">
        <v>150</v>
      </c>
      <c r="AC124" t="s">
        <v>120</v>
      </c>
      <c r="AD124" t="s">
        <v>160</v>
      </c>
      <c r="AE124" t="s">
        <v>117</v>
      </c>
      <c r="AF124">
        <v>16</v>
      </c>
      <c r="AG124">
        <v>9</v>
      </c>
      <c r="AH124">
        <v>19</v>
      </c>
      <c r="AI124">
        <v>16</v>
      </c>
      <c r="AJ124">
        <v>16</v>
      </c>
      <c r="AK124">
        <v>21</v>
      </c>
      <c r="AL124">
        <v>21</v>
      </c>
      <c r="AM124">
        <v>23</v>
      </c>
      <c r="AN124">
        <v>6</v>
      </c>
      <c r="AO124">
        <v>3</v>
      </c>
      <c r="AU124">
        <v>50</v>
      </c>
      <c r="AW124" t="s">
        <v>647</v>
      </c>
      <c r="AX124" t="s">
        <v>122</v>
      </c>
      <c r="AY124" t="s">
        <v>647</v>
      </c>
      <c r="AZ124" t="s">
        <v>122</v>
      </c>
      <c r="BA124" t="s">
        <v>847</v>
      </c>
      <c r="BB124" t="s">
        <v>122</v>
      </c>
      <c r="BC124">
        <v>3</v>
      </c>
      <c r="BD124" t="s">
        <v>125</v>
      </c>
      <c r="BE124" t="s">
        <v>126</v>
      </c>
      <c r="BF124" t="s">
        <v>126</v>
      </c>
      <c r="BG124" t="s">
        <v>126</v>
      </c>
      <c r="BH124" t="s">
        <v>127</v>
      </c>
      <c r="BI124">
        <v>532</v>
      </c>
      <c r="BJ124" t="s">
        <v>110</v>
      </c>
      <c r="BK124" t="s">
        <v>288</v>
      </c>
      <c r="BL124" t="s">
        <v>1012</v>
      </c>
      <c r="BM124" t="s">
        <v>946</v>
      </c>
      <c r="BN124" s="29" t="e">
        <f>HYPERLINK(CONCATENATE("http://maps.google.com/?t=k&amp;q=",#REF!,",",#REF!),"Show location")</f>
        <v>#REF!</v>
      </c>
    </row>
    <row r="125" spans="1:66" x14ac:dyDescent="0.25">
      <c r="A125" s="31" t="s">
        <v>132</v>
      </c>
      <c r="B125" t="s">
        <v>1107</v>
      </c>
      <c r="C125" t="s">
        <v>1108</v>
      </c>
      <c r="D125" t="s">
        <v>1109</v>
      </c>
      <c r="E125" t="s">
        <v>109</v>
      </c>
      <c r="F125" t="s">
        <v>110</v>
      </c>
      <c r="G125" t="s">
        <v>111</v>
      </c>
      <c r="H125" t="s">
        <v>201</v>
      </c>
      <c r="I125" t="s">
        <v>202</v>
      </c>
      <c r="J125" t="s">
        <v>569</v>
      </c>
      <c r="K125" t="s">
        <v>570</v>
      </c>
      <c r="L125" t="s">
        <v>116</v>
      </c>
      <c r="M125">
        <v>27.30613</v>
      </c>
      <c r="N125">
        <v>11.529680000000001</v>
      </c>
      <c r="O125" t="s">
        <v>131</v>
      </c>
      <c r="P125" t="s">
        <v>150</v>
      </c>
      <c r="Q125" t="s">
        <v>151</v>
      </c>
      <c r="R125" t="s">
        <v>152</v>
      </c>
      <c r="S125">
        <v>30</v>
      </c>
      <c r="T125">
        <v>150</v>
      </c>
      <c r="Y125">
        <v>20</v>
      </c>
      <c r="Z125">
        <v>100</v>
      </c>
      <c r="AA125">
        <v>10</v>
      </c>
      <c r="AB125">
        <v>50</v>
      </c>
      <c r="AC125" t="s">
        <v>120</v>
      </c>
      <c r="AD125" t="s">
        <v>160</v>
      </c>
      <c r="AE125" t="s">
        <v>117</v>
      </c>
      <c r="AF125">
        <v>7</v>
      </c>
      <c r="AG125">
        <v>5</v>
      </c>
      <c r="AH125">
        <v>28</v>
      </c>
      <c r="AI125">
        <v>7</v>
      </c>
      <c r="AJ125">
        <v>40</v>
      </c>
      <c r="AK125">
        <v>27</v>
      </c>
      <c r="AL125">
        <v>16</v>
      </c>
      <c r="AM125">
        <v>15</v>
      </c>
      <c r="AN125">
        <v>3</v>
      </c>
      <c r="AO125">
        <v>2</v>
      </c>
      <c r="AU125">
        <v>30</v>
      </c>
      <c r="AW125" t="s">
        <v>847</v>
      </c>
      <c r="AX125" t="s">
        <v>122</v>
      </c>
      <c r="AY125" t="s">
        <v>847</v>
      </c>
      <c r="AZ125" t="s">
        <v>122</v>
      </c>
      <c r="BA125" t="s">
        <v>117</v>
      </c>
      <c r="BB125" t="s">
        <v>117</v>
      </c>
      <c r="BC125">
        <v>2</v>
      </c>
      <c r="BD125" t="s">
        <v>125</v>
      </c>
      <c r="BE125" t="s">
        <v>126</v>
      </c>
      <c r="BF125" t="s">
        <v>126</v>
      </c>
      <c r="BG125" t="s">
        <v>126</v>
      </c>
      <c r="BH125" t="s">
        <v>193</v>
      </c>
      <c r="BI125">
        <v>1673</v>
      </c>
      <c r="BJ125" t="s">
        <v>110</v>
      </c>
      <c r="BK125" t="s">
        <v>201</v>
      </c>
      <c r="BL125" t="s">
        <v>1013</v>
      </c>
      <c r="BM125" t="s">
        <v>999</v>
      </c>
      <c r="BN125" s="29" t="e">
        <f>HYPERLINK(CONCATENATE("http://maps.google.com/?t=k&amp;q=",#REF!,",",#REF!),"Show location")</f>
        <v>#REF!</v>
      </c>
    </row>
    <row r="126" spans="1:66" x14ac:dyDescent="0.25">
      <c r="A126" s="31" t="s">
        <v>128</v>
      </c>
      <c r="B126" t="s">
        <v>1107</v>
      </c>
      <c r="C126" t="s">
        <v>1108</v>
      </c>
      <c r="D126" t="s">
        <v>1109</v>
      </c>
      <c r="E126" t="s">
        <v>109</v>
      </c>
      <c r="F126" t="s">
        <v>110</v>
      </c>
      <c r="G126" t="s">
        <v>111</v>
      </c>
      <c r="H126" t="s">
        <v>201</v>
      </c>
      <c r="I126" t="s">
        <v>202</v>
      </c>
      <c r="J126" t="s">
        <v>513</v>
      </c>
      <c r="K126" t="s">
        <v>15</v>
      </c>
      <c r="L126" t="s">
        <v>116</v>
      </c>
      <c r="M126">
        <v>27.398240000000001</v>
      </c>
      <c r="N126">
        <v>11.42013</v>
      </c>
      <c r="O126" t="s">
        <v>131</v>
      </c>
      <c r="P126" t="s">
        <v>150</v>
      </c>
      <c r="Q126" t="s">
        <v>514</v>
      </c>
      <c r="R126" t="s">
        <v>515</v>
      </c>
      <c r="S126">
        <v>100</v>
      </c>
      <c r="T126">
        <v>600</v>
      </c>
      <c r="W126">
        <v>50</v>
      </c>
      <c r="X126">
        <v>300</v>
      </c>
      <c r="Y126">
        <v>50</v>
      </c>
      <c r="Z126">
        <v>300</v>
      </c>
      <c r="AC126" t="s">
        <v>120</v>
      </c>
      <c r="AD126" t="s">
        <v>117</v>
      </c>
      <c r="AE126" t="s">
        <v>117</v>
      </c>
      <c r="AF126">
        <v>80</v>
      </c>
      <c r="AG126">
        <v>64</v>
      </c>
      <c r="AH126">
        <v>76</v>
      </c>
      <c r="AI126">
        <v>40</v>
      </c>
      <c r="AJ126">
        <v>120</v>
      </c>
      <c r="AK126">
        <v>80</v>
      </c>
      <c r="AL126">
        <v>40</v>
      </c>
      <c r="AM126">
        <v>80</v>
      </c>
      <c r="AN126">
        <v>12</v>
      </c>
      <c r="AO126">
        <v>8</v>
      </c>
      <c r="AU126">
        <v>100</v>
      </c>
      <c r="AW126" t="s">
        <v>647</v>
      </c>
      <c r="AX126" t="s">
        <v>122</v>
      </c>
      <c r="AY126" t="s">
        <v>847</v>
      </c>
      <c r="AZ126" t="s">
        <v>122</v>
      </c>
      <c r="BA126" t="s">
        <v>117</v>
      </c>
      <c r="BB126" t="s">
        <v>117</v>
      </c>
      <c r="BC126">
        <v>2</v>
      </c>
      <c r="BD126" t="s">
        <v>125</v>
      </c>
      <c r="BE126" t="s">
        <v>206</v>
      </c>
      <c r="BF126" t="s">
        <v>206</v>
      </c>
      <c r="BG126" t="s">
        <v>206</v>
      </c>
      <c r="BH126" t="s">
        <v>127</v>
      </c>
      <c r="BI126">
        <v>542</v>
      </c>
      <c r="BJ126" t="s">
        <v>110</v>
      </c>
      <c r="BK126" t="s">
        <v>201</v>
      </c>
      <c r="BL126" t="s">
        <v>1014</v>
      </c>
      <c r="BM126" t="s">
        <v>999</v>
      </c>
      <c r="BN126" s="29" t="e">
        <f>HYPERLINK(CONCATENATE("http://maps.google.com/?t=k&amp;q=",#REF!,",",#REF!),"Show location")</f>
        <v>#REF!</v>
      </c>
    </row>
    <row r="127" spans="1:66" x14ac:dyDescent="0.25">
      <c r="A127" s="31" t="s">
        <v>200</v>
      </c>
      <c r="B127" t="s">
        <v>1107</v>
      </c>
      <c r="C127" t="s">
        <v>1108</v>
      </c>
      <c r="D127" t="s">
        <v>1109</v>
      </c>
      <c r="E127" t="s">
        <v>109</v>
      </c>
      <c r="F127" t="s">
        <v>110</v>
      </c>
      <c r="G127" t="s">
        <v>111</v>
      </c>
      <c r="H127" t="s">
        <v>201</v>
      </c>
      <c r="I127" t="s">
        <v>202</v>
      </c>
      <c r="J127" t="s">
        <v>213</v>
      </c>
      <c r="K127" t="s">
        <v>37</v>
      </c>
      <c r="L127" t="s">
        <v>205</v>
      </c>
      <c r="M127">
        <v>27.52984</v>
      </c>
      <c r="N127">
        <v>11.574260000000001</v>
      </c>
      <c r="O127" t="s">
        <v>131</v>
      </c>
      <c r="P127" t="s">
        <v>150</v>
      </c>
      <c r="S127">
        <v>30</v>
      </c>
      <c r="T127">
        <v>150</v>
      </c>
      <c r="U127">
        <v>30</v>
      </c>
      <c r="V127">
        <v>150</v>
      </c>
      <c r="AC127" t="s">
        <v>120</v>
      </c>
      <c r="AD127" t="s">
        <v>117</v>
      </c>
      <c r="AE127" t="s">
        <v>117</v>
      </c>
      <c r="AF127">
        <v>10</v>
      </c>
      <c r="AG127">
        <v>14</v>
      </c>
      <c r="AH127">
        <v>27</v>
      </c>
      <c r="AI127">
        <v>14</v>
      </c>
      <c r="AJ127">
        <v>8</v>
      </c>
      <c r="AK127">
        <v>14</v>
      </c>
      <c r="AL127">
        <v>27</v>
      </c>
      <c r="AM127">
        <v>12</v>
      </c>
      <c r="AN127">
        <v>14</v>
      </c>
      <c r="AO127">
        <v>10</v>
      </c>
      <c r="AU127">
        <v>6</v>
      </c>
      <c r="AV127">
        <v>24</v>
      </c>
      <c r="AW127" t="s">
        <v>847</v>
      </c>
      <c r="AX127" t="s">
        <v>122</v>
      </c>
      <c r="AY127" t="s">
        <v>847</v>
      </c>
      <c r="AZ127" t="s">
        <v>122</v>
      </c>
      <c r="BA127" t="s">
        <v>647</v>
      </c>
      <c r="BB127" t="s">
        <v>122</v>
      </c>
      <c r="BC127">
        <v>3</v>
      </c>
      <c r="BD127" t="s">
        <v>125</v>
      </c>
      <c r="BE127" t="s">
        <v>206</v>
      </c>
      <c r="BF127" t="s">
        <v>206</v>
      </c>
      <c r="BG127" t="s">
        <v>206</v>
      </c>
      <c r="BH127" t="s">
        <v>127</v>
      </c>
      <c r="BI127">
        <v>1232</v>
      </c>
      <c r="BJ127" t="s">
        <v>110</v>
      </c>
      <c r="BK127" t="s">
        <v>201</v>
      </c>
      <c r="BL127" t="s">
        <v>1015</v>
      </c>
      <c r="BM127" t="s">
        <v>999</v>
      </c>
      <c r="BN127" s="29" t="e">
        <f>HYPERLINK(CONCATENATE("http://maps.google.com/?t=k&amp;q=",#REF!,",",#REF!),"Show location")</f>
        <v>#REF!</v>
      </c>
    </row>
    <row r="128" spans="1:66" x14ac:dyDescent="0.25">
      <c r="A128" s="31" t="s">
        <v>135</v>
      </c>
      <c r="B128" t="s">
        <v>1107</v>
      </c>
      <c r="C128" t="s">
        <v>1108</v>
      </c>
      <c r="D128" t="s">
        <v>1109</v>
      </c>
      <c r="E128" t="s">
        <v>109</v>
      </c>
      <c r="F128" t="s">
        <v>110</v>
      </c>
      <c r="G128" t="s">
        <v>111</v>
      </c>
      <c r="H128" t="s">
        <v>201</v>
      </c>
      <c r="I128" t="s">
        <v>202</v>
      </c>
      <c r="J128" t="s">
        <v>567</v>
      </c>
      <c r="K128" t="s">
        <v>568</v>
      </c>
      <c r="L128" t="s">
        <v>116</v>
      </c>
      <c r="M128">
        <v>27.596</v>
      </c>
      <c r="N128">
        <v>11.58283</v>
      </c>
      <c r="O128" t="s">
        <v>131</v>
      </c>
      <c r="P128" t="s">
        <v>150</v>
      </c>
      <c r="S128">
        <v>10</v>
      </c>
      <c r="T128">
        <v>30</v>
      </c>
      <c r="Y128">
        <v>10</v>
      </c>
      <c r="Z128">
        <v>30</v>
      </c>
      <c r="AC128" t="s">
        <v>120</v>
      </c>
      <c r="AD128" t="s">
        <v>160</v>
      </c>
      <c r="AE128" t="s">
        <v>117</v>
      </c>
      <c r="AF128">
        <v>2</v>
      </c>
      <c r="AG128">
        <v>1</v>
      </c>
      <c r="AH128">
        <v>4</v>
      </c>
      <c r="AI128">
        <v>2</v>
      </c>
      <c r="AJ128">
        <v>5</v>
      </c>
      <c r="AK128">
        <v>5</v>
      </c>
      <c r="AL128">
        <v>5</v>
      </c>
      <c r="AM128">
        <v>5</v>
      </c>
      <c r="AN128">
        <v>1</v>
      </c>
      <c r="AO128">
        <v>0</v>
      </c>
      <c r="AU128">
        <v>10</v>
      </c>
      <c r="AW128" t="s">
        <v>847</v>
      </c>
      <c r="AX128" t="s">
        <v>122</v>
      </c>
      <c r="AY128" t="s">
        <v>647</v>
      </c>
      <c r="AZ128" t="s">
        <v>122</v>
      </c>
      <c r="BA128" t="s">
        <v>855</v>
      </c>
      <c r="BB128" t="s">
        <v>122</v>
      </c>
      <c r="BC128">
        <v>4</v>
      </c>
      <c r="BD128" t="s">
        <v>125</v>
      </c>
      <c r="BE128" t="s">
        <v>126</v>
      </c>
      <c r="BF128" t="s">
        <v>126</v>
      </c>
      <c r="BG128" t="s">
        <v>126</v>
      </c>
      <c r="BH128" t="s">
        <v>127</v>
      </c>
      <c r="BI128">
        <v>533</v>
      </c>
      <c r="BJ128" t="s">
        <v>110</v>
      </c>
      <c r="BK128" t="s">
        <v>201</v>
      </c>
      <c r="BL128" t="s">
        <v>1016</v>
      </c>
      <c r="BM128" t="s">
        <v>999</v>
      </c>
      <c r="BN128" s="29" t="e">
        <f>HYPERLINK(CONCATENATE("http://maps.google.com/?t=k&amp;q=",#REF!,",",#REF!),"Show location")</f>
        <v>#REF!</v>
      </c>
    </row>
    <row r="129" spans="1:66" x14ac:dyDescent="0.25">
      <c r="A129" s="31" t="s">
        <v>200</v>
      </c>
      <c r="B129" t="s">
        <v>1107</v>
      </c>
      <c r="C129" t="s">
        <v>1108</v>
      </c>
      <c r="D129" t="s">
        <v>1109</v>
      </c>
      <c r="E129" t="s">
        <v>109</v>
      </c>
      <c r="F129" t="s">
        <v>110</v>
      </c>
      <c r="G129" t="s">
        <v>111</v>
      </c>
      <c r="H129" t="s">
        <v>201</v>
      </c>
      <c r="I129" t="s">
        <v>202</v>
      </c>
      <c r="J129" t="s">
        <v>203</v>
      </c>
      <c r="K129" t="s">
        <v>204</v>
      </c>
      <c r="L129" t="s">
        <v>205</v>
      </c>
      <c r="M129">
        <v>27.550989999999999</v>
      </c>
      <c r="N129">
        <v>11.54494</v>
      </c>
      <c r="O129" t="s">
        <v>131</v>
      </c>
      <c r="P129" t="s">
        <v>150</v>
      </c>
      <c r="S129">
        <v>7</v>
      </c>
      <c r="T129">
        <v>50</v>
      </c>
      <c r="W129">
        <v>7</v>
      </c>
      <c r="X129">
        <v>50</v>
      </c>
      <c r="AC129" t="s">
        <v>120</v>
      </c>
      <c r="AD129" t="s">
        <v>117</v>
      </c>
      <c r="AE129" t="s">
        <v>117</v>
      </c>
      <c r="AF129">
        <v>0</v>
      </c>
      <c r="AG129">
        <v>0</v>
      </c>
      <c r="AH129">
        <v>4</v>
      </c>
      <c r="AI129">
        <v>6</v>
      </c>
      <c r="AJ129">
        <v>10</v>
      </c>
      <c r="AK129">
        <v>10</v>
      </c>
      <c r="AL129">
        <v>4</v>
      </c>
      <c r="AM129">
        <v>6</v>
      </c>
      <c r="AN129">
        <v>6</v>
      </c>
      <c r="AO129">
        <v>4</v>
      </c>
      <c r="AQ129">
        <v>2</v>
      </c>
      <c r="AV129">
        <v>5</v>
      </c>
      <c r="AW129" t="s">
        <v>847</v>
      </c>
      <c r="AX129" t="s">
        <v>122</v>
      </c>
      <c r="AY129" t="s">
        <v>647</v>
      </c>
      <c r="AZ129" t="s">
        <v>122</v>
      </c>
      <c r="BA129" t="s">
        <v>847</v>
      </c>
      <c r="BB129" t="s">
        <v>122</v>
      </c>
      <c r="BC129">
        <v>4</v>
      </c>
      <c r="BD129" t="s">
        <v>125</v>
      </c>
      <c r="BE129" t="s">
        <v>206</v>
      </c>
      <c r="BF129" t="s">
        <v>206</v>
      </c>
      <c r="BG129" t="s">
        <v>206</v>
      </c>
      <c r="BH129" t="s">
        <v>127</v>
      </c>
      <c r="BI129">
        <v>1225</v>
      </c>
      <c r="BJ129" t="s">
        <v>110</v>
      </c>
      <c r="BK129" t="s">
        <v>201</v>
      </c>
      <c r="BL129" t="s">
        <v>1017</v>
      </c>
      <c r="BM129" t="s">
        <v>999</v>
      </c>
      <c r="BN129" s="29" t="e">
        <f>HYPERLINK(CONCATENATE("http://maps.google.com/?t=k&amp;q=",#REF!,",",#REF!),"Show location")</f>
        <v>#REF!</v>
      </c>
    </row>
    <row r="130" spans="1:66" x14ac:dyDescent="0.25">
      <c r="A130" s="31" t="s">
        <v>707</v>
      </c>
      <c r="B130" t="s">
        <v>1107</v>
      </c>
      <c r="C130" t="s">
        <v>1108</v>
      </c>
      <c r="D130" t="s">
        <v>1109</v>
      </c>
      <c r="E130" t="s">
        <v>109</v>
      </c>
      <c r="F130" t="s">
        <v>686</v>
      </c>
      <c r="G130" t="s">
        <v>687</v>
      </c>
      <c r="H130" t="s">
        <v>789</v>
      </c>
      <c r="I130" t="s">
        <v>790</v>
      </c>
      <c r="J130" t="s">
        <v>791</v>
      </c>
      <c r="K130" t="s">
        <v>792</v>
      </c>
      <c r="L130" t="s">
        <v>163</v>
      </c>
      <c r="M130">
        <v>34.400750000000002</v>
      </c>
      <c r="N130">
        <v>13.754766999999999</v>
      </c>
      <c r="O130" t="s">
        <v>131</v>
      </c>
      <c r="P130" t="s">
        <v>425</v>
      </c>
      <c r="Q130" t="s">
        <v>271</v>
      </c>
      <c r="R130" t="s">
        <v>793</v>
      </c>
      <c r="S130">
        <v>4480</v>
      </c>
      <c r="T130">
        <v>18553</v>
      </c>
      <c r="Y130">
        <v>4480</v>
      </c>
      <c r="Z130">
        <v>18553</v>
      </c>
      <c r="AA130">
        <v>0</v>
      </c>
      <c r="AB130">
        <v>0</v>
      </c>
      <c r="AC130" t="s">
        <v>325</v>
      </c>
      <c r="AD130" t="s">
        <v>117</v>
      </c>
      <c r="AE130" t="s">
        <v>117</v>
      </c>
      <c r="AF130">
        <v>500</v>
      </c>
      <c r="AG130">
        <v>1000</v>
      </c>
      <c r="AH130">
        <v>800</v>
      </c>
      <c r="AI130">
        <v>700</v>
      </c>
      <c r="AJ130">
        <v>3000</v>
      </c>
      <c r="AK130">
        <v>2500</v>
      </c>
      <c r="AL130">
        <v>6000</v>
      </c>
      <c r="AM130">
        <v>3500</v>
      </c>
      <c r="AN130">
        <v>350</v>
      </c>
      <c r="AO130">
        <v>203</v>
      </c>
      <c r="AP130">
        <v>4480</v>
      </c>
      <c r="AQ130">
        <v>0</v>
      </c>
      <c r="AR130">
        <v>0</v>
      </c>
      <c r="AS130">
        <v>0</v>
      </c>
      <c r="AT130">
        <v>0</v>
      </c>
      <c r="AU130">
        <v>0</v>
      </c>
      <c r="AV130">
        <v>0</v>
      </c>
      <c r="AW130" t="s">
        <v>1018</v>
      </c>
      <c r="AX130" t="s">
        <v>652</v>
      </c>
      <c r="AY130" t="s">
        <v>1018</v>
      </c>
      <c r="AZ130" t="s">
        <v>652</v>
      </c>
      <c r="BA130" t="s">
        <v>1018</v>
      </c>
      <c r="BB130" t="s">
        <v>652</v>
      </c>
      <c r="BC130">
        <v>3</v>
      </c>
      <c r="BD130" t="s">
        <v>125</v>
      </c>
      <c r="BE130" t="s">
        <v>126</v>
      </c>
      <c r="BF130" t="s">
        <v>126</v>
      </c>
      <c r="BG130" t="s">
        <v>126</v>
      </c>
      <c r="BH130" t="s">
        <v>127</v>
      </c>
      <c r="BI130">
        <v>285</v>
      </c>
      <c r="BJ130" t="s">
        <v>686</v>
      </c>
      <c r="BK130" t="s">
        <v>789</v>
      </c>
      <c r="BL130" t="s">
        <v>1019</v>
      </c>
      <c r="BM130" t="s">
        <v>1020</v>
      </c>
      <c r="BN130" s="29" t="e">
        <f>HYPERLINK(CONCATENATE("http://maps.google.com/?t=k&amp;q=",#REF!,",",#REF!),"Show location")</f>
        <v>#REF!</v>
      </c>
    </row>
    <row r="131" spans="1:66" x14ac:dyDescent="0.25">
      <c r="A131" s="31" t="s">
        <v>657</v>
      </c>
      <c r="B131" t="s">
        <v>1107</v>
      </c>
      <c r="C131" t="s">
        <v>1108</v>
      </c>
      <c r="D131" t="s">
        <v>1109</v>
      </c>
      <c r="E131" t="s">
        <v>109</v>
      </c>
      <c r="F131" t="s">
        <v>686</v>
      </c>
      <c r="G131" t="s">
        <v>687</v>
      </c>
      <c r="H131" t="s">
        <v>789</v>
      </c>
      <c r="I131" t="s">
        <v>790</v>
      </c>
      <c r="J131" t="s">
        <v>798</v>
      </c>
      <c r="K131" t="s">
        <v>799</v>
      </c>
      <c r="L131" t="s">
        <v>163</v>
      </c>
      <c r="M131">
        <v>34.437702000000002</v>
      </c>
      <c r="N131">
        <v>13.705826999999999</v>
      </c>
      <c r="O131" t="s">
        <v>131</v>
      </c>
      <c r="P131" t="s">
        <v>425</v>
      </c>
      <c r="Q131" t="s">
        <v>800</v>
      </c>
      <c r="R131" t="s">
        <v>801</v>
      </c>
      <c r="S131">
        <v>180</v>
      </c>
      <c r="T131">
        <v>900</v>
      </c>
      <c r="U131">
        <v>180</v>
      </c>
      <c r="V131">
        <v>900</v>
      </c>
      <c r="AC131" t="s">
        <v>275</v>
      </c>
      <c r="AD131" t="s">
        <v>325</v>
      </c>
      <c r="AE131" t="s">
        <v>117</v>
      </c>
      <c r="AF131">
        <v>60</v>
      </c>
      <c r="AG131">
        <v>30</v>
      </c>
      <c r="AH131">
        <v>50</v>
      </c>
      <c r="AI131">
        <v>100</v>
      </c>
      <c r="AJ131">
        <v>130</v>
      </c>
      <c r="AK131">
        <v>160</v>
      </c>
      <c r="AL131">
        <v>220</v>
      </c>
      <c r="AM131">
        <v>100</v>
      </c>
      <c r="AN131">
        <v>30</v>
      </c>
      <c r="AO131">
        <v>20</v>
      </c>
      <c r="AP131">
        <v>180</v>
      </c>
      <c r="AQ131">
        <v>0</v>
      </c>
      <c r="AR131">
        <v>0</v>
      </c>
      <c r="AS131">
        <v>0</v>
      </c>
      <c r="AT131">
        <v>0</v>
      </c>
      <c r="AU131">
        <v>0</v>
      </c>
      <c r="AV131">
        <v>0</v>
      </c>
      <c r="AW131" t="s">
        <v>649</v>
      </c>
      <c r="AX131" t="s">
        <v>652</v>
      </c>
      <c r="AY131" t="s">
        <v>1018</v>
      </c>
      <c r="AZ131" t="s">
        <v>652</v>
      </c>
      <c r="BA131" t="s">
        <v>117</v>
      </c>
      <c r="BB131" t="s">
        <v>117</v>
      </c>
      <c r="BC131">
        <v>2</v>
      </c>
      <c r="BD131" t="s">
        <v>125</v>
      </c>
      <c r="BE131" t="s">
        <v>126</v>
      </c>
      <c r="BF131" t="s">
        <v>126</v>
      </c>
      <c r="BG131" t="s">
        <v>126</v>
      </c>
      <c r="BH131" t="s">
        <v>193</v>
      </c>
      <c r="BI131">
        <v>331</v>
      </c>
      <c r="BJ131" t="s">
        <v>686</v>
      </c>
      <c r="BK131" t="s">
        <v>789</v>
      </c>
      <c r="BL131" t="s">
        <v>1021</v>
      </c>
      <c r="BM131" t="s">
        <v>1020</v>
      </c>
      <c r="BN131" s="29" t="e">
        <f>HYPERLINK(CONCATENATE("http://maps.google.com/?t=k&amp;q=",#REF!,",",#REF!),"Show location")</f>
        <v>#REF!</v>
      </c>
    </row>
    <row r="132" spans="1:66" x14ac:dyDescent="0.25">
      <c r="A132" s="31" t="s">
        <v>653</v>
      </c>
      <c r="B132" t="s">
        <v>1107</v>
      </c>
      <c r="C132" t="s">
        <v>1108</v>
      </c>
      <c r="D132" t="s">
        <v>1109</v>
      </c>
      <c r="E132" t="s">
        <v>109</v>
      </c>
      <c r="F132" t="s">
        <v>686</v>
      </c>
      <c r="G132" t="s">
        <v>687</v>
      </c>
      <c r="H132" t="s">
        <v>695</v>
      </c>
      <c r="I132" t="s">
        <v>696</v>
      </c>
      <c r="J132" t="s">
        <v>821</v>
      </c>
      <c r="K132" t="s">
        <v>822</v>
      </c>
      <c r="L132" t="s">
        <v>163</v>
      </c>
      <c r="M132">
        <v>35.760300000000001</v>
      </c>
      <c r="N132">
        <v>13.535683000000001</v>
      </c>
      <c r="O132" t="s">
        <v>118</v>
      </c>
      <c r="P132" t="s">
        <v>617</v>
      </c>
      <c r="Q132" t="s">
        <v>823</v>
      </c>
      <c r="R132" t="s">
        <v>800</v>
      </c>
      <c r="S132">
        <v>45</v>
      </c>
      <c r="T132">
        <v>180</v>
      </c>
      <c r="U132">
        <v>45</v>
      </c>
      <c r="V132">
        <v>180</v>
      </c>
      <c r="AC132" t="s">
        <v>325</v>
      </c>
      <c r="AD132" t="s">
        <v>117</v>
      </c>
      <c r="AE132" t="s">
        <v>117</v>
      </c>
      <c r="AF132">
        <v>0</v>
      </c>
      <c r="AH132">
        <v>4</v>
      </c>
      <c r="AI132">
        <v>6</v>
      </c>
      <c r="AJ132">
        <v>20</v>
      </c>
      <c r="AK132">
        <v>25</v>
      </c>
      <c r="AL132">
        <v>53</v>
      </c>
      <c r="AM132">
        <v>57</v>
      </c>
      <c r="AN132">
        <v>10</v>
      </c>
      <c r="AO132">
        <v>5</v>
      </c>
      <c r="AP132">
        <v>0</v>
      </c>
      <c r="AQ132">
        <v>10</v>
      </c>
      <c r="AR132">
        <v>35</v>
      </c>
      <c r="AS132">
        <v>0</v>
      </c>
      <c r="AT132">
        <v>0</v>
      </c>
      <c r="AU132">
        <v>0</v>
      </c>
      <c r="AV132">
        <v>0</v>
      </c>
      <c r="AW132" t="s">
        <v>117</v>
      </c>
      <c r="AX132" t="s">
        <v>117</v>
      </c>
      <c r="AY132" t="s">
        <v>1018</v>
      </c>
      <c r="AZ132" t="s">
        <v>652</v>
      </c>
      <c r="BA132" t="s">
        <v>117</v>
      </c>
      <c r="BB132" t="s">
        <v>117</v>
      </c>
      <c r="BC132">
        <v>1</v>
      </c>
      <c r="BD132" t="s">
        <v>125</v>
      </c>
      <c r="BE132" t="s">
        <v>126</v>
      </c>
      <c r="BF132" t="s">
        <v>126</v>
      </c>
      <c r="BG132" t="s">
        <v>126</v>
      </c>
      <c r="BH132" t="s">
        <v>701</v>
      </c>
      <c r="BI132">
        <v>289</v>
      </c>
      <c r="BJ132" t="s">
        <v>686</v>
      </c>
      <c r="BK132" t="s">
        <v>695</v>
      </c>
      <c r="BL132" t="s">
        <v>1022</v>
      </c>
      <c r="BM132" t="s">
        <v>1023</v>
      </c>
      <c r="BN132" s="29" t="e">
        <f>HYPERLINK(CONCATENATE("http://maps.google.com/?t=k&amp;q=",#REF!,",",#REF!),"Show location")</f>
        <v>#REF!</v>
      </c>
    </row>
    <row r="133" spans="1:66" x14ac:dyDescent="0.25">
      <c r="A133" s="31" t="s">
        <v>685</v>
      </c>
      <c r="B133" t="s">
        <v>1107</v>
      </c>
      <c r="C133" t="s">
        <v>1108</v>
      </c>
      <c r="D133" t="s">
        <v>1109</v>
      </c>
      <c r="E133" t="s">
        <v>109</v>
      </c>
      <c r="F133" t="s">
        <v>686</v>
      </c>
      <c r="G133" t="s">
        <v>687</v>
      </c>
      <c r="H133" t="s">
        <v>695</v>
      </c>
      <c r="I133" t="s">
        <v>696</v>
      </c>
      <c r="J133" t="s">
        <v>697</v>
      </c>
      <c r="K133" t="s">
        <v>698</v>
      </c>
      <c r="L133" t="s">
        <v>163</v>
      </c>
      <c r="M133">
        <v>35.671430000000001</v>
      </c>
      <c r="N133">
        <v>13.488350000000001</v>
      </c>
      <c r="O133" t="s">
        <v>131</v>
      </c>
      <c r="P133" t="s">
        <v>425</v>
      </c>
      <c r="Q133" t="s">
        <v>699</v>
      </c>
      <c r="R133" t="s">
        <v>700</v>
      </c>
      <c r="S133">
        <v>4283</v>
      </c>
      <c r="T133">
        <v>21181</v>
      </c>
      <c r="Y133">
        <v>4283</v>
      </c>
      <c r="Z133">
        <v>21181</v>
      </c>
      <c r="AC133" t="s">
        <v>325</v>
      </c>
      <c r="AD133" t="s">
        <v>117</v>
      </c>
      <c r="AE133" t="s">
        <v>117</v>
      </c>
      <c r="AF133">
        <v>450</v>
      </c>
      <c r="AG133">
        <v>461</v>
      </c>
      <c r="AH133">
        <v>1130</v>
      </c>
      <c r="AI133">
        <v>1040</v>
      </c>
      <c r="AJ133">
        <v>4045</v>
      </c>
      <c r="AK133">
        <v>3185</v>
      </c>
      <c r="AL133">
        <v>4500</v>
      </c>
      <c r="AM133">
        <v>4270</v>
      </c>
      <c r="AN133">
        <v>900</v>
      </c>
      <c r="AO133">
        <v>1200</v>
      </c>
      <c r="AP133">
        <v>4166</v>
      </c>
      <c r="AQ133">
        <v>117</v>
      </c>
      <c r="AR133">
        <v>0</v>
      </c>
      <c r="AS133">
        <v>0</v>
      </c>
      <c r="AT133">
        <v>0</v>
      </c>
      <c r="AU133">
        <v>0</v>
      </c>
      <c r="AV133">
        <v>0</v>
      </c>
      <c r="AW133" t="s">
        <v>1018</v>
      </c>
      <c r="AX133" t="s">
        <v>652</v>
      </c>
      <c r="AY133" t="s">
        <v>117</v>
      </c>
      <c r="AZ133" t="s">
        <v>117</v>
      </c>
      <c r="BA133" t="s">
        <v>117</v>
      </c>
      <c r="BB133" t="s">
        <v>117</v>
      </c>
      <c r="BC133">
        <v>1</v>
      </c>
      <c r="BD133" t="s">
        <v>125</v>
      </c>
      <c r="BE133" t="s">
        <v>126</v>
      </c>
      <c r="BF133" t="s">
        <v>126</v>
      </c>
      <c r="BG133" t="s">
        <v>126</v>
      </c>
      <c r="BH133" t="s">
        <v>701</v>
      </c>
      <c r="BI133">
        <v>21</v>
      </c>
      <c r="BJ133" t="s">
        <v>686</v>
      </c>
      <c r="BK133" t="s">
        <v>695</v>
      </c>
      <c r="BL133" t="s">
        <v>1024</v>
      </c>
      <c r="BM133" t="s">
        <v>1023</v>
      </c>
      <c r="BN133" s="29" t="e">
        <f>HYPERLINK(CONCATENATE("http://maps.google.com/?t=k&amp;q=",#REF!,",",#REF!),"Show location")</f>
        <v>#REF!</v>
      </c>
    </row>
    <row r="134" spans="1:66" x14ac:dyDescent="0.25">
      <c r="A134" s="31" t="s">
        <v>707</v>
      </c>
      <c r="B134" t="s">
        <v>1107</v>
      </c>
      <c r="C134" t="s">
        <v>1108</v>
      </c>
      <c r="D134" t="s">
        <v>1109</v>
      </c>
      <c r="E134" t="s">
        <v>109</v>
      </c>
      <c r="F134" t="s">
        <v>686</v>
      </c>
      <c r="G134" t="s">
        <v>687</v>
      </c>
      <c r="H134" t="s">
        <v>708</v>
      </c>
      <c r="I134" t="s">
        <v>709</v>
      </c>
      <c r="J134" t="s">
        <v>840</v>
      </c>
      <c r="K134" t="s">
        <v>710</v>
      </c>
      <c r="L134" t="s">
        <v>163</v>
      </c>
      <c r="M134">
        <v>35.626232999999999</v>
      </c>
      <c r="N134">
        <v>14.504899999999999</v>
      </c>
      <c r="O134" t="s">
        <v>131</v>
      </c>
      <c r="P134" t="s">
        <v>425</v>
      </c>
      <c r="Q134" t="s">
        <v>711</v>
      </c>
      <c r="R134" t="s">
        <v>712</v>
      </c>
      <c r="S134">
        <v>2640</v>
      </c>
      <c r="T134">
        <v>13200</v>
      </c>
      <c r="Y134">
        <v>2640</v>
      </c>
      <c r="Z134">
        <v>13200</v>
      </c>
      <c r="AA134">
        <v>0</v>
      </c>
      <c r="AB134">
        <v>0</v>
      </c>
      <c r="AC134" t="s">
        <v>275</v>
      </c>
      <c r="AD134" t="s">
        <v>325</v>
      </c>
      <c r="AE134" t="s">
        <v>117</v>
      </c>
      <c r="AF134">
        <v>200</v>
      </c>
      <c r="AG134">
        <v>300</v>
      </c>
      <c r="AH134">
        <v>650</v>
      </c>
      <c r="AI134">
        <v>440</v>
      </c>
      <c r="AJ134">
        <v>1900</v>
      </c>
      <c r="AK134">
        <v>2100</v>
      </c>
      <c r="AL134">
        <v>3500</v>
      </c>
      <c r="AM134">
        <v>4000</v>
      </c>
      <c r="AN134">
        <v>60</v>
      </c>
      <c r="AO134">
        <v>50</v>
      </c>
      <c r="AP134">
        <v>2640</v>
      </c>
      <c r="AQ134">
        <v>0</v>
      </c>
      <c r="AR134">
        <v>0</v>
      </c>
      <c r="AS134">
        <v>0</v>
      </c>
      <c r="AT134">
        <v>0</v>
      </c>
      <c r="AU134">
        <v>0</v>
      </c>
      <c r="AV134">
        <v>0</v>
      </c>
      <c r="AW134" t="s">
        <v>1018</v>
      </c>
      <c r="AX134" t="s">
        <v>652</v>
      </c>
      <c r="AY134" t="s">
        <v>1018</v>
      </c>
      <c r="AZ134" t="s">
        <v>652</v>
      </c>
      <c r="BA134" t="s">
        <v>1018</v>
      </c>
      <c r="BB134" t="s">
        <v>652</v>
      </c>
      <c r="BC134">
        <v>3</v>
      </c>
      <c r="BD134" t="s">
        <v>125</v>
      </c>
      <c r="BE134" t="s">
        <v>126</v>
      </c>
      <c r="BF134" t="s">
        <v>126</v>
      </c>
      <c r="BG134" t="s">
        <v>126</v>
      </c>
      <c r="BH134" t="s">
        <v>127</v>
      </c>
      <c r="BI134">
        <v>23</v>
      </c>
      <c r="BJ134" t="s">
        <v>686</v>
      </c>
      <c r="BK134" t="s">
        <v>708</v>
      </c>
      <c r="BL134" t="s">
        <v>1025</v>
      </c>
      <c r="BM134" t="s">
        <v>1026</v>
      </c>
      <c r="BN134" s="29" t="e">
        <f>HYPERLINK(CONCATENATE("http://maps.google.com/?t=k&amp;q=",#REF!,",",#REF!),"Show location")</f>
        <v>#REF!</v>
      </c>
    </row>
    <row r="135" spans="1:66" x14ac:dyDescent="0.25">
      <c r="A135" s="31" t="s">
        <v>707</v>
      </c>
      <c r="B135" t="s">
        <v>1107</v>
      </c>
      <c r="C135" t="s">
        <v>1108</v>
      </c>
      <c r="D135" t="s">
        <v>1109</v>
      </c>
      <c r="E135" t="s">
        <v>109</v>
      </c>
      <c r="F135" t="s">
        <v>686</v>
      </c>
      <c r="G135" t="s">
        <v>687</v>
      </c>
      <c r="H135" t="s">
        <v>708</v>
      </c>
      <c r="I135" t="s">
        <v>709</v>
      </c>
      <c r="J135" t="s">
        <v>713</v>
      </c>
      <c r="K135" t="s">
        <v>714</v>
      </c>
      <c r="L135" t="s">
        <v>163</v>
      </c>
      <c r="M135">
        <v>36.122349999999997</v>
      </c>
      <c r="N135">
        <v>14.175750000000001</v>
      </c>
      <c r="O135" t="s">
        <v>131</v>
      </c>
      <c r="P135" t="s">
        <v>425</v>
      </c>
      <c r="Q135" t="s">
        <v>715</v>
      </c>
      <c r="R135" t="s">
        <v>716</v>
      </c>
      <c r="S135">
        <v>3581</v>
      </c>
      <c r="T135">
        <v>6015</v>
      </c>
      <c r="Y135">
        <v>3581</v>
      </c>
      <c r="Z135">
        <v>6015</v>
      </c>
      <c r="AC135" t="s">
        <v>325</v>
      </c>
      <c r="AD135" t="s">
        <v>117</v>
      </c>
      <c r="AE135" t="s">
        <v>117</v>
      </c>
      <c r="AF135">
        <v>353</v>
      </c>
      <c r="AG135">
        <v>335</v>
      </c>
      <c r="AH135">
        <v>400</v>
      </c>
      <c r="AI135">
        <v>247</v>
      </c>
      <c r="AJ135">
        <v>805</v>
      </c>
      <c r="AK135">
        <v>700</v>
      </c>
      <c r="AL135">
        <v>2000</v>
      </c>
      <c r="AM135">
        <v>1080</v>
      </c>
      <c r="AN135">
        <v>50</v>
      </c>
      <c r="AO135">
        <v>45</v>
      </c>
      <c r="AP135">
        <v>0</v>
      </c>
      <c r="AQ135">
        <v>3581</v>
      </c>
      <c r="AR135">
        <v>0</v>
      </c>
      <c r="AS135">
        <v>0</v>
      </c>
      <c r="AT135">
        <v>0</v>
      </c>
      <c r="AU135">
        <v>0</v>
      </c>
      <c r="AV135">
        <v>0</v>
      </c>
      <c r="AW135" t="s">
        <v>1018</v>
      </c>
      <c r="AX135" t="s">
        <v>652</v>
      </c>
      <c r="AY135" t="s">
        <v>1018</v>
      </c>
      <c r="AZ135" t="s">
        <v>652</v>
      </c>
      <c r="BA135" t="s">
        <v>1018</v>
      </c>
      <c r="BB135" t="s">
        <v>652</v>
      </c>
      <c r="BC135">
        <v>3</v>
      </c>
      <c r="BD135" t="s">
        <v>125</v>
      </c>
      <c r="BE135" t="s">
        <v>126</v>
      </c>
      <c r="BF135" t="s">
        <v>126</v>
      </c>
      <c r="BG135" t="s">
        <v>126</v>
      </c>
      <c r="BH135" t="s">
        <v>127</v>
      </c>
      <c r="BI135">
        <v>24</v>
      </c>
      <c r="BJ135" t="s">
        <v>686</v>
      </c>
      <c r="BK135" t="s">
        <v>708</v>
      </c>
      <c r="BL135" t="s">
        <v>1027</v>
      </c>
      <c r="BM135" t="s">
        <v>1026</v>
      </c>
      <c r="BN135" s="29" t="e">
        <f>HYPERLINK(CONCATENATE("http://maps.google.com/?t=k&amp;q=",#REF!,",",#REF!),"Show location")</f>
        <v>#REF!</v>
      </c>
    </row>
    <row r="136" spans="1:66" x14ac:dyDescent="0.25">
      <c r="A136" s="31" t="s">
        <v>685</v>
      </c>
      <c r="B136" t="s">
        <v>1107</v>
      </c>
      <c r="C136" t="s">
        <v>1108</v>
      </c>
      <c r="D136" t="s">
        <v>1109</v>
      </c>
      <c r="E136" t="s">
        <v>109</v>
      </c>
      <c r="F136" t="s">
        <v>686</v>
      </c>
      <c r="G136" t="s">
        <v>687</v>
      </c>
      <c r="H136" t="s">
        <v>688</v>
      </c>
      <c r="I136" t="s">
        <v>689</v>
      </c>
      <c r="J136" t="s">
        <v>690</v>
      </c>
      <c r="K136" t="s">
        <v>691</v>
      </c>
      <c r="L136" t="s">
        <v>163</v>
      </c>
      <c r="M136">
        <v>35.394367000000003</v>
      </c>
      <c r="N136">
        <v>14.028650000000001</v>
      </c>
      <c r="O136" t="s">
        <v>118</v>
      </c>
      <c r="P136" t="s">
        <v>296</v>
      </c>
      <c r="Q136" t="s">
        <v>692</v>
      </c>
      <c r="R136" t="s">
        <v>693</v>
      </c>
      <c r="S136">
        <v>300</v>
      </c>
      <c r="T136">
        <v>1500</v>
      </c>
      <c r="U136">
        <v>300</v>
      </c>
      <c r="V136">
        <v>1500</v>
      </c>
      <c r="AC136" t="s">
        <v>275</v>
      </c>
      <c r="AD136" t="s">
        <v>325</v>
      </c>
      <c r="AE136" t="s">
        <v>117</v>
      </c>
      <c r="AF136">
        <v>70</v>
      </c>
      <c r="AG136">
        <v>50</v>
      </c>
      <c r="AH136">
        <v>95</v>
      </c>
      <c r="AI136">
        <v>80</v>
      </c>
      <c r="AJ136">
        <v>290</v>
      </c>
      <c r="AK136">
        <v>280</v>
      </c>
      <c r="AL136">
        <v>300</v>
      </c>
      <c r="AM136">
        <v>305</v>
      </c>
      <c r="AN136">
        <v>20</v>
      </c>
      <c r="AO136">
        <v>10</v>
      </c>
      <c r="AP136">
        <v>0</v>
      </c>
      <c r="AQ136">
        <v>0</v>
      </c>
      <c r="AR136">
        <v>300</v>
      </c>
      <c r="AS136">
        <v>0</v>
      </c>
      <c r="AT136">
        <v>0</v>
      </c>
      <c r="AU136">
        <v>0</v>
      </c>
      <c r="AV136">
        <v>0</v>
      </c>
      <c r="AW136" t="s">
        <v>1018</v>
      </c>
      <c r="AX136" t="s">
        <v>652</v>
      </c>
      <c r="AY136" t="s">
        <v>1018</v>
      </c>
      <c r="AZ136" t="s">
        <v>694</v>
      </c>
      <c r="BA136" t="s">
        <v>1018</v>
      </c>
      <c r="BB136" t="s">
        <v>652</v>
      </c>
      <c r="BC136">
        <v>3</v>
      </c>
      <c r="BD136" t="s">
        <v>125</v>
      </c>
      <c r="BE136" t="s">
        <v>126</v>
      </c>
      <c r="BF136" t="s">
        <v>126</v>
      </c>
      <c r="BG136" t="s">
        <v>126</v>
      </c>
      <c r="BH136" t="s">
        <v>127</v>
      </c>
      <c r="BI136">
        <v>20</v>
      </c>
      <c r="BJ136" t="s">
        <v>686</v>
      </c>
      <c r="BK136" t="s">
        <v>688</v>
      </c>
      <c r="BL136" t="s">
        <v>1028</v>
      </c>
      <c r="BM136" t="s">
        <v>1029</v>
      </c>
      <c r="BN136" s="29" t="e">
        <f>HYPERLINK(CONCATENATE("http://maps.google.com/?t=k&amp;q=",#REF!,",",#REF!),"Show location")</f>
        <v>#REF!</v>
      </c>
    </row>
    <row r="137" spans="1:66" x14ac:dyDescent="0.25">
      <c r="A137" s="31" t="s">
        <v>653</v>
      </c>
      <c r="B137" t="s">
        <v>1107</v>
      </c>
      <c r="C137" t="s">
        <v>1108</v>
      </c>
      <c r="D137" t="s">
        <v>1109</v>
      </c>
      <c r="E137" t="s">
        <v>109</v>
      </c>
      <c r="F137" t="s">
        <v>686</v>
      </c>
      <c r="G137" t="s">
        <v>687</v>
      </c>
      <c r="H137" t="s">
        <v>688</v>
      </c>
      <c r="I137" t="s">
        <v>689</v>
      </c>
      <c r="J137" t="s">
        <v>720</v>
      </c>
      <c r="K137" t="s">
        <v>721</v>
      </c>
      <c r="L137" t="s">
        <v>163</v>
      </c>
      <c r="M137">
        <v>35.374780000000001</v>
      </c>
      <c r="N137">
        <v>14.04266</v>
      </c>
      <c r="O137" t="s">
        <v>118</v>
      </c>
      <c r="P137" t="s">
        <v>296</v>
      </c>
      <c r="Q137" t="s">
        <v>171</v>
      </c>
      <c r="R137" t="s">
        <v>722</v>
      </c>
      <c r="S137">
        <v>5</v>
      </c>
      <c r="T137">
        <v>26</v>
      </c>
      <c r="AA137">
        <v>5</v>
      </c>
      <c r="AB137">
        <v>26</v>
      </c>
      <c r="AC137" t="s">
        <v>275</v>
      </c>
      <c r="AD137" t="s">
        <v>117</v>
      </c>
      <c r="AE137" t="s">
        <v>117</v>
      </c>
      <c r="AF137">
        <v>0</v>
      </c>
      <c r="AG137">
        <v>0</v>
      </c>
      <c r="AH137">
        <v>0</v>
      </c>
      <c r="AI137">
        <v>0</v>
      </c>
      <c r="AJ137">
        <v>4</v>
      </c>
      <c r="AK137">
        <v>6</v>
      </c>
      <c r="AL137">
        <v>5</v>
      </c>
      <c r="AM137">
        <v>6</v>
      </c>
      <c r="AN137">
        <v>2</v>
      </c>
      <c r="AO137">
        <v>3</v>
      </c>
      <c r="AP137">
        <v>0</v>
      </c>
      <c r="AQ137">
        <v>0</v>
      </c>
      <c r="AR137">
        <v>5</v>
      </c>
      <c r="AS137">
        <v>0</v>
      </c>
      <c r="AT137">
        <v>0</v>
      </c>
      <c r="AU137">
        <v>0</v>
      </c>
      <c r="AV137">
        <v>0</v>
      </c>
      <c r="AW137" t="s">
        <v>1018</v>
      </c>
      <c r="AX137" t="s">
        <v>652</v>
      </c>
      <c r="AY137" t="s">
        <v>1018</v>
      </c>
      <c r="AZ137" t="s">
        <v>652</v>
      </c>
      <c r="BA137" t="s">
        <v>117</v>
      </c>
      <c r="BB137" t="s">
        <v>117</v>
      </c>
      <c r="BC137">
        <v>2</v>
      </c>
      <c r="BD137" t="s">
        <v>125</v>
      </c>
      <c r="BE137" t="s">
        <v>126</v>
      </c>
      <c r="BF137" t="s">
        <v>126</v>
      </c>
      <c r="BG137" t="s">
        <v>126</v>
      </c>
      <c r="BH137" t="s">
        <v>193</v>
      </c>
      <c r="BI137">
        <v>45</v>
      </c>
      <c r="BJ137" t="s">
        <v>686</v>
      </c>
      <c r="BK137" t="s">
        <v>688</v>
      </c>
      <c r="BL137" t="s">
        <v>1030</v>
      </c>
      <c r="BM137" t="s">
        <v>1029</v>
      </c>
      <c r="BN137" s="29" t="e">
        <f>HYPERLINK(CONCATENATE("http://maps.google.com/?t=k&amp;q=",#REF!,",",#REF!),"Show location")</f>
        <v>#REF!</v>
      </c>
    </row>
    <row r="138" spans="1:66" x14ac:dyDescent="0.25">
      <c r="A138" s="31" t="s">
        <v>653</v>
      </c>
      <c r="B138" t="s">
        <v>1107</v>
      </c>
      <c r="C138" t="s">
        <v>1108</v>
      </c>
      <c r="D138" t="s">
        <v>1109</v>
      </c>
      <c r="E138" t="s">
        <v>109</v>
      </c>
      <c r="F138" t="s">
        <v>686</v>
      </c>
      <c r="G138" t="s">
        <v>687</v>
      </c>
      <c r="H138" t="s">
        <v>688</v>
      </c>
      <c r="I138" t="s">
        <v>689</v>
      </c>
      <c r="J138" t="s">
        <v>767</v>
      </c>
      <c r="K138" t="s">
        <v>768</v>
      </c>
      <c r="L138" t="s">
        <v>163</v>
      </c>
      <c r="M138">
        <v>35.397117000000001</v>
      </c>
      <c r="N138">
        <v>14.023883</v>
      </c>
      <c r="O138" t="s">
        <v>118</v>
      </c>
      <c r="P138" t="s">
        <v>296</v>
      </c>
      <c r="Q138" t="s">
        <v>769</v>
      </c>
      <c r="R138" t="s">
        <v>770</v>
      </c>
      <c r="S138">
        <v>200</v>
      </c>
      <c r="T138">
        <v>1700</v>
      </c>
      <c r="U138">
        <v>200</v>
      </c>
      <c r="V138">
        <v>1700</v>
      </c>
      <c r="AC138" t="s">
        <v>120</v>
      </c>
      <c r="AD138" t="s">
        <v>275</v>
      </c>
      <c r="AE138" t="s">
        <v>325</v>
      </c>
      <c r="AF138">
        <v>50</v>
      </c>
      <c r="AG138">
        <v>100</v>
      </c>
      <c r="AH138">
        <v>150</v>
      </c>
      <c r="AI138">
        <v>250</v>
      </c>
      <c r="AJ138">
        <v>150</v>
      </c>
      <c r="AK138">
        <v>200</v>
      </c>
      <c r="AL138">
        <v>150</v>
      </c>
      <c r="AM138">
        <v>250</v>
      </c>
      <c r="AN138">
        <v>150</v>
      </c>
      <c r="AO138">
        <v>250</v>
      </c>
      <c r="AP138">
        <v>0</v>
      </c>
      <c r="AQ138">
        <v>50</v>
      </c>
      <c r="AR138">
        <v>150</v>
      </c>
      <c r="AS138">
        <v>0</v>
      </c>
      <c r="AT138">
        <v>0</v>
      </c>
      <c r="AU138">
        <v>0</v>
      </c>
      <c r="AV138">
        <v>0</v>
      </c>
      <c r="AW138" t="s">
        <v>1018</v>
      </c>
      <c r="AX138" t="s">
        <v>652</v>
      </c>
      <c r="AY138" t="s">
        <v>1018</v>
      </c>
      <c r="AZ138" t="s">
        <v>694</v>
      </c>
      <c r="BA138" t="s">
        <v>117</v>
      </c>
      <c r="BB138" t="s">
        <v>117</v>
      </c>
      <c r="BC138">
        <v>2</v>
      </c>
      <c r="BD138" t="s">
        <v>125</v>
      </c>
      <c r="BE138" t="s">
        <v>126</v>
      </c>
      <c r="BF138" t="s">
        <v>126</v>
      </c>
      <c r="BG138" t="s">
        <v>126</v>
      </c>
      <c r="BH138" t="s">
        <v>193</v>
      </c>
      <c r="BI138">
        <v>290</v>
      </c>
      <c r="BJ138" t="s">
        <v>686</v>
      </c>
      <c r="BK138" t="s">
        <v>688</v>
      </c>
      <c r="BL138" t="s">
        <v>1031</v>
      </c>
      <c r="BM138" t="s">
        <v>1029</v>
      </c>
      <c r="BN138" s="29" t="e">
        <f>HYPERLINK(CONCATENATE("http://maps.google.com/?t=k&amp;q=",#REF!,",",#REF!),"Show location")</f>
        <v>#REF!</v>
      </c>
    </row>
    <row r="139" spans="1:66" x14ac:dyDescent="0.25">
      <c r="A139" s="31" t="s">
        <v>653</v>
      </c>
      <c r="B139" t="s">
        <v>1107</v>
      </c>
      <c r="C139" t="s">
        <v>1108</v>
      </c>
      <c r="D139" t="s">
        <v>1109</v>
      </c>
      <c r="E139" t="s">
        <v>109</v>
      </c>
      <c r="F139" t="s">
        <v>686</v>
      </c>
      <c r="G139" t="s">
        <v>687</v>
      </c>
      <c r="H139" t="s">
        <v>688</v>
      </c>
      <c r="I139" t="s">
        <v>689</v>
      </c>
      <c r="J139" t="s">
        <v>842</v>
      </c>
      <c r="K139" t="s">
        <v>782</v>
      </c>
      <c r="L139" t="s">
        <v>163</v>
      </c>
      <c r="M139">
        <v>35.373866999999997</v>
      </c>
      <c r="N139">
        <v>14.014867000000001</v>
      </c>
      <c r="O139" t="s">
        <v>118</v>
      </c>
      <c r="P139" t="s">
        <v>296</v>
      </c>
      <c r="Q139" t="s">
        <v>783</v>
      </c>
      <c r="R139" t="s">
        <v>784</v>
      </c>
      <c r="S139">
        <v>4</v>
      </c>
      <c r="T139">
        <v>19</v>
      </c>
      <c r="U139">
        <v>4</v>
      </c>
      <c r="V139">
        <v>19</v>
      </c>
      <c r="AC139" t="s">
        <v>120</v>
      </c>
      <c r="AD139" t="s">
        <v>325</v>
      </c>
      <c r="AE139" t="s">
        <v>117</v>
      </c>
      <c r="AF139">
        <v>0</v>
      </c>
      <c r="AG139">
        <v>0</v>
      </c>
      <c r="AH139">
        <v>0</v>
      </c>
      <c r="AI139">
        <v>0</v>
      </c>
      <c r="AJ139">
        <v>4</v>
      </c>
      <c r="AK139">
        <v>1</v>
      </c>
      <c r="AL139">
        <v>6</v>
      </c>
      <c r="AM139">
        <v>8</v>
      </c>
      <c r="AN139">
        <v>0</v>
      </c>
      <c r="AO139">
        <v>0</v>
      </c>
      <c r="AP139">
        <v>0</v>
      </c>
      <c r="AQ139">
        <v>4</v>
      </c>
      <c r="AR139">
        <v>0</v>
      </c>
      <c r="AS139">
        <v>0</v>
      </c>
      <c r="AT139">
        <v>0</v>
      </c>
      <c r="AU139">
        <v>0</v>
      </c>
      <c r="AV139">
        <v>0</v>
      </c>
      <c r="AW139" t="s">
        <v>1018</v>
      </c>
      <c r="AX139" t="s">
        <v>652</v>
      </c>
      <c r="AY139" t="s">
        <v>1018</v>
      </c>
      <c r="AZ139" t="s">
        <v>652</v>
      </c>
      <c r="BA139" t="s">
        <v>1018</v>
      </c>
      <c r="BB139" t="s">
        <v>652</v>
      </c>
      <c r="BC139">
        <v>3</v>
      </c>
      <c r="BD139" t="s">
        <v>125</v>
      </c>
      <c r="BE139" t="s">
        <v>126</v>
      </c>
      <c r="BF139" t="s">
        <v>126</v>
      </c>
      <c r="BG139" t="s">
        <v>126</v>
      </c>
      <c r="BH139" t="s">
        <v>127</v>
      </c>
      <c r="BI139">
        <v>288</v>
      </c>
      <c r="BJ139" t="s">
        <v>686</v>
      </c>
      <c r="BK139" t="s">
        <v>688</v>
      </c>
      <c r="BL139" t="s">
        <v>1032</v>
      </c>
      <c r="BM139" t="s">
        <v>1029</v>
      </c>
      <c r="BN139" s="29" t="e">
        <f>HYPERLINK(CONCATENATE("http://maps.google.com/?t=k&amp;q=",#REF!,",",#REF!),"Show location")</f>
        <v>#REF!</v>
      </c>
    </row>
    <row r="140" spans="1:66" x14ac:dyDescent="0.25">
      <c r="A140" s="31" t="s">
        <v>653</v>
      </c>
      <c r="B140" t="s">
        <v>1107</v>
      </c>
      <c r="C140" t="s">
        <v>1108</v>
      </c>
      <c r="D140" t="s">
        <v>1109</v>
      </c>
      <c r="E140" t="s">
        <v>109</v>
      </c>
      <c r="F140" t="s">
        <v>686</v>
      </c>
      <c r="G140" t="s">
        <v>687</v>
      </c>
      <c r="H140" t="s">
        <v>688</v>
      </c>
      <c r="I140" t="s">
        <v>689</v>
      </c>
      <c r="J140" t="s">
        <v>717</v>
      </c>
      <c r="K140" t="s">
        <v>718</v>
      </c>
      <c r="L140" t="s">
        <v>163</v>
      </c>
      <c r="M140">
        <v>35.389600000000002</v>
      </c>
      <c r="N140">
        <v>14.014882999999999</v>
      </c>
      <c r="O140" t="s">
        <v>118</v>
      </c>
      <c r="P140" t="s">
        <v>296</v>
      </c>
      <c r="Q140" t="s">
        <v>161</v>
      </c>
      <c r="R140" t="s">
        <v>719</v>
      </c>
      <c r="S140">
        <v>6</v>
      </c>
      <c r="T140">
        <v>36</v>
      </c>
      <c r="U140">
        <v>6</v>
      </c>
      <c r="V140">
        <v>36</v>
      </c>
      <c r="AC140" t="s">
        <v>325</v>
      </c>
      <c r="AD140" t="s">
        <v>275</v>
      </c>
      <c r="AE140" t="s">
        <v>117</v>
      </c>
      <c r="AF140">
        <v>0</v>
      </c>
      <c r="AG140">
        <v>0</v>
      </c>
      <c r="AH140">
        <v>0</v>
      </c>
      <c r="AI140">
        <v>0</v>
      </c>
      <c r="AJ140">
        <v>11</v>
      </c>
      <c r="AK140">
        <v>1</v>
      </c>
      <c r="AL140">
        <v>11</v>
      </c>
      <c r="AM140">
        <v>13</v>
      </c>
      <c r="AN140">
        <v>0</v>
      </c>
      <c r="AO140">
        <v>0</v>
      </c>
      <c r="AP140">
        <v>0</v>
      </c>
      <c r="AQ140">
        <v>0</v>
      </c>
      <c r="AR140">
        <v>6</v>
      </c>
      <c r="AS140">
        <v>0</v>
      </c>
      <c r="AT140">
        <v>0</v>
      </c>
      <c r="AU140">
        <v>0</v>
      </c>
      <c r="AV140">
        <v>0</v>
      </c>
      <c r="AW140" t="s">
        <v>1018</v>
      </c>
      <c r="AX140" t="s">
        <v>652</v>
      </c>
      <c r="AY140" t="s">
        <v>1018</v>
      </c>
      <c r="AZ140" t="s">
        <v>652</v>
      </c>
      <c r="BA140" t="s">
        <v>1018</v>
      </c>
      <c r="BB140" t="s">
        <v>652</v>
      </c>
      <c r="BC140">
        <v>3</v>
      </c>
      <c r="BD140" t="s">
        <v>125</v>
      </c>
      <c r="BE140" t="s">
        <v>126</v>
      </c>
      <c r="BF140" t="s">
        <v>126</v>
      </c>
      <c r="BG140" t="s">
        <v>126</v>
      </c>
      <c r="BH140" t="s">
        <v>127</v>
      </c>
      <c r="BI140">
        <v>30</v>
      </c>
      <c r="BJ140" t="s">
        <v>686</v>
      </c>
      <c r="BK140" t="s">
        <v>688</v>
      </c>
      <c r="BL140" t="s">
        <v>1033</v>
      </c>
      <c r="BM140" t="s">
        <v>1029</v>
      </c>
      <c r="BN140" s="29" t="e">
        <f>HYPERLINK(CONCATENATE("http://maps.google.com/?t=k&amp;q=",#REF!,",",#REF!),"Show location")</f>
        <v>#REF!</v>
      </c>
    </row>
    <row r="141" spans="1:66" x14ac:dyDescent="0.25">
      <c r="A141" s="31" t="s">
        <v>777</v>
      </c>
      <c r="B141" t="s">
        <v>1107</v>
      </c>
      <c r="C141" t="s">
        <v>1108</v>
      </c>
      <c r="D141" t="s">
        <v>1109</v>
      </c>
      <c r="E141" t="s">
        <v>109</v>
      </c>
      <c r="F141" t="s">
        <v>686</v>
      </c>
      <c r="G141" t="s">
        <v>687</v>
      </c>
      <c r="H141" t="s">
        <v>688</v>
      </c>
      <c r="I141" t="s">
        <v>689</v>
      </c>
      <c r="J141" t="s">
        <v>813</v>
      </c>
      <c r="K141" t="s">
        <v>814</v>
      </c>
      <c r="L141" t="s">
        <v>163</v>
      </c>
      <c r="M141">
        <v>35.400767000000002</v>
      </c>
      <c r="N141">
        <v>14.053583</v>
      </c>
      <c r="O141" t="s">
        <v>118</v>
      </c>
      <c r="P141" t="s">
        <v>150</v>
      </c>
      <c r="Q141" t="s">
        <v>815</v>
      </c>
      <c r="R141" t="s">
        <v>816</v>
      </c>
      <c r="S141">
        <v>22</v>
      </c>
      <c r="T141">
        <v>86</v>
      </c>
      <c r="U141">
        <v>22</v>
      </c>
      <c r="V141">
        <v>86</v>
      </c>
      <c r="AC141" t="s">
        <v>325</v>
      </c>
      <c r="AD141" t="s">
        <v>275</v>
      </c>
      <c r="AE141" t="s">
        <v>117</v>
      </c>
      <c r="AF141">
        <v>3</v>
      </c>
      <c r="AG141">
        <v>1</v>
      </c>
      <c r="AH141">
        <v>4</v>
      </c>
      <c r="AI141">
        <v>4</v>
      </c>
      <c r="AJ141">
        <v>10</v>
      </c>
      <c r="AK141">
        <v>8</v>
      </c>
      <c r="AL141">
        <v>18</v>
      </c>
      <c r="AM141">
        <v>20</v>
      </c>
      <c r="AN141">
        <v>10</v>
      </c>
      <c r="AO141">
        <v>8</v>
      </c>
      <c r="AP141">
        <v>0</v>
      </c>
      <c r="AQ141">
        <v>0</v>
      </c>
      <c r="AR141">
        <v>22</v>
      </c>
      <c r="AS141">
        <v>0</v>
      </c>
      <c r="AT141">
        <v>0</v>
      </c>
      <c r="AU141">
        <v>0</v>
      </c>
      <c r="AV141">
        <v>0</v>
      </c>
      <c r="AW141" t="s">
        <v>1018</v>
      </c>
      <c r="AX141" t="s">
        <v>652</v>
      </c>
      <c r="AY141" t="s">
        <v>1018</v>
      </c>
      <c r="AZ141" t="s">
        <v>652</v>
      </c>
      <c r="BA141" t="s">
        <v>117</v>
      </c>
      <c r="BB141" t="s">
        <v>117</v>
      </c>
      <c r="BC141">
        <v>2</v>
      </c>
      <c r="BD141" t="s">
        <v>125</v>
      </c>
      <c r="BE141" t="s">
        <v>126</v>
      </c>
      <c r="BF141" t="s">
        <v>126</v>
      </c>
      <c r="BG141" t="s">
        <v>126</v>
      </c>
      <c r="BH141" t="s">
        <v>193</v>
      </c>
      <c r="BI141">
        <v>286</v>
      </c>
      <c r="BJ141" t="s">
        <v>686</v>
      </c>
      <c r="BK141" t="s">
        <v>688</v>
      </c>
      <c r="BL141" t="s">
        <v>1034</v>
      </c>
      <c r="BM141" t="s">
        <v>1029</v>
      </c>
      <c r="BN141" s="29" t="e">
        <f>HYPERLINK(CONCATENATE("http://maps.google.com/?t=k&amp;q=",#REF!,",",#REF!),"Show location")</f>
        <v>#REF!</v>
      </c>
    </row>
    <row r="142" spans="1:66" x14ac:dyDescent="0.25">
      <c r="A142" s="31" t="s">
        <v>653</v>
      </c>
      <c r="B142" t="s">
        <v>1107</v>
      </c>
      <c r="C142" t="s">
        <v>1108</v>
      </c>
      <c r="D142" t="s">
        <v>1109</v>
      </c>
      <c r="E142" t="s">
        <v>109</v>
      </c>
      <c r="F142" t="s">
        <v>686</v>
      </c>
      <c r="G142" t="s">
        <v>687</v>
      </c>
      <c r="H142" t="s">
        <v>688</v>
      </c>
      <c r="I142" t="s">
        <v>689</v>
      </c>
      <c r="J142" t="s">
        <v>756</v>
      </c>
      <c r="K142" t="s">
        <v>757</v>
      </c>
      <c r="L142" t="s">
        <v>163</v>
      </c>
      <c r="M142">
        <v>35.382750000000001</v>
      </c>
      <c r="N142">
        <v>14.014150000000001</v>
      </c>
      <c r="O142" t="s">
        <v>118</v>
      </c>
      <c r="P142" t="s">
        <v>296</v>
      </c>
      <c r="Q142" t="s">
        <v>758</v>
      </c>
      <c r="R142" t="s">
        <v>759</v>
      </c>
      <c r="S142">
        <v>93</v>
      </c>
      <c r="T142">
        <v>465</v>
      </c>
      <c r="U142">
        <v>93</v>
      </c>
      <c r="V142">
        <v>465</v>
      </c>
      <c r="AC142" t="s">
        <v>275</v>
      </c>
      <c r="AD142" t="s">
        <v>325</v>
      </c>
      <c r="AE142" t="s">
        <v>117</v>
      </c>
      <c r="AF142">
        <v>22</v>
      </c>
      <c r="AG142">
        <v>24</v>
      </c>
      <c r="AH142">
        <v>30</v>
      </c>
      <c r="AI142">
        <v>35</v>
      </c>
      <c r="AJ142">
        <v>40</v>
      </c>
      <c r="AK142">
        <v>50</v>
      </c>
      <c r="AL142">
        <v>86</v>
      </c>
      <c r="AM142">
        <v>90</v>
      </c>
      <c r="AN142">
        <v>44</v>
      </c>
      <c r="AO142">
        <v>44</v>
      </c>
      <c r="AP142">
        <v>0</v>
      </c>
      <c r="AR142">
        <v>93</v>
      </c>
      <c r="AS142">
        <v>0</v>
      </c>
      <c r="AT142">
        <v>0</v>
      </c>
      <c r="AU142">
        <v>0</v>
      </c>
      <c r="AV142">
        <v>0</v>
      </c>
      <c r="AW142" t="s">
        <v>1018</v>
      </c>
      <c r="AX142" t="s">
        <v>652</v>
      </c>
      <c r="AY142" t="s">
        <v>1018</v>
      </c>
      <c r="AZ142" t="s">
        <v>652</v>
      </c>
      <c r="BA142" t="s">
        <v>117</v>
      </c>
      <c r="BB142" t="s">
        <v>117</v>
      </c>
      <c r="BC142">
        <v>2</v>
      </c>
      <c r="BD142" t="s">
        <v>125</v>
      </c>
      <c r="BE142" t="s">
        <v>126</v>
      </c>
      <c r="BF142" t="s">
        <v>126</v>
      </c>
      <c r="BG142" t="s">
        <v>126</v>
      </c>
      <c r="BH142" t="s">
        <v>193</v>
      </c>
      <c r="BI142">
        <v>287</v>
      </c>
      <c r="BJ142" t="s">
        <v>686</v>
      </c>
      <c r="BK142" t="s">
        <v>688</v>
      </c>
      <c r="BL142" t="s">
        <v>1035</v>
      </c>
      <c r="BM142" t="s">
        <v>1029</v>
      </c>
      <c r="BN142" s="29" t="e">
        <f>HYPERLINK(CONCATENATE("http://maps.google.com/?t=k&amp;q=",#REF!,",",#REF!),"Show location")</f>
        <v>#REF!</v>
      </c>
    </row>
    <row r="143" spans="1:66" x14ac:dyDescent="0.25">
      <c r="A143" s="31" t="s">
        <v>658</v>
      </c>
      <c r="B143" t="s">
        <v>1107</v>
      </c>
      <c r="C143" t="s">
        <v>1108</v>
      </c>
      <c r="D143" t="s">
        <v>1109</v>
      </c>
      <c r="E143" t="s">
        <v>109</v>
      </c>
      <c r="F143" t="s">
        <v>686</v>
      </c>
      <c r="G143" t="s">
        <v>687</v>
      </c>
      <c r="H143" t="s">
        <v>702</v>
      </c>
      <c r="I143" t="s">
        <v>703</v>
      </c>
      <c r="J143" t="s">
        <v>839</v>
      </c>
      <c r="K143" t="s">
        <v>704</v>
      </c>
      <c r="L143" t="s">
        <v>163</v>
      </c>
      <c r="M143">
        <v>35.281117000000002</v>
      </c>
      <c r="N143">
        <v>14.073767</v>
      </c>
      <c r="O143" t="s">
        <v>131</v>
      </c>
      <c r="P143" t="s">
        <v>425</v>
      </c>
      <c r="Q143" t="s">
        <v>705</v>
      </c>
      <c r="R143" t="s">
        <v>706</v>
      </c>
      <c r="S143">
        <v>667</v>
      </c>
      <c r="T143">
        <v>3768</v>
      </c>
      <c r="U143">
        <v>667</v>
      </c>
      <c r="V143">
        <v>3768</v>
      </c>
      <c r="AC143" t="s">
        <v>325</v>
      </c>
      <c r="AD143" t="s">
        <v>117</v>
      </c>
      <c r="AE143" t="s">
        <v>117</v>
      </c>
      <c r="AF143">
        <v>150</v>
      </c>
      <c r="AG143">
        <v>300</v>
      </c>
      <c r="AH143">
        <v>250</v>
      </c>
      <c r="AI143">
        <v>310</v>
      </c>
      <c r="AJ143">
        <v>700</v>
      </c>
      <c r="AK143">
        <v>600</v>
      </c>
      <c r="AL143">
        <v>600</v>
      </c>
      <c r="AM143">
        <v>567</v>
      </c>
      <c r="AN143">
        <v>191</v>
      </c>
      <c r="AO143">
        <v>100</v>
      </c>
      <c r="AP143">
        <v>0</v>
      </c>
      <c r="AQ143">
        <v>0</v>
      </c>
      <c r="AR143">
        <v>0</v>
      </c>
      <c r="AS143">
        <v>0</v>
      </c>
      <c r="AT143">
        <v>0</v>
      </c>
      <c r="AU143">
        <v>667</v>
      </c>
      <c r="AV143">
        <v>0</v>
      </c>
      <c r="AW143" t="s">
        <v>1018</v>
      </c>
      <c r="AX143" t="s">
        <v>652</v>
      </c>
      <c r="AY143" t="s">
        <v>1018</v>
      </c>
      <c r="AZ143" t="s">
        <v>652</v>
      </c>
      <c r="BA143" t="s">
        <v>117</v>
      </c>
      <c r="BB143" t="s">
        <v>117</v>
      </c>
      <c r="BC143">
        <v>2</v>
      </c>
      <c r="BD143" t="s">
        <v>125</v>
      </c>
      <c r="BE143" t="s">
        <v>126</v>
      </c>
      <c r="BF143" t="s">
        <v>126</v>
      </c>
      <c r="BG143" t="s">
        <v>126</v>
      </c>
      <c r="BH143" t="s">
        <v>193</v>
      </c>
      <c r="BI143">
        <v>22</v>
      </c>
      <c r="BJ143" t="s">
        <v>686</v>
      </c>
      <c r="BK143" t="s">
        <v>702</v>
      </c>
      <c r="BL143" t="s">
        <v>1036</v>
      </c>
      <c r="BM143" t="s">
        <v>1037</v>
      </c>
      <c r="BN143" s="29" t="e">
        <f>HYPERLINK(CONCATENATE("http://maps.google.com/?t=k&amp;q=",#REF!,",",#REF!),"Show location")</f>
        <v>#REF!</v>
      </c>
    </row>
    <row r="144" spans="1:66" x14ac:dyDescent="0.25">
      <c r="A144" s="31" t="s">
        <v>657</v>
      </c>
      <c r="B144" t="s">
        <v>1107</v>
      </c>
      <c r="C144" t="s">
        <v>1108</v>
      </c>
      <c r="D144" t="s">
        <v>1109</v>
      </c>
      <c r="E144" t="s">
        <v>109</v>
      </c>
      <c r="F144" t="s">
        <v>686</v>
      </c>
      <c r="G144" t="s">
        <v>687</v>
      </c>
      <c r="H144" t="s">
        <v>752</v>
      </c>
      <c r="I144" t="s">
        <v>753</v>
      </c>
      <c r="J144" t="s">
        <v>785</v>
      </c>
      <c r="K144" t="s">
        <v>786</v>
      </c>
      <c r="L144" t="s">
        <v>163</v>
      </c>
      <c r="M144">
        <v>35.061909999999997</v>
      </c>
      <c r="N144">
        <v>13.322226000000001</v>
      </c>
      <c r="O144" t="s">
        <v>131</v>
      </c>
      <c r="P144" t="s">
        <v>425</v>
      </c>
      <c r="Q144" t="s">
        <v>787</v>
      </c>
      <c r="R144" t="s">
        <v>788</v>
      </c>
      <c r="S144">
        <v>1440</v>
      </c>
      <c r="T144">
        <v>7200</v>
      </c>
      <c r="U144">
        <v>1440</v>
      </c>
      <c r="V144">
        <v>7200</v>
      </c>
      <c r="AC144" t="s">
        <v>275</v>
      </c>
      <c r="AD144" t="s">
        <v>325</v>
      </c>
      <c r="AE144" t="s">
        <v>117</v>
      </c>
      <c r="AF144">
        <v>600</v>
      </c>
      <c r="AG144">
        <v>500</v>
      </c>
      <c r="AH144">
        <v>350</v>
      </c>
      <c r="AI144">
        <v>440</v>
      </c>
      <c r="AJ144">
        <v>900</v>
      </c>
      <c r="AK144">
        <v>1260</v>
      </c>
      <c r="AL144">
        <v>1500</v>
      </c>
      <c r="AM144">
        <v>1100</v>
      </c>
      <c r="AN144">
        <v>350</v>
      </c>
      <c r="AO144">
        <v>200</v>
      </c>
      <c r="AP144">
        <v>1440</v>
      </c>
      <c r="AQ144">
        <v>0</v>
      </c>
      <c r="AR144">
        <v>0</v>
      </c>
      <c r="AS144">
        <v>0</v>
      </c>
      <c r="AT144">
        <v>0</v>
      </c>
      <c r="AU144">
        <v>0</v>
      </c>
      <c r="AV144">
        <v>0</v>
      </c>
      <c r="AW144" t="s">
        <v>1018</v>
      </c>
      <c r="AX144" t="s">
        <v>652</v>
      </c>
      <c r="AY144" t="s">
        <v>1018</v>
      </c>
      <c r="AZ144" t="s">
        <v>652</v>
      </c>
      <c r="BA144" t="s">
        <v>117</v>
      </c>
      <c r="BB144" t="s">
        <v>117</v>
      </c>
      <c r="BC144">
        <v>2</v>
      </c>
      <c r="BD144" t="s">
        <v>125</v>
      </c>
      <c r="BE144" t="s">
        <v>126</v>
      </c>
      <c r="BF144" t="s">
        <v>126</v>
      </c>
      <c r="BG144" t="s">
        <v>126</v>
      </c>
      <c r="BH144" t="s">
        <v>193</v>
      </c>
      <c r="BI144">
        <v>328</v>
      </c>
      <c r="BJ144" t="s">
        <v>686</v>
      </c>
      <c r="BK144" t="s">
        <v>752</v>
      </c>
      <c r="BL144" t="s">
        <v>1038</v>
      </c>
      <c r="BM144" t="s">
        <v>1039</v>
      </c>
      <c r="BN144" s="29" t="e">
        <f>HYPERLINK(CONCATENATE("http://maps.google.com/?t=k&amp;q=",#REF!,",",#REF!),"Show location")</f>
        <v>#REF!</v>
      </c>
    </row>
    <row r="145" spans="1:66" x14ac:dyDescent="0.25">
      <c r="A145" s="31" t="s">
        <v>824</v>
      </c>
      <c r="B145" t="s">
        <v>1107</v>
      </c>
      <c r="C145" t="s">
        <v>1108</v>
      </c>
      <c r="D145" t="s">
        <v>1109</v>
      </c>
      <c r="E145" t="s">
        <v>109</v>
      </c>
      <c r="F145" t="s">
        <v>686</v>
      </c>
      <c r="G145" t="s">
        <v>687</v>
      </c>
      <c r="H145" t="s">
        <v>752</v>
      </c>
      <c r="I145" t="s">
        <v>753</v>
      </c>
      <c r="J145" t="s">
        <v>825</v>
      </c>
      <c r="K145" t="s">
        <v>826</v>
      </c>
      <c r="L145" t="s">
        <v>163</v>
      </c>
      <c r="M145">
        <v>35.134929999999997</v>
      </c>
      <c r="N145">
        <v>13.38307</v>
      </c>
      <c r="O145" t="s">
        <v>131</v>
      </c>
      <c r="P145" t="s">
        <v>425</v>
      </c>
      <c r="Q145" t="s">
        <v>801</v>
      </c>
      <c r="R145" t="s">
        <v>827</v>
      </c>
      <c r="S145">
        <v>900</v>
      </c>
      <c r="T145">
        <v>4500</v>
      </c>
      <c r="U145">
        <v>900</v>
      </c>
      <c r="V145">
        <v>4500</v>
      </c>
      <c r="AC145" t="s">
        <v>275</v>
      </c>
      <c r="AD145" t="s">
        <v>325</v>
      </c>
      <c r="AE145" t="s">
        <v>117</v>
      </c>
      <c r="AF145">
        <v>450</v>
      </c>
      <c r="AG145">
        <v>350</v>
      </c>
      <c r="AH145">
        <v>300</v>
      </c>
      <c r="AI145">
        <v>230</v>
      </c>
      <c r="AJ145">
        <v>365</v>
      </c>
      <c r="AK145">
        <v>555</v>
      </c>
      <c r="AL145">
        <v>900</v>
      </c>
      <c r="AM145">
        <v>950</v>
      </c>
      <c r="AN145">
        <v>250</v>
      </c>
      <c r="AO145">
        <v>150</v>
      </c>
      <c r="AP145">
        <v>900</v>
      </c>
      <c r="AQ145">
        <v>0</v>
      </c>
      <c r="AR145">
        <v>0</v>
      </c>
      <c r="AS145">
        <v>0</v>
      </c>
      <c r="AT145">
        <v>0</v>
      </c>
      <c r="AU145">
        <v>0</v>
      </c>
      <c r="AV145">
        <v>0</v>
      </c>
      <c r="AW145" t="s">
        <v>1018</v>
      </c>
      <c r="AX145" t="s">
        <v>652</v>
      </c>
      <c r="AY145" t="s">
        <v>1018</v>
      </c>
      <c r="AZ145" t="s">
        <v>652</v>
      </c>
      <c r="BA145" t="s">
        <v>117</v>
      </c>
      <c r="BB145" t="s">
        <v>117</v>
      </c>
      <c r="BC145">
        <v>2</v>
      </c>
      <c r="BD145" t="s">
        <v>125</v>
      </c>
      <c r="BE145" t="s">
        <v>126</v>
      </c>
      <c r="BF145" t="s">
        <v>126</v>
      </c>
      <c r="BG145" t="s">
        <v>126</v>
      </c>
      <c r="BH145" t="s">
        <v>193</v>
      </c>
      <c r="BI145">
        <v>329</v>
      </c>
      <c r="BJ145" t="s">
        <v>686</v>
      </c>
      <c r="BK145" t="s">
        <v>752</v>
      </c>
      <c r="BL145" t="s">
        <v>1040</v>
      </c>
      <c r="BM145" t="s">
        <v>1039</v>
      </c>
      <c r="BN145" s="29" t="e">
        <f>HYPERLINK(CONCATENATE("http://maps.google.com/?t=k&amp;q=",#REF!,",",#REF!),"Show location")</f>
        <v>#REF!</v>
      </c>
    </row>
    <row r="146" spans="1:66" x14ac:dyDescent="0.25">
      <c r="A146" s="31" t="s">
        <v>657</v>
      </c>
      <c r="B146" t="s">
        <v>1107</v>
      </c>
      <c r="C146" t="s">
        <v>1108</v>
      </c>
      <c r="D146" t="s">
        <v>1109</v>
      </c>
      <c r="E146" t="s">
        <v>109</v>
      </c>
      <c r="F146" t="s">
        <v>686</v>
      </c>
      <c r="G146" t="s">
        <v>687</v>
      </c>
      <c r="H146" t="s">
        <v>752</v>
      </c>
      <c r="I146" t="s">
        <v>753</v>
      </c>
      <c r="J146" t="s">
        <v>754</v>
      </c>
      <c r="K146" t="s">
        <v>755</v>
      </c>
      <c r="L146" t="s">
        <v>163</v>
      </c>
      <c r="M146">
        <v>34.978319999999997</v>
      </c>
      <c r="N146">
        <v>13.27059</v>
      </c>
      <c r="O146" t="s">
        <v>131</v>
      </c>
      <c r="P146" t="s">
        <v>425</v>
      </c>
      <c r="Q146" t="s">
        <v>152</v>
      </c>
      <c r="R146" t="s">
        <v>555</v>
      </c>
      <c r="S146">
        <v>120</v>
      </c>
      <c r="T146">
        <v>2000</v>
      </c>
      <c r="U146">
        <v>120</v>
      </c>
      <c r="V146">
        <v>2000</v>
      </c>
      <c r="AC146" t="s">
        <v>275</v>
      </c>
      <c r="AD146" t="s">
        <v>117</v>
      </c>
      <c r="AE146" t="s">
        <v>117</v>
      </c>
      <c r="AF146">
        <v>65</v>
      </c>
      <c r="AG146">
        <v>60</v>
      </c>
      <c r="AH146">
        <v>175</v>
      </c>
      <c r="AI146">
        <v>130</v>
      </c>
      <c r="AJ146">
        <v>380</v>
      </c>
      <c r="AK146">
        <v>429</v>
      </c>
      <c r="AL146">
        <v>300</v>
      </c>
      <c r="AM146">
        <v>390</v>
      </c>
      <c r="AN146">
        <v>36</v>
      </c>
      <c r="AO146">
        <v>35</v>
      </c>
      <c r="AP146">
        <v>120</v>
      </c>
      <c r="AQ146">
        <v>0</v>
      </c>
      <c r="AR146">
        <v>0</v>
      </c>
      <c r="AS146">
        <v>0</v>
      </c>
      <c r="AT146">
        <v>0</v>
      </c>
      <c r="AU146">
        <v>0</v>
      </c>
      <c r="AV146">
        <v>0</v>
      </c>
      <c r="AW146" t="s">
        <v>1018</v>
      </c>
      <c r="AX146" t="s">
        <v>652</v>
      </c>
      <c r="AY146" t="s">
        <v>1018</v>
      </c>
      <c r="AZ146" t="s">
        <v>652</v>
      </c>
      <c r="BA146" t="s">
        <v>117</v>
      </c>
      <c r="BB146" t="s">
        <v>117</v>
      </c>
      <c r="BC146">
        <v>2</v>
      </c>
      <c r="BD146" t="s">
        <v>125</v>
      </c>
      <c r="BE146" t="s">
        <v>126</v>
      </c>
      <c r="BF146" t="s">
        <v>126</v>
      </c>
      <c r="BG146" t="s">
        <v>126</v>
      </c>
      <c r="BH146" t="s">
        <v>193</v>
      </c>
      <c r="BI146">
        <v>330</v>
      </c>
      <c r="BJ146" t="s">
        <v>686</v>
      </c>
      <c r="BK146" t="s">
        <v>752</v>
      </c>
      <c r="BL146" t="s">
        <v>1041</v>
      </c>
      <c r="BM146" t="s">
        <v>1039</v>
      </c>
      <c r="BN146" s="29" t="e">
        <f>HYPERLINK(CONCATENATE("http://maps.google.com/?t=k&amp;q=",#REF!,",",#REF!),"Show location")</f>
        <v>#REF!</v>
      </c>
    </row>
    <row r="147" spans="1:66" x14ac:dyDescent="0.25">
      <c r="A147" s="31" t="s">
        <v>760</v>
      </c>
      <c r="B147" t="s">
        <v>1107</v>
      </c>
      <c r="C147" t="s">
        <v>1108</v>
      </c>
      <c r="D147" t="s">
        <v>1109</v>
      </c>
      <c r="E147" t="s">
        <v>109</v>
      </c>
      <c r="F147" t="s">
        <v>724</v>
      </c>
      <c r="G147" t="s">
        <v>725</v>
      </c>
      <c r="H147" t="s">
        <v>761</v>
      </c>
      <c r="I147" t="s">
        <v>762</v>
      </c>
      <c r="J147" t="s">
        <v>763</v>
      </c>
      <c r="K147" t="s">
        <v>764</v>
      </c>
      <c r="L147" t="s">
        <v>163</v>
      </c>
      <c r="M147">
        <v>35.618389999999998</v>
      </c>
      <c r="N147">
        <v>15.325570000000001</v>
      </c>
      <c r="O147" t="s">
        <v>118</v>
      </c>
      <c r="P147" t="s">
        <v>617</v>
      </c>
      <c r="Q147" t="s">
        <v>765</v>
      </c>
      <c r="R147" t="s">
        <v>766</v>
      </c>
      <c r="S147">
        <v>390</v>
      </c>
      <c r="T147">
        <v>2200</v>
      </c>
      <c r="U147">
        <v>390</v>
      </c>
      <c r="V147">
        <v>2200</v>
      </c>
      <c r="AC147" t="s">
        <v>275</v>
      </c>
      <c r="AD147" t="s">
        <v>325</v>
      </c>
      <c r="AE147" t="s">
        <v>117</v>
      </c>
      <c r="AF147">
        <v>200</v>
      </c>
      <c r="AG147">
        <v>150</v>
      </c>
      <c r="AH147">
        <v>190</v>
      </c>
      <c r="AI147">
        <v>175</v>
      </c>
      <c r="AJ147">
        <v>250</v>
      </c>
      <c r="AK147">
        <v>310</v>
      </c>
      <c r="AL147">
        <v>360</v>
      </c>
      <c r="AM147">
        <v>355</v>
      </c>
      <c r="AN147">
        <v>110</v>
      </c>
      <c r="AO147">
        <v>100</v>
      </c>
      <c r="AP147">
        <v>0</v>
      </c>
      <c r="AQ147">
        <v>390</v>
      </c>
      <c r="AR147">
        <v>0</v>
      </c>
      <c r="AS147">
        <v>0</v>
      </c>
      <c r="AT147">
        <v>0</v>
      </c>
      <c r="AU147">
        <v>0</v>
      </c>
      <c r="AV147">
        <v>0</v>
      </c>
      <c r="AW147" t="s">
        <v>1018</v>
      </c>
      <c r="AX147" t="s">
        <v>694</v>
      </c>
      <c r="AY147" t="s">
        <v>1018</v>
      </c>
      <c r="AZ147" t="s">
        <v>652</v>
      </c>
      <c r="BA147" t="s">
        <v>1018</v>
      </c>
      <c r="BB147" t="s">
        <v>652</v>
      </c>
      <c r="BC147">
        <v>3</v>
      </c>
      <c r="BD147" t="s">
        <v>125</v>
      </c>
      <c r="BE147" t="s">
        <v>126</v>
      </c>
      <c r="BF147" t="s">
        <v>126</v>
      </c>
      <c r="BG147" t="s">
        <v>126</v>
      </c>
      <c r="BH147" t="s">
        <v>127</v>
      </c>
      <c r="BI147">
        <v>333</v>
      </c>
      <c r="BJ147" t="s">
        <v>724</v>
      </c>
      <c r="BK147" t="s">
        <v>761</v>
      </c>
      <c r="BL147" t="s">
        <v>1042</v>
      </c>
      <c r="BM147" t="s">
        <v>1043</v>
      </c>
      <c r="BN147" s="29" t="e">
        <f>HYPERLINK(CONCATENATE("http://maps.google.com/?t=k&amp;q=",#REF!,",",#REF!),"Show location")</f>
        <v>#REF!</v>
      </c>
    </row>
    <row r="148" spans="1:66" x14ac:dyDescent="0.25">
      <c r="A148" s="31" t="s">
        <v>760</v>
      </c>
      <c r="B148" t="s">
        <v>1107</v>
      </c>
      <c r="C148" t="s">
        <v>1108</v>
      </c>
      <c r="D148" t="s">
        <v>1109</v>
      </c>
      <c r="E148" t="s">
        <v>109</v>
      </c>
      <c r="F148" t="s">
        <v>724</v>
      </c>
      <c r="G148" t="s">
        <v>725</v>
      </c>
      <c r="H148" t="s">
        <v>761</v>
      </c>
      <c r="I148" t="s">
        <v>762</v>
      </c>
      <c r="J148" t="s">
        <v>817</v>
      </c>
      <c r="K148" t="s">
        <v>818</v>
      </c>
      <c r="L148" t="s">
        <v>163</v>
      </c>
      <c r="M148">
        <v>35.7592</v>
      </c>
      <c r="N148">
        <v>15.07982</v>
      </c>
      <c r="O148" t="s">
        <v>131</v>
      </c>
      <c r="P148" t="s">
        <v>425</v>
      </c>
      <c r="Q148" t="s">
        <v>819</v>
      </c>
      <c r="R148" t="s">
        <v>820</v>
      </c>
      <c r="S148">
        <v>1974</v>
      </c>
      <c r="T148">
        <v>9870</v>
      </c>
      <c r="U148">
        <v>1974</v>
      </c>
      <c r="V148">
        <v>9870</v>
      </c>
      <c r="AC148" t="s">
        <v>325</v>
      </c>
      <c r="AD148" t="s">
        <v>275</v>
      </c>
      <c r="AE148" t="s">
        <v>117</v>
      </c>
      <c r="AF148">
        <v>974</v>
      </c>
      <c r="AG148">
        <v>800</v>
      </c>
      <c r="AH148">
        <v>870</v>
      </c>
      <c r="AI148">
        <v>990</v>
      </c>
      <c r="AJ148">
        <v>980</v>
      </c>
      <c r="AK148">
        <v>995</v>
      </c>
      <c r="AL148">
        <v>1400</v>
      </c>
      <c r="AM148">
        <v>1210</v>
      </c>
      <c r="AN148">
        <v>840</v>
      </c>
      <c r="AO148">
        <v>811</v>
      </c>
      <c r="AP148">
        <v>1974</v>
      </c>
      <c r="AQ148">
        <v>0</v>
      </c>
      <c r="AR148">
        <v>0</v>
      </c>
      <c r="AS148">
        <v>0</v>
      </c>
      <c r="AT148">
        <v>0</v>
      </c>
      <c r="AU148">
        <v>0</v>
      </c>
      <c r="AV148">
        <v>0</v>
      </c>
      <c r="AW148" t="s">
        <v>649</v>
      </c>
      <c r="AX148" t="s">
        <v>652</v>
      </c>
      <c r="AY148" t="s">
        <v>649</v>
      </c>
      <c r="AZ148" t="s">
        <v>652</v>
      </c>
      <c r="BA148" t="s">
        <v>117</v>
      </c>
      <c r="BB148" t="s">
        <v>117</v>
      </c>
      <c r="BC148">
        <v>2</v>
      </c>
      <c r="BD148" t="s">
        <v>125</v>
      </c>
      <c r="BE148" t="s">
        <v>126</v>
      </c>
      <c r="BF148" t="s">
        <v>126</v>
      </c>
      <c r="BG148" t="s">
        <v>126</v>
      </c>
      <c r="BH148" t="s">
        <v>193</v>
      </c>
      <c r="BI148">
        <v>332</v>
      </c>
      <c r="BJ148" t="s">
        <v>724</v>
      </c>
      <c r="BK148" t="s">
        <v>746</v>
      </c>
      <c r="BL148" t="s">
        <v>1044</v>
      </c>
      <c r="BM148" t="s">
        <v>1045</v>
      </c>
      <c r="BN148" s="29" t="e">
        <f>HYPERLINK(CONCATENATE("http://maps.google.com/?t=k&amp;q=",#REF!,",",#REF!),"Show location")</f>
        <v>#REF!</v>
      </c>
    </row>
    <row r="149" spans="1:66" x14ac:dyDescent="0.25">
      <c r="A149" s="31" t="s">
        <v>734</v>
      </c>
      <c r="B149" t="s">
        <v>1107</v>
      </c>
      <c r="C149" t="s">
        <v>1108</v>
      </c>
      <c r="D149" t="s">
        <v>1109</v>
      </c>
      <c r="E149" t="s">
        <v>109</v>
      </c>
      <c r="F149" t="s">
        <v>724</v>
      </c>
      <c r="G149" t="s">
        <v>725</v>
      </c>
      <c r="H149" t="s">
        <v>735</v>
      </c>
      <c r="I149" t="s">
        <v>736</v>
      </c>
      <c r="J149" t="s">
        <v>737</v>
      </c>
      <c r="K149" t="s">
        <v>738</v>
      </c>
      <c r="L149" t="s">
        <v>163</v>
      </c>
      <c r="M149">
        <v>36.410462000000003</v>
      </c>
      <c r="N149">
        <v>14.42963</v>
      </c>
      <c r="O149" t="s">
        <v>118</v>
      </c>
      <c r="P149" t="s">
        <v>617</v>
      </c>
      <c r="Q149" t="s">
        <v>739</v>
      </c>
      <c r="R149" t="s">
        <v>740</v>
      </c>
      <c r="S149">
        <v>9800</v>
      </c>
      <c r="T149">
        <v>49000</v>
      </c>
      <c r="U149">
        <v>9800</v>
      </c>
      <c r="V149">
        <v>49000</v>
      </c>
      <c r="AC149" t="s">
        <v>275</v>
      </c>
      <c r="AD149" t="s">
        <v>325</v>
      </c>
      <c r="AE149" t="s">
        <v>117</v>
      </c>
      <c r="AF149">
        <v>1990</v>
      </c>
      <c r="AG149">
        <v>2010</v>
      </c>
      <c r="AH149">
        <v>4700</v>
      </c>
      <c r="AI149">
        <v>4550</v>
      </c>
      <c r="AJ149">
        <v>7350</v>
      </c>
      <c r="AK149">
        <v>7060</v>
      </c>
      <c r="AL149">
        <v>8870</v>
      </c>
      <c r="AM149">
        <v>8330</v>
      </c>
      <c r="AN149">
        <v>2180</v>
      </c>
      <c r="AO149">
        <v>1960</v>
      </c>
      <c r="AQ149">
        <v>2000</v>
      </c>
      <c r="AR149">
        <v>7800</v>
      </c>
      <c r="AS149">
        <v>0</v>
      </c>
      <c r="AT149">
        <v>0</v>
      </c>
      <c r="AU149">
        <v>0</v>
      </c>
      <c r="AV149">
        <v>0</v>
      </c>
      <c r="AW149" t="s">
        <v>649</v>
      </c>
      <c r="AX149" t="s">
        <v>652</v>
      </c>
      <c r="AY149" t="s">
        <v>649</v>
      </c>
      <c r="AZ149" t="s">
        <v>652</v>
      </c>
      <c r="BA149" t="s">
        <v>649</v>
      </c>
      <c r="BB149" t="s">
        <v>694</v>
      </c>
      <c r="BC149">
        <v>3</v>
      </c>
      <c r="BD149" t="s">
        <v>125</v>
      </c>
      <c r="BE149" t="s">
        <v>126</v>
      </c>
      <c r="BF149" t="s">
        <v>126</v>
      </c>
      <c r="BG149" t="s">
        <v>126</v>
      </c>
      <c r="BH149" t="s">
        <v>127</v>
      </c>
      <c r="BI149">
        <v>344</v>
      </c>
      <c r="BJ149" t="s">
        <v>724</v>
      </c>
      <c r="BK149" t="s">
        <v>735</v>
      </c>
      <c r="BL149" t="s">
        <v>1046</v>
      </c>
      <c r="BM149" t="s">
        <v>1047</v>
      </c>
      <c r="BN149" s="29" t="e">
        <f>HYPERLINK(CONCATENATE("http://maps.google.com/?t=k&amp;q=",#REF!,",",#REF!),"Show location")</f>
        <v>#REF!</v>
      </c>
    </row>
    <row r="150" spans="1:66" x14ac:dyDescent="0.25">
      <c r="A150" s="31" t="s">
        <v>650</v>
      </c>
      <c r="B150" t="s">
        <v>1107</v>
      </c>
      <c r="C150" t="s">
        <v>1108</v>
      </c>
      <c r="D150" t="s">
        <v>1109</v>
      </c>
      <c r="E150" t="s">
        <v>109</v>
      </c>
      <c r="F150" t="s">
        <v>724</v>
      </c>
      <c r="G150" t="s">
        <v>725</v>
      </c>
      <c r="H150" t="s">
        <v>746</v>
      </c>
      <c r="I150" t="s">
        <v>747</v>
      </c>
      <c r="J150" t="s">
        <v>748</v>
      </c>
      <c r="K150" t="s">
        <v>749</v>
      </c>
      <c r="L150" t="s">
        <v>163</v>
      </c>
      <c r="M150">
        <v>35.900660000000002</v>
      </c>
      <c r="N150">
        <v>14.970370000000001</v>
      </c>
      <c r="O150" t="s">
        <v>118</v>
      </c>
      <c r="P150" t="s">
        <v>296</v>
      </c>
      <c r="Q150" t="s">
        <v>750</v>
      </c>
      <c r="R150" t="s">
        <v>751</v>
      </c>
      <c r="S150">
        <v>28</v>
      </c>
      <c r="T150">
        <v>140</v>
      </c>
      <c r="U150">
        <v>28</v>
      </c>
      <c r="V150">
        <v>140</v>
      </c>
      <c r="AC150" t="s">
        <v>275</v>
      </c>
      <c r="AD150" t="s">
        <v>325</v>
      </c>
      <c r="AE150" t="s">
        <v>117</v>
      </c>
      <c r="AF150">
        <v>5</v>
      </c>
      <c r="AG150">
        <v>5</v>
      </c>
      <c r="AH150">
        <v>10</v>
      </c>
      <c r="AI150">
        <v>12</v>
      </c>
      <c r="AJ150">
        <v>15</v>
      </c>
      <c r="AK150">
        <v>18</v>
      </c>
      <c r="AL150">
        <v>20</v>
      </c>
      <c r="AM150">
        <v>22</v>
      </c>
      <c r="AN150">
        <v>20</v>
      </c>
      <c r="AO150">
        <v>13</v>
      </c>
      <c r="AQ150">
        <v>18</v>
      </c>
      <c r="AR150">
        <v>10</v>
      </c>
      <c r="AS150">
        <v>0</v>
      </c>
      <c r="AT150">
        <v>0</v>
      </c>
      <c r="AU150">
        <v>0</v>
      </c>
      <c r="AV150">
        <v>0</v>
      </c>
      <c r="AW150" t="s">
        <v>649</v>
      </c>
      <c r="AX150" t="s">
        <v>652</v>
      </c>
      <c r="AY150" t="s">
        <v>117</v>
      </c>
      <c r="AZ150" t="s">
        <v>117</v>
      </c>
      <c r="BA150" t="s">
        <v>117</v>
      </c>
      <c r="BB150" t="s">
        <v>117</v>
      </c>
      <c r="BC150">
        <v>1</v>
      </c>
      <c r="BD150" t="s">
        <v>125</v>
      </c>
      <c r="BE150" t="s">
        <v>126</v>
      </c>
      <c r="BF150" t="s">
        <v>126</v>
      </c>
      <c r="BG150" t="s">
        <v>126</v>
      </c>
      <c r="BH150" t="s">
        <v>701</v>
      </c>
      <c r="BI150">
        <v>341</v>
      </c>
      <c r="BJ150" t="s">
        <v>724</v>
      </c>
      <c r="BK150" t="s">
        <v>746</v>
      </c>
      <c r="BL150" t="s">
        <v>1048</v>
      </c>
      <c r="BM150" t="s">
        <v>1045</v>
      </c>
      <c r="BN150" s="29" t="e">
        <f>HYPERLINK(CONCATENATE("http://maps.google.com/?t=k&amp;q=",#REF!,",",#REF!),"Show location")</f>
        <v>#REF!</v>
      </c>
    </row>
    <row r="151" spans="1:66" x14ac:dyDescent="0.25">
      <c r="A151" s="31" t="s">
        <v>650</v>
      </c>
      <c r="B151" t="s">
        <v>1107</v>
      </c>
      <c r="C151" t="s">
        <v>1108</v>
      </c>
      <c r="D151" t="s">
        <v>1109</v>
      </c>
      <c r="E151" t="s">
        <v>109</v>
      </c>
      <c r="F151" t="s">
        <v>724</v>
      </c>
      <c r="G151" t="s">
        <v>725</v>
      </c>
      <c r="H151" t="s">
        <v>746</v>
      </c>
      <c r="I151" t="s">
        <v>747</v>
      </c>
      <c r="J151" t="s">
        <v>806</v>
      </c>
      <c r="K151" t="s">
        <v>807</v>
      </c>
      <c r="L151" t="s">
        <v>163</v>
      </c>
      <c r="M151">
        <v>35.904530000000001</v>
      </c>
      <c r="N151">
        <v>14.96781</v>
      </c>
      <c r="O151" t="s">
        <v>118</v>
      </c>
      <c r="P151" t="s">
        <v>296</v>
      </c>
      <c r="Q151" t="s">
        <v>151</v>
      </c>
      <c r="R151" t="s">
        <v>297</v>
      </c>
      <c r="S151">
        <v>20</v>
      </c>
      <c r="T151">
        <v>100</v>
      </c>
      <c r="U151">
        <v>20</v>
      </c>
      <c r="V151">
        <v>100</v>
      </c>
      <c r="AC151" t="s">
        <v>275</v>
      </c>
      <c r="AD151" t="s">
        <v>325</v>
      </c>
      <c r="AE151" t="s">
        <v>117</v>
      </c>
      <c r="AF151">
        <v>5</v>
      </c>
      <c r="AG151">
        <v>4</v>
      </c>
      <c r="AH151">
        <v>6</v>
      </c>
      <c r="AI151">
        <v>4</v>
      </c>
      <c r="AJ151">
        <v>18</v>
      </c>
      <c r="AK151">
        <v>21</v>
      </c>
      <c r="AL151">
        <v>17</v>
      </c>
      <c r="AM151">
        <v>18</v>
      </c>
      <c r="AN151">
        <v>3</v>
      </c>
      <c r="AO151">
        <v>4</v>
      </c>
      <c r="AP151">
        <v>0</v>
      </c>
      <c r="AQ151">
        <v>20</v>
      </c>
      <c r="AR151">
        <v>0</v>
      </c>
      <c r="AS151">
        <v>0</v>
      </c>
      <c r="AT151">
        <v>0</v>
      </c>
      <c r="AU151">
        <v>0</v>
      </c>
      <c r="AV151">
        <v>0</v>
      </c>
      <c r="AW151" t="s">
        <v>649</v>
      </c>
      <c r="AX151" t="s">
        <v>652</v>
      </c>
      <c r="AY151" t="s">
        <v>117</v>
      </c>
      <c r="AZ151" t="s">
        <v>117</v>
      </c>
      <c r="BA151" t="s">
        <v>117</v>
      </c>
      <c r="BB151" t="s">
        <v>117</v>
      </c>
      <c r="BC151">
        <v>1</v>
      </c>
      <c r="BD151" t="s">
        <v>125</v>
      </c>
      <c r="BE151" t="s">
        <v>126</v>
      </c>
      <c r="BF151" t="s">
        <v>126</v>
      </c>
      <c r="BG151" t="s">
        <v>126</v>
      </c>
      <c r="BH151" t="s">
        <v>701</v>
      </c>
      <c r="BI151">
        <v>340</v>
      </c>
      <c r="BJ151" t="s">
        <v>724</v>
      </c>
      <c r="BK151" t="s">
        <v>746</v>
      </c>
      <c r="BL151" t="s">
        <v>1049</v>
      </c>
      <c r="BM151" t="s">
        <v>1045</v>
      </c>
      <c r="BN151" s="29" t="e">
        <f>HYPERLINK(CONCATENATE("http://maps.google.com/?t=k&amp;q=",#REF!,",",#REF!),"Show location")</f>
        <v>#REF!</v>
      </c>
    </row>
    <row r="152" spans="1:66" x14ac:dyDescent="0.25">
      <c r="A152" s="31" t="s">
        <v>650</v>
      </c>
      <c r="B152" t="s">
        <v>1107</v>
      </c>
      <c r="C152" t="s">
        <v>1108</v>
      </c>
      <c r="D152" t="s">
        <v>1109</v>
      </c>
      <c r="E152" t="s">
        <v>109</v>
      </c>
      <c r="F152" t="s">
        <v>724</v>
      </c>
      <c r="G152" t="s">
        <v>725</v>
      </c>
      <c r="H152" t="s">
        <v>746</v>
      </c>
      <c r="I152" t="s">
        <v>747</v>
      </c>
      <c r="J152" t="s">
        <v>774</v>
      </c>
      <c r="K152" t="s">
        <v>775</v>
      </c>
      <c r="L152" t="s">
        <v>163</v>
      </c>
      <c r="M152">
        <v>35.88541</v>
      </c>
      <c r="N152">
        <v>14.94853</v>
      </c>
      <c r="O152" t="s">
        <v>118</v>
      </c>
      <c r="P152" t="s">
        <v>296</v>
      </c>
      <c r="Q152" t="s">
        <v>776</v>
      </c>
      <c r="R152" t="s">
        <v>385</v>
      </c>
      <c r="S152">
        <v>12</v>
      </c>
      <c r="T152">
        <v>60</v>
      </c>
      <c r="U152">
        <v>12</v>
      </c>
      <c r="V152">
        <v>60</v>
      </c>
      <c r="AC152" t="s">
        <v>275</v>
      </c>
      <c r="AD152" t="s">
        <v>325</v>
      </c>
      <c r="AE152" t="s">
        <v>117</v>
      </c>
      <c r="AF152">
        <v>3</v>
      </c>
      <c r="AG152">
        <v>6</v>
      </c>
      <c r="AH152">
        <v>5</v>
      </c>
      <c r="AI152">
        <v>6</v>
      </c>
      <c r="AJ152">
        <v>6</v>
      </c>
      <c r="AK152">
        <v>9</v>
      </c>
      <c r="AL152">
        <v>8</v>
      </c>
      <c r="AM152">
        <v>10</v>
      </c>
      <c r="AN152">
        <v>4</v>
      </c>
      <c r="AO152">
        <v>3</v>
      </c>
      <c r="AP152">
        <v>0</v>
      </c>
      <c r="AQ152">
        <v>12</v>
      </c>
      <c r="AR152">
        <v>0</v>
      </c>
      <c r="AS152">
        <v>0</v>
      </c>
      <c r="AT152">
        <v>0</v>
      </c>
      <c r="AU152">
        <v>0</v>
      </c>
      <c r="AV152">
        <v>0</v>
      </c>
      <c r="AW152" t="s">
        <v>649</v>
      </c>
      <c r="AX152" t="s">
        <v>652</v>
      </c>
      <c r="AY152" t="s">
        <v>117</v>
      </c>
      <c r="AZ152" t="s">
        <v>117</v>
      </c>
      <c r="BA152" t="s">
        <v>117</v>
      </c>
      <c r="BB152" t="s">
        <v>117</v>
      </c>
      <c r="BC152">
        <v>1</v>
      </c>
      <c r="BD152" t="s">
        <v>125</v>
      </c>
      <c r="BE152" t="s">
        <v>126</v>
      </c>
      <c r="BF152" t="s">
        <v>126</v>
      </c>
      <c r="BG152" t="s">
        <v>126</v>
      </c>
      <c r="BH152" t="s">
        <v>701</v>
      </c>
      <c r="BI152">
        <v>342</v>
      </c>
      <c r="BJ152" t="s">
        <v>724</v>
      </c>
      <c r="BK152" t="s">
        <v>746</v>
      </c>
      <c r="BL152" t="s">
        <v>1050</v>
      </c>
      <c r="BM152" t="s">
        <v>1045</v>
      </c>
      <c r="BN152" s="29" t="e">
        <f>HYPERLINK(CONCATENATE("http://maps.google.com/?t=k&amp;q=",#REF!,",",#REF!),"Show location")</f>
        <v>#REF!</v>
      </c>
    </row>
    <row r="153" spans="1:66" x14ac:dyDescent="0.25">
      <c r="A153" s="31" t="s">
        <v>658</v>
      </c>
      <c r="B153" t="s">
        <v>1107</v>
      </c>
      <c r="C153" t="s">
        <v>1108</v>
      </c>
      <c r="D153" t="s">
        <v>1109</v>
      </c>
      <c r="E153" t="s">
        <v>109</v>
      </c>
      <c r="F153" t="s">
        <v>724</v>
      </c>
      <c r="G153" t="s">
        <v>725</v>
      </c>
      <c r="H153" t="s">
        <v>746</v>
      </c>
      <c r="I153" t="s">
        <v>747</v>
      </c>
      <c r="J153" t="s">
        <v>794</v>
      </c>
      <c r="K153" t="s">
        <v>795</v>
      </c>
      <c r="L153" t="s">
        <v>163</v>
      </c>
      <c r="M153">
        <v>35.906829999999999</v>
      </c>
      <c r="N153">
        <v>14.979290000000001</v>
      </c>
      <c r="O153" t="s">
        <v>118</v>
      </c>
      <c r="P153" t="s">
        <v>425</v>
      </c>
      <c r="Q153" t="s">
        <v>796</v>
      </c>
      <c r="R153" t="s">
        <v>797</v>
      </c>
      <c r="S153">
        <v>1800</v>
      </c>
      <c r="T153">
        <v>9000</v>
      </c>
      <c r="U153">
        <v>1800</v>
      </c>
      <c r="V153">
        <v>9000</v>
      </c>
      <c r="AC153" t="s">
        <v>325</v>
      </c>
      <c r="AD153" t="s">
        <v>117</v>
      </c>
      <c r="AE153" t="s">
        <v>117</v>
      </c>
      <c r="AF153">
        <v>600</v>
      </c>
      <c r="AG153">
        <v>734</v>
      </c>
      <c r="AH153">
        <v>810</v>
      </c>
      <c r="AI153">
        <v>620</v>
      </c>
      <c r="AJ153">
        <v>960</v>
      </c>
      <c r="AK153">
        <v>1190</v>
      </c>
      <c r="AL153">
        <v>1020</v>
      </c>
      <c r="AM153">
        <v>1500</v>
      </c>
      <c r="AN153">
        <v>800</v>
      </c>
      <c r="AO153">
        <v>766</v>
      </c>
      <c r="AP153">
        <v>1000</v>
      </c>
      <c r="AQ153">
        <v>800</v>
      </c>
      <c r="AR153">
        <v>0</v>
      </c>
      <c r="AS153">
        <v>0</v>
      </c>
      <c r="AT153">
        <v>0</v>
      </c>
      <c r="AU153">
        <v>0</v>
      </c>
      <c r="AV153">
        <v>0</v>
      </c>
      <c r="AW153" t="s">
        <v>649</v>
      </c>
      <c r="AX153" t="s">
        <v>652</v>
      </c>
      <c r="AY153" t="s">
        <v>649</v>
      </c>
      <c r="AZ153" t="s">
        <v>652</v>
      </c>
      <c r="BA153" t="s">
        <v>649</v>
      </c>
      <c r="BB153" t="s">
        <v>652</v>
      </c>
      <c r="BC153">
        <v>3</v>
      </c>
      <c r="BD153" t="s">
        <v>125</v>
      </c>
      <c r="BE153" t="s">
        <v>126</v>
      </c>
      <c r="BF153" t="s">
        <v>126</v>
      </c>
      <c r="BG153" t="s">
        <v>126</v>
      </c>
      <c r="BH153" t="s">
        <v>127</v>
      </c>
      <c r="BI153">
        <v>334</v>
      </c>
      <c r="BJ153" t="s">
        <v>724</v>
      </c>
      <c r="BK153" t="s">
        <v>746</v>
      </c>
      <c r="BL153" t="s">
        <v>1051</v>
      </c>
      <c r="BM153" t="s">
        <v>1045</v>
      </c>
      <c r="BN153" s="29" t="e">
        <f>HYPERLINK(CONCATENATE("http://maps.google.com/?t=k&amp;q=",#REF!,",",#REF!),"Show location")</f>
        <v>#REF!</v>
      </c>
    </row>
    <row r="154" spans="1:66" x14ac:dyDescent="0.25">
      <c r="A154" s="31" t="s">
        <v>650</v>
      </c>
      <c r="B154" t="s">
        <v>1107</v>
      </c>
      <c r="C154" t="s">
        <v>1108</v>
      </c>
      <c r="D154" t="s">
        <v>1109</v>
      </c>
      <c r="E154" t="s">
        <v>109</v>
      </c>
      <c r="F154" t="s">
        <v>724</v>
      </c>
      <c r="G154" t="s">
        <v>725</v>
      </c>
      <c r="H154" t="s">
        <v>741</v>
      </c>
      <c r="I154" t="s">
        <v>742</v>
      </c>
      <c r="J154" t="s">
        <v>841</v>
      </c>
      <c r="K154" t="s">
        <v>743</v>
      </c>
      <c r="L154" t="s">
        <v>163</v>
      </c>
      <c r="M154">
        <v>36.448279999999997</v>
      </c>
      <c r="N154">
        <v>15.361190000000001</v>
      </c>
      <c r="O154" t="s">
        <v>131</v>
      </c>
      <c r="P154" t="s">
        <v>425</v>
      </c>
      <c r="Q154" t="s">
        <v>744</v>
      </c>
      <c r="R154" t="s">
        <v>745</v>
      </c>
      <c r="S154">
        <v>5940</v>
      </c>
      <c r="T154">
        <v>29713</v>
      </c>
      <c r="U154">
        <v>5940</v>
      </c>
      <c r="V154">
        <v>29713</v>
      </c>
      <c r="AC154" t="s">
        <v>275</v>
      </c>
      <c r="AD154" t="s">
        <v>160</v>
      </c>
      <c r="AE154" t="s">
        <v>117</v>
      </c>
      <c r="AF154">
        <v>2700</v>
      </c>
      <c r="AG154">
        <v>2800</v>
      </c>
      <c r="AH154">
        <v>2950</v>
      </c>
      <c r="AI154">
        <v>2800</v>
      </c>
      <c r="AJ154">
        <v>3800</v>
      </c>
      <c r="AK154">
        <v>3350</v>
      </c>
      <c r="AL154">
        <v>4150</v>
      </c>
      <c r="AM154">
        <v>4300</v>
      </c>
      <c r="AN154">
        <v>1700</v>
      </c>
      <c r="AO154">
        <v>1163</v>
      </c>
      <c r="AP154">
        <v>5940</v>
      </c>
      <c r="AQ154">
        <v>0</v>
      </c>
      <c r="AR154">
        <v>0</v>
      </c>
      <c r="AS154">
        <v>0</v>
      </c>
      <c r="AT154">
        <v>0</v>
      </c>
      <c r="AU154">
        <v>0</v>
      </c>
      <c r="AV154">
        <v>0</v>
      </c>
      <c r="AW154" t="s">
        <v>649</v>
      </c>
      <c r="AX154" t="s">
        <v>652</v>
      </c>
      <c r="AY154" t="s">
        <v>117</v>
      </c>
      <c r="AZ154" t="s">
        <v>117</v>
      </c>
      <c r="BA154" t="s">
        <v>117</v>
      </c>
      <c r="BB154" t="s">
        <v>117</v>
      </c>
      <c r="BC154">
        <v>1</v>
      </c>
      <c r="BD154" t="s">
        <v>125</v>
      </c>
      <c r="BE154" t="s">
        <v>126</v>
      </c>
      <c r="BF154" t="s">
        <v>126</v>
      </c>
      <c r="BG154" t="s">
        <v>206</v>
      </c>
      <c r="BH154" t="s">
        <v>701</v>
      </c>
      <c r="BI154">
        <v>327</v>
      </c>
      <c r="BJ154" t="s">
        <v>724</v>
      </c>
      <c r="BK154" t="s">
        <v>741</v>
      </c>
      <c r="BL154" t="s">
        <v>1052</v>
      </c>
      <c r="BM154" t="s">
        <v>1053</v>
      </c>
      <c r="BN154" s="29" t="e">
        <f>HYPERLINK(CONCATENATE("http://maps.google.com/?t=k&amp;q=",#REF!,",",#REF!),"Show location")</f>
        <v>#REF!</v>
      </c>
    </row>
    <row r="155" spans="1:66" x14ac:dyDescent="0.25">
      <c r="A155" s="31" t="s">
        <v>808</v>
      </c>
      <c r="B155" t="s">
        <v>1107</v>
      </c>
      <c r="C155" t="s">
        <v>1108</v>
      </c>
      <c r="D155" t="s">
        <v>1109</v>
      </c>
      <c r="E155" t="s">
        <v>109</v>
      </c>
      <c r="F155" t="s">
        <v>724</v>
      </c>
      <c r="G155" t="s">
        <v>725</v>
      </c>
      <c r="H155" t="s">
        <v>726</v>
      </c>
      <c r="I155" t="s">
        <v>727</v>
      </c>
      <c r="J155" t="s">
        <v>809</v>
      </c>
      <c r="K155" t="s">
        <v>810</v>
      </c>
      <c r="L155" t="s">
        <v>163</v>
      </c>
      <c r="M155">
        <v>35.89237</v>
      </c>
      <c r="N155">
        <v>14.35294</v>
      </c>
      <c r="O155" t="s">
        <v>131</v>
      </c>
      <c r="P155" t="s">
        <v>425</v>
      </c>
      <c r="Q155" t="s">
        <v>811</v>
      </c>
      <c r="R155" t="s">
        <v>812</v>
      </c>
      <c r="S155">
        <v>870</v>
      </c>
      <c r="T155">
        <v>4329</v>
      </c>
      <c r="Y155">
        <v>870</v>
      </c>
      <c r="Z155">
        <v>4329</v>
      </c>
      <c r="AA155">
        <v>0</v>
      </c>
      <c r="AB155">
        <v>0</v>
      </c>
      <c r="AC155" t="s">
        <v>275</v>
      </c>
      <c r="AD155" t="s">
        <v>325</v>
      </c>
      <c r="AE155" t="s">
        <v>117</v>
      </c>
      <c r="AF155">
        <v>435</v>
      </c>
      <c r="AG155">
        <v>390</v>
      </c>
      <c r="AH155">
        <v>510</v>
      </c>
      <c r="AI155">
        <v>370</v>
      </c>
      <c r="AJ155">
        <v>600</v>
      </c>
      <c r="AK155">
        <v>560</v>
      </c>
      <c r="AL155">
        <v>800</v>
      </c>
      <c r="AM155">
        <v>450</v>
      </c>
      <c r="AN155">
        <v>104</v>
      </c>
      <c r="AO155">
        <v>110</v>
      </c>
      <c r="AP155">
        <v>870</v>
      </c>
      <c r="AQ155">
        <v>0</v>
      </c>
      <c r="AR155">
        <v>0</v>
      </c>
      <c r="AS155">
        <v>0</v>
      </c>
      <c r="AT155">
        <v>0</v>
      </c>
      <c r="AU155">
        <v>0</v>
      </c>
      <c r="AV155">
        <v>0</v>
      </c>
      <c r="AW155" t="s">
        <v>649</v>
      </c>
      <c r="AX155" t="s">
        <v>652</v>
      </c>
      <c r="AY155" t="s">
        <v>649</v>
      </c>
      <c r="AZ155" t="s">
        <v>117</v>
      </c>
      <c r="BA155" t="s">
        <v>117</v>
      </c>
      <c r="BB155" t="s">
        <v>117</v>
      </c>
      <c r="BC155">
        <v>2</v>
      </c>
      <c r="BD155" t="s">
        <v>125</v>
      </c>
      <c r="BE155" t="s">
        <v>126</v>
      </c>
      <c r="BF155" t="s">
        <v>126</v>
      </c>
      <c r="BG155" t="s">
        <v>126</v>
      </c>
      <c r="BH155" t="s">
        <v>193</v>
      </c>
      <c r="BI155">
        <v>343</v>
      </c>
      <c r="BJ155" t="s">
        <v>724</v>
      </c>
      <c r="BK155" t="s">
        <v>726</v>
      </c>
      <c r="BL155" t="s">
        <v>1054</v>
      </c>
      <c r="BM155" t="s">
        <v>1055</v>
      </c>
      <c r="BN155" s="29" t="e">
        <f>HYPERLINK(CONCATENATE("http://maps.google.com/?t=k&amp;q=",#REF!,",",#REF!),"Show location")</f>
        <v>#REF!</v>
      </c>
    </row>
    <row r="156" spans="1:66" x14ac:dyDescent="0.25">
      <c r="A156" s="31" t="s">
        <v>777</v>
      </c>
      <c r="B156" t="s">
        <v>1107</v>
      </c>
      <c r="C156" t="s">
        <v>1108</v>
      </c>
      <c r="D156" t="s">
        <v>1109</v>
      </c>
      <c r="E156" t="s">
        <v>109</v>
      </c>
      <c r="F156" t="s">
        <v>724</v>
      </c>
      <c r="G156" t="s">
        <v>725</v>
      </c>
      <c r="H156" t="s">
        <v>726</v>
      </c>
      <c r="I156" t="s">
        <v>727</v>
      </c>
      <c r="J156" t="s">
        <v>778</v>
      </c>
      <c r="K156" t="s">
        <v>779</v>
      </c>
      <c r="L156" t="s">
        <v>163</v>
      </c>
      <c r="M156">
        <v>35.978520000000003</v>
      </c>
      <c r="N156">
        <v>14.76717</v>
      </c>
      <c r="O156" t="s">
        <v>131</v>
      </c>
      <c r="P156" t="s">
        <v>425</v>
      </c>
      <c r="Q156" t="s">
        <v>780</v>
      </c>
      <c r="R156" t="s">
        <v>781</v>
      </c>
      <c r="S156">
        <v>4200</v>
      </c>
      <c r="T156">
        <v>21000</v>
      </c>
      <c r="U156">
        <v>4200</v>
      </c>
      <c r="V156">
        <v>21000</v>
      </c>
      <c r="AC156" t="s">
        <v>275</v>
      </c>
      <c r="AD156" t="s">
        <v>117</v>
      </c>
      <c r="AE156" t="s">
        <v>117</v>
      </c>
      <c r="AF156">
        <v>2000</v>
      </c>
      <c r="AG156">
        <v>1700</v>
      </c>
      <c r="AH156">
        <v>2400</v>
      </c>
      <c r="AI156">
        <v>2100</v>
      </c>
      <c r="AJ156">
        <v>2700</v>
      </c>
      <c r="AK156">
        <v>2000</v>
      </c>
      <c r="AL156">
        <v>2190</v>
      </c>
      <c r="AM156">
        <v>3110</v>
      </c>
      <c r="AN156">
        <v>1100</v>
      </c>
      <c r="AO156">
        <v>1700</v>
      </c>
      <c r="AP156">
        <v>4200</v>
      </c>
      <c r="AQ156">
        <v>0</v>
      </c>
      <c r="AR156">
        <v>0</v>
      </c>
      <c r="AS156">
        <v>0</v>
      </c>
      <c r="AT156">
        <v>0</v>
      </c>
      <c r="AU156">
        <v>0</v>
      </c>
      <c r="AV156">
        <v>0</v>
      </c>
      <c r="AW156" t="s">
        <v>649</v>
      </c>
      <c r="AX156" t="s">
        <v>652</v>
      </c>
      <c r="AY156" t="s">
        <v>649</v>
      </c>
      <c r="AZ156" t="s">
        <v>652</v>
      </c>
      <c r="BA156" t="s">
        <v>117</v>
      </c>
      <c r="BB156" t="s">
        <v>117</v>
      </c>
      <c r="BC156">
        <v>2</v>
      </c>
      <c r="BD156" t="s">
        <v>125</v>
      </c>
      <c r="BE156" t="s">
        <v>126</v>
      </c>
      <c r="BF156" t="s">
        <v>206</v>
      </c>
      <c r="BG156" t="s">
        <v>206</v>
      </c>
      <c r="BH156" t="s">
        <v>127</v>
      </c>
      <c r="BI156">
        <v>339</v>
      </c>
      <c r="BJ156" t="s">
        <v>724</v>
      </c>
      <c r="BK156" t="s">
        <v>726</v>
      </c>
      <c r="BL156" t="s">
        <v>1056</v>
      </c>
      <c r="BM156" t="s">
        <v>1055</v>
      </c>
      <c r="BN156" s="29" t="e">
        <f>HYPERLINK(CONCATENATE("http://maps.google.com/?t=k&amp;q=",#REF!,",",#REF!),"Show location")</f>
        <v>#REF!</v>
      </c>
    </row>
    <row r="157" spans="1:66" x14ac:dyDescent="0.25">
      <c r="A157" s="31" t="s">
        <v>723</v>
      </c>
      <c r="B157" t="s">
        <v>1107</v>
      </c>
      <c r="C157" t="s">
        <v>1108</v>
      </c>
      <c r="D157" t="s">
        <v>1109</v>
      </c>
      <c r="E157" t="s">
        <v>109</v>
      </c>
      <c r="F157" t="s">
        <v>724</v>
      </c>
      <c r="G157" t="s">
        <v>725</v>
      </c>
      <c r="H157" t="s">
        <v>726</v>
      </c>
      <c r="I157" t="s">
        <v>727</v>
      </c>
      <c r="J157" t="s">
        <v>728</v>
      </c>
      <c r="K157" t="s">
        <v>729</v>
      </c>
      <c r="L157" t="s">
        <v>163</v>
      </c>
      <c r="M157">
        <v>35.97363</v>
      </c>
      <c r="N157">
        <v>14.747450000000001</v>
      </c>
      <c r="O157" t="s">
        <v>131</v>
      </c>
      <c r="P157" t="s">
        <v>425</v>
      </c>
      <c r="Q157" t="s">
        <v>730</v>
      </c>
      <c r="R157" t="s">
        <v>731</v>
      </c>
      <c r="S157">
        <v>3000</v>
      </c>
      <c r="T157">
        <v>15000</v>
      </c>
      <c r="U157">
        <v>3000</v>
      </c>
      <c r="V157">
        <v>15000</v>
      </c>
      <c r="AC157" t="s">
        <v>275</v>
      </c>
      <c r="AD157" t="s">
        <v>117</v>
      </c>
      <c r="AE157" t="s">
        <v>117</v>
      </c>
      <c r="AF157">
        <v>1490</v>
      </c>
      <c r="AG157">
        <v>1010</v>
      </c>
      <c r="AH157">
        <v>1800</v>
      </c>
      <c r="AI157">
        <v>1902</v>
      </c>
      <c r="AJ157">
        <v>2098</v>
      </c>
      <c r="AK157">
        <v>1200</v>
      </c>
      <c r="AL157">
        <v>1770</v>
      </c>
      <c r="AM157">
        <v>1830</v>
      </c>
      <c r="AN157">
        <v>1000</v>
      </c>
      <c r="AO157">
        <v>900</v>
      </c>
      <c r="AP157">
        <v>3000</v>
      </c>
      <c r="AQ157">
        <v>0</v>
      </c>
      <c r="AR157">
        <v>0</v>
      </c>
      <c r="AS157">
        <v>0</v>
      </c>
      <c r="AT157">
        <v>0</v>
      </c>
      <c r="AU157">
        <v>0</v>
      </c>
      <c r="AV157">
        <v>0</v>
      </c>
      <c r="AW157" t="s">
        <v>649</v>
      </c>
      <c r="AX157" t="s">
        <v>652</v>
      </c>
      <c r="AY157" t="s">
        <v>649</v>
      </c>
      <c r="AZ157" t="s">
        <v>652</v>
      </c>
      <c r="BA157" t="s">
        <v>117</v>
      </c>
      <c r="BB157" t="s">
        <v>117</v>
      </c>
      <c r="BC157">
        <v>2</v>
      </c>
      <c r="BD157" t="s">
        <v>125</v>
      </c>
      <c r="BE157" t="s">
        <v>126</v>
      </c>
      <c r="BF157" t="s">
        <v>126</v>
      </c>
      <c r="BG157" t="s">
        <v>126</v>
      </c>
      <c r="BH157" t="s">
        <v>193</v>
      </c>
      <c r="BI157">
        <v>338</v>
      </c>
      <c r="BJ157" t="s">
        <v>724</v>
      </c>
      <c r="BK157" t="s">
        <v>726</v>
      </c>
      <c r="BL157" t="s">
        <v>1057</v>
      </c>
      <c r="BM157" t="s">
        <v>1055</v>
      </c>
      <c r="BN157" s="29" t="e">
        <f>HYPERLINK(CONCATENATE("http://maps.google.com/?t=k&amp;q=",#REF!,",",#REF!),"Show location")</f>
        <v>#REF!</v>
      </c>
    </row>
    <row r="158" spans="1:66" x14ac:dyDescent="0.25">
      <c r="A158" s="31" t="s">
        <v>723</v>
      </c>
      <c r="B158" t="s">
        <v>1107</v>
      </c>
      <c r="C158" t="s">
        <v>1108</v>
      </c>
      <c r="D158" t="s">
        <v>1109</v>
      </c>
      <c r="E158" t="s">
        <v>109</v>
      </c>
      <c r="F158" t="s">
        <v>724</v>
      </c>
      <c r="G158" t="s">
        <v>725</v>
      </c>
      <c r="H158" t="s">
        <v>726</v>
      </c>
      <c r="I158" t="s">
        <v>727</v>
      </c>
      <c r="J158" t="s">
        <v>802</v>
      </c>
      <c r="K158" t="s">
        <v>803</v>
      </c>
      <c r="L158" t="s">
        <v>163</v>
      </c>
      <c r="M158">
        <v>35.970970000000001</v>
      </c>
      <c r="N158">
        <v>14.715439999999999</v>
      </c>
      <c r="O158" t="s">
        <v>131</v>
      </c>
      <c r="P158" t="s">
        <v>425</v>
      </c>
      <c r="Q158" t="s">
        <v>804</v>
      </c>
      <c r="R158" t="s">
        <v>805</v>
      </c>
      <c r="S158">
        <v>1600</v>
      </c>
      <c r="T158">
        <v>8000</v>
      </c>
      <c r="Y158">
        <v>1600</v>
      </c>
      <c r="Z158">
        <v>8000</v>
      </c>
      <c r="AA158">
        <v>0</v>
      </c>
      <c r="AB158">
        <v>0</v>
      </c>
      <c r="AC158" t="s">
        <v>275</v>
      </c>
      <c r="AD158" t="s">
        <v>117</v>
      </c>
      <c r="AE158" t="s">
        <v>117</v>
      </c>
      <c r="AF158">
        <v>790</v>
      </c>
      <c r="AG158">
        <v>410</v>
      </c>
      <c r="AH158">
        <v>930</v>
      </c>
      <c r="AI158">
        <v>770</v>
      </c>
      <c r="AJ158">
        <v>860</v>
      </c>
      <c r="AK158">
        <v>940</v>
      </c>
      <c r="AL158">
        <v>1000</v>
      </c>
      <c r="AM158">
        <v>930</v>
      </c>
      <c r="AN158">
        <v>800</v>
      </c>
      <c r="AO158">
        <v>570</v>
      </c>
      <c r="AP158">
        <v>1600</v>
      </c>
      <c r="AQ158">
        <v>0</v>
      </c>
      <c r="AR158">
        <v>0</v>
      </c>
      <c r="AS158">
        <v>0</v>
      </c>
      <c r="AT158">
        <v>0</v>
      </c>
      <c r="AU158">
        <v>0</v>
      </c>
      <c r="AV158">
        <v>0</v>
      </c>
      <c r="AW158" t="s">
        <v>649</v>
      </c>
      <c r="AX158" t="s">
        <v>652</v>
      </c>
      <c r="AY158" t="s">
        <v>649</v>
      </c>
      <c r="AZ158" t="s">
        <v>652</v>
      </c>
      <c r="BA158" t="s">
        <v>117</v>
      </c>
      <c r="BB158" t="s">
        <v>117</v>
      </c>
      <c r="BC158">
        <v>2</v>
      </c>
      <c r="BD158" t="s">
        <v>125</v>
      </c>
      <c r="BE158" t="s">
        <v>126</v>
      </c>
      <c r="BF158" t="s">
        <v>126</v>
      </c>
      <c r="BG158" t="s">
        <v>126</v>
      </c>
      <c r="BH158" t="s">
        <v>193</v>
      </c>
      <c r="BI158">
        <v>337</v>
      </c>
      <c r="BJ158" t="s">
        <v>724</v>
      </c>
      <c r="BK158" t="s">
        <v>726</v>
      </c>
      <c r="BL158" t="s">
        <v>1058</v>
      </c>
      <c r="BM158" t="s">
        <v>1055</v>
      </c>
      <c r="BN158" s="29" t="e">
        <f>HYPERLINK(CONCATENATE("http://maps.google.com/?t=k&amp;q=",#REF!,",",#REF!),"Show location")</f>
        <v>#REF!</v>
      </c>
    </row>
    <row r="159" spans="1:66" x14ac:dyDescent="0.25">
      <c r="A159" s="31" t="s">
        <v>732</v>
      </c>
      <c r="B159" t="s">
        <v>1107</v>
      </c>
      <c r="C159" t="s">
        <v>1108</v>
      </c>
      <c r="D159" t="s">
        <v>1109</v>
      </c>
      <c r="E159" t="s">
        <v>109</v>
      </c>
      <c r="F159" t="s">
        <v>724</v>
      </c>
      <c r="G159" t="s">
        <v>725</v>
      </c>
      <c r="H159" t="s">
        <v>726</v>
      </c>
      <c r="I159" t="s">
        <v>727</v>
      </c>
      <c r="J159" t="s">
        <v>1059</v>
      </c>
      <c r="K159" t="s">
        <v>733</v>
      </c>
      <c r="L159" t="s">
        <v>163</v>
      </c>
      <c r="M159">
        <v>36.532165999999997</v>
      </c>
      <c r="N159">
        <v>14.268611</v>
      </c>
      <c r="O159" t="s">
        <v>131</v>
      </c>
      <c r="P159" t="s">
        <v>425</v>
      </c>
      <c r="Q159" t="s">
        <v>672</v>
      </c>
      <c r="R159" t="s">
        <v>730</v>
      </c>
      <c r="S159">
        <v>600</v>
      </c>
      <c r="T159">
        <v>3000</v>
      </c>
      <c r="Y159">
        <v>600</v>
      </c>
      <c r="Z159">
        <v>3000</v>
      </c>
      <c r="AA159">
        <v>0</v>
      </c>
      <c r="AB159">
        <v>0</v>
      </c>
      <c r="AC159" t="s">
        <v>325</v>
      </c>
      <c r="AD159" t="s">
        <v>117</v>
      </c>
      <c r="AE159" t="s">
        <v>117</v>
      </c>
      <c r="AF159">
        <v>10</v>
      </c>
      <c r="AG159">
        <v>20</v>
      </c>
      <c r="AH159">
        <v>35</v>
      </c>
      <c r="AI159">
        <v>45</v>
      </c>
      <c r="AJ159">
        <v>700</v>
      </c>
      <c r="AK159">
        <v>500</v>
      </c>
      <c r="AL159">
        <v>850</v>
      </c>
      <c r="AM159">
        <v>693</v>
      </c>
      <c r="AN159">
        <v>70</v>
      </c>
      <c r="AO159">
        <v>77</v>
      </c>
      <c r="AP159">
        <v>600</v>
      </c>
      <c r="AQ159">
        <v>0</v>
      </c>
      <c r="AR159">
        <v>0</v>
      </c>
      <c r="AS159">
        <v>0</v>
      </c>
      <c r="AT159">
        <v>0</v>
      </c>
      <c r="AU159">
        <v>0</v>
      </c>
      <c r="AV159">
        <v>0</v>
      </c>
      <c r="AW159" t="s">
        <v>649</v>
      </c>
      <c r="AX159" t="s">
        <v>652</v>
      </c>
      <c r="AY159" t="s">
        <v>649</v>
      </c>
      <c r="AZ159" t="s">
        <v>652</v>
      </c>
      <c r="BA159" t="s">
        <v>117</v>
      </c>
      <c r="BB159" t="s">
        <v>117</v>
      </c>
      <c r="BC159">
        <v>2</v>
      </c>
      <c r="BD159" t="s">
        <v>125</v>
      </c>
      <c r="BE159" t="s">
        <v>126</v>
      </c>
      <c r="BF159" t="s">
        <v>126</v>
      </c>
      <c r="BG159" t="s">
        <v>126</v>
      </c>
      <c r="BH159" t="s">
        <v>193</v>
      </c>
      <c r="BI159">
        <v>335</v>
      </c>
      <c r="BJ159" t="s">
        <v>724</v>
      </c>
      <c r="BK159" t="s">
        <v>726</v>
      </c>
      <c r="BL159" t="s">
        <v>1060</v>
      </c>
      <c r="BM159" t="s">
        <v>1055</v>
      </c>
      <c r="BN159" s="29" t="e">
        <f>HYPERLINK(CONCATENATE("http://maps.google.com/?t=k&amp;q=",#REF!,",",#REF!),"Show location")</f>
        <v>#REF!</v>
      </c>
    </row>
    <row r="160" spans="1:66" x14ac:dyDescent="0.25">
      <c r="A160" s="31" t="s">
        <v>732</v>
      </c>
      <c r="B160" t="s">
        <v>1107</v>
      </c>
      <c r="C160" t="s">
        <v>1108</v>
      </c>
      <c r="D160" t="s">
        <v>1109</v>
      </c>
      <c r="E160" t="s">
        <v>109</v>
      </c>
      <c r="F160" t="s">
        <v>724</v>
      </c>
      <c r="G160" t="s">
        <v>725</v>
      </c>
      <c r="H160" t="s">
        <v>726</v>
      </c>
      <c r="I160" t="s">
        <v>727</v>
      </c>
      <c r="J160" t="s">
        <v>1061</v>
      </c>
      <c r="K160" t="s">
        <v>771</v>
      </c>
      <c r="L160" t="s">
        <v>163</v>
      </c>
      <c r="M160">
        <v>36.539504999999998</v>
      </c>
      <c r="N160">
        <v>14.262883</v>
      </c>
      <c r="O160" t="s">
        <v>131</v>
      </c>
      <c r="P160" t="s">
        <v>150</v>
      </c>
      <c r="Q160" t="s">
        <v>772</v>
      </c>
      <c r="R160" t="s">
        <v>773</v>
      </c>
      <c r="S160">
        <v>1400</v>
      </c>
      <c r="T160">
        <v>7000</v>
      </c>
      <c r="Y160">
        <v>1400</v>
      </c>
      <c r="Z160">
        <v>7000</v>
      </c>
      <c r="AA160">
        <v>0</v>
      </c>
      <c r="AB160">
        <v>0</v>
      </c>
      <c r="AC160" t="s">
        <v>325</v>
      </c>
      <c r="AD160" t="s">
        <v>117</v>
      </c>
      <c r="AE160" t="s">
        <v>117</v>
      </c>
      <c r="AF160">
        <v>270</v>
      </c>
      <c r="AG160">
        <v>300</v>
      </c>
      <c r="AH160">
        <v>550</v>
      </c>
      <c r="AI160">
        <v>450</v>
      </c>
      <c r="AJ160">
        <v>900</v>
      </c>
      <c r="AK160">
        <v>1200</v>
      </c>
      <c r="AL160">
        <v>1350</v>
      </c>
      <c r="AM160">
        <v>1330</v>
      </c>
      <c r="AN160">
        <v>280</v>
      </c>
      <c r="AO160">
        <v>370</v>
      </c>
      <c r="AP160">
        <v>600</v>
      </c>
      <c r="AQ160">
        <v>800</v>
      </c>
      <c r="AR160">
        <v>0</v>
      </c>
      <c r="AS160">
        <v>0</v>
      </c>
      <c r="AT160">
        <v>0</v>
      </c>
      <c r="AU160">
        <v>0</v>
      </c>
      <c r="AV160">
        <v>0</v>
      </c>
      <c r="AW160" t="s">
        <v>649</v>
      </c>
      <c r="AX160" t="s">
        <v>652</v>
      </c>
      <c r="AY160" t="s">
        <v>649</v>
      </c>
      <c r="AZ160" t="s">
        <v>652</v>
      </c>
      <c r="BA160" t="s">
        <v>117</v>
      </c>
      <c r="BB160" t="s">
        <v>117</v>
      </c>
      <c r="BC160">
        <v>2</v>
      </c>
      <c r="BD160" t="s">
        <v>125</v>
      </c>
      <c r="BE160" t="s">
        <v>126</v>
      </c>
      <c r="BF160" t="s">
        <v>126</v>
      </c>
      <c r="BG160" t="s">
        <v>126</v>
      </c>
      <c r="BH160" t="s">
        <v>193</v>
      </c>
      <c r="BI160">
        <v>336</v>
      </c>
      <c r="BJ160" t="s">
        <v>724</v>
      </c>
      <c r="BK160" t="s">
        <v>726</v>
      </c>
      <c r="BL160" t="s">
        <v>1062</v>
      </c>
      <c r="BM160" t="s">
        <v>1055</v>
      </c>
      <c r="BN160" s="29" t="e">
        <f>HYPERLINK(CONCATENATE("http://maps.google.com/?t=k&amp;q=",#REF!,",",#REF!),"Show location")</f>
        <v>#REF!</v>
      </c>
    </row>
    <row r="161" spans="1:66" x14ac:dyDescent="0.25">
      <c r="A161" s="31" t="s">
        <v>320</v>
      </c>
      <c r="B161" t="s">
        <v>1107</v>
      </c>
      <c r="C161" t="s">
        <v>1108</v>
      </c>
      <c r="D161" t="s">
        <v>1109</v>
      </c>
      <c r="E161" t="s">
        <v>109</v>
      </c>
      <c r="F161" t="s">
        <v>321</v>
      </c>
      <c r="G161" t="s">
        <v>322</v>
      </c>
      <c r="H161" t="s">
        <v>326</v>
      </c>
      <c r="I161" t="s">
        <v>327</v>
      </c>
      <c r="J161" t="s">
        <v>328</v>
      </c>
      <c r="K161" t="s">
        <v>44</v>
      </c>
      <c r="L161" t="s">
        <v>116</v>
      </c>
      <c r="M161">
        <v>33.385019999999997</v>
      </c>
      <c r="N161">
        <v>11.42033</v>
      </c>
      <c r="O161" t="s">
        <v>118</v>
      </c>
      <c r="P161" t="s">
        <v>854</v>
      </c>
      <c r="S161">
        <v>1680</v>
      </c>
      <c r="T161">
        <v>8400</v>
      </c>
      <c r="U161">
        <v>1680</v>
      </c>
      <c r="V161">
        <v>8400</v>
      </c>
      <c r="AC161" t="s">
        <v>120</v>
      </c>
      <c r="AD161" t="s">
        <v>117</v>
      </c>
      <c r="AE161" t="s">
        <v>117</v>
      </c>
      <c r="AF161">
        <v>288</v>
      </c>
      <c r="AG161">
        <v>403</v>
      </c>
      <c r="AH161">
        <v>805</v>
      </c>
      <c r="AI161">
        <v>921</v>
      </c>
      <c r="AJ161">
        <v>1151</v>
      </c>
      <c r="AK161">
        <v>863</v>
      </c>
      <c r="AL161">
        <v>1784</v>
      </c>
      <c r="AM161">
        <v>2069</v>
      </c>
      <c r="AN161">
        <v>58</v>
      </c>
      <c r="AO161">
        <v>58</v>
      </c>
      <c r="AQ161">
        <v>1680</v>
      </c>
      <c r="AW161" t="s">
        <v>847</v>
      </c>
      <c r="AX161" t="s">
        <v>122</v>
      </c>
      <c r="AY161" t="s">
        <v>847</v>
      </c>
      <c r="AZ161" t="s">
        <v>122</v>
      </c>
      <c r="BA161" t="s">
        <v>847</v>
      </c>
      <c r="BB161" t="s">
        <v>122</v>
      </c>
      <c r="BC161">
        <v>5</v>
      </c>
      <c r="BD161" t="s">
        <v>125</v>
      </c>
      <c r="BE161" t="s">
        <v>162</v>
      </c>
      <c r="BF161" t="s">
        <v>162</v>
      </c>
      <c r="BG161" t="s">
        <v>162</v>
      </c>
      <c r="BH161" t="s">
        <v>127</v>
      </c>
      <c r="BI161">
        <v>1487</v>
      </c>
      <c r="BJ161" t="s">
        <v>321</v>
      </c>
      <c r="BK161" t="s">
        <v>326</v>
      </c>
      <c r="BL161" t="s">
        <v>1063</v>
      </c>
      <c r="BM161" t="s">
        <v>1064</v>
      </c>
      <c r="BN161" s="29" t="e">
        <f>HYPERLINK(CONCATENATE("http://maps.google.com/?t=k&amp;q=",#REF!,",",#REF!),"Show location")</f>
        <v>#REF!</v>
      </c>
    </row>
    <row r="162" spans="1:66" x14ac:dyDescent="0.25">
      <c r="A162" s="31" t="s">
        <v>320</v>
      </c>
      <c r="B162" t="s">
        <v>1107</v>
      </c>
      <c r="C162" t="s">
        <v>1108</v>
      </c>
      <c r="D162" t="s">
        <v>1109</v>
      </c>
      <c r="E162" t="s">
        <v>109</v>
      </c>
      <c r="F162" t="s">
        <v>321</v>
      </c>
      <c r="G162" t="s">
        <v>322</v>
      </c>
      <c r="H162" t="s">
        <v>323</v>
      </c>
      <c r="I162" t="s">
        <v>324</v>
      </c>
      <c r="J162" t="s">
        <v>1065</v>
      </c>
      <c r="K162" t="s">
        <v>41</v>
      </c>
      <c r="L162" t="s">
        <v>205</v>
      </c>
      <c r="M162">
        <v>33.636270000000003</v>
      </c>
      <c r="N162">
        <v>11.36792</v>
      </c>
      <c r="O162" t="s">
        <v>131</v>
      </c>
      <c r="P162" t="s">
        <v>150</v>
      </c>
      <c r="S162">
        <v>89</v>
      </c>
      <c r="T162">
        <v>484</v>
      </c>
      <c r="U162">
        <v>80</v>
      </c>
      <c r="V162">
        <v>405</v>
      </c>
      <c r="Y162">
        <v>8</v>
      </c>
      <c r="Z162">
        <v>40</v>
      </c>
      <c r="AA162">
        <v>1</v>
      </c>
      <c r="AB162">
        <v>39</v>
      </c>
      <c r="AC162" t="s">
        <v>120</v>
      </c>
      <c r="AD162" t="s">
        <v>325</v>
      </c>
      <c r="AE162" t="s">
        <v>117</v>
      </c>
      <c r="AF162">
        <v>29</v>
      </c>
      <c r="AG162">
        <v>22</v>
      </c>
      <c r="AH162">
        <v>43</v>
      </c>
      <c r="AI162">
        <v>29</v>
      </c>
      <c r="AJ162">
        <v>61</v>
      </c>
      <c r="AK162">
        <v>72</v>
      </c>
      <c r="AL162">
        <v>105</v>
      </c>
      <c r="AM162">
        <v>116</v>
      </c>
      <c r="AN162">
        <v>7</v>
      </c>
      <c r="AO162">
        <v>0</v>
      </c>
      <c r="AQ162">
        <v>81</v>
      </c>
      <c r="AV162">
        <v>8</v>
      </c>
      <c r="AW162" t="s">
        <v>647</v>
      </c>
      <c r="AX162" t="s">
        <v>122</v>
      </c>
      <c r="AY162" t="s">
        <v>647</v>
      </c>
      <c r="AZ162" t="s">
        <v>122</v>
      </c>
      <c r="BA162" t="s">
        <v>847</v>
      </c>
      <c r="BB162" t="s">
        <v>122</v>
      </c>
      <c r="BC162">
        <v>7</v>
      </c>
      <c r="BD162" t="s">
        <v>125</v>
      </c>
      <c r="BE162" t="s">
        <v>126</v>
      </c>
      <c r="BF162" t="s">
        <v>126</v>
      </c>
      <c r="BG162" t="s">
        <v>126</v>
      </c>
      <c r="BH162" t="s">
        <v>127</v>
      </c>
      <c r="BI162">
        <v>1480</v>
      </c>
      <c r="BJ162" t="s">
        <v>321</v>
      </c>
      <c r="BK162" t="s">
        <v>323</v>
      </c>
      <c r="BL162" t="s">
        <v>1066</v>
      </c>
      <c r="BM162" t="s">
        <v>1067</v>
      </c>
      <c r="BN162" s="29" t="e">
        <f>HYPERLINK(CONCATENATE("http://maps.google.com/?t=k&amp;q=",#REF!,",",#REF!),"Show location")</f>
        <v>#REF!</v>
      </c>
    </row>
    <row r="163" spans="1:66" x14ac:dyDescent="0.25">
      <c r="A163" s="31" t="s">
        <v>333</v>
      </c>
      <c r="B163" t="s">
        <v>1107</v>
      </c>
      <c r="C163" t="s">
        <v>1108</v>
      </c>
      <c r="D163" t="s">
        <v>1109</v>
      </c>
      <c r="E163" t="s">
        <v>109</v>
      </c>
      <c r="F163" t="s">
        <v>321</v>
      </c>
      <c r="G163" t="s">
        <v>322</v>
      </c>
      <c r="H163" t="s">
        <v>323</v>
      </c>
      <c r="I163" t="s">
        <v>324</v>
      </c>
      <c r="J163" t="s">
        <v>1068</v>
      </c>
      <c r="K163" t="s">
        <v>49</v>
      </c>
      <c r="L163" t="s">
        <v>205</v>
      </c>
      <c r="M163">
        <v>33.737479999999998</v>
      </c>
      <c r="N163">
        <v>11.4557</v>
      </c>
      <c r="O163" t="s">
        <v>131</v>
      </c>
      <c r="P163" t="s">
        <v>150</v>
      </c>
      <c r="S163">
        <v>14</v>
      </c>
      <c r="T163">
        <v>42</v>
      </c>
      <c r="W163">
        <v>14</v>
      </c>
      <c r="X163">
        <v>42</v>
      </c>
      <c r="AC163" t="s">
        <v>120</v>
      </c>
      <c r="AD163" t="s">
        <v>117</v>
      </c>
      <c r="AE163" t="s">
        <v>117</v>
      </c>
      <c r="AF163">
        <v>2</v>
      </c>
      <c r="AG163">
        <v>1</v>
      </c>
      <c r="AH163">
        <v>2</v>
      </c>
      <c r="AI163">
        <v>3</v>
      </c>
      <c r="AJ163">
        <v>3</v>
      </c>
      <c r="AK163">
        <v>2</v>
      </c>
      <c r="AL163">
        <v>19</v>
      </c>
      <c r="AM163">
        <v>10</v>
      </c>
      <c r="AN163">
        <v>0</v>
      </c>
      <c r="AO163">
        <v>0</v>
      </c>
      <c r="AQ163">
        <v>14</v>
      </c>
      <c r="AW163" t="s">
        <v>647</v>
      </c>
      <c r="AX163" t="s">
        <v>122</v>
      </c>
      <c r="AY163" t="s">
        <v>847</v>
      </c>
      <c r="AZ163" t="s">
        <v>122</v>
      </c>
      <c r="BA163" t="s">
        <v>847</v>
      </c>
      <c r="BB163" t="s">
        <v>122</v>
      </c>
      <c r="BC163">
        <v>6</v>
      </c>
      <c r="BD163" t="s">
        <v>125</v>
      </c>
      <c r="BE163" t="s">
        <v>126</v>
      </c>
      <c r="BF163" t="s">
        <v>163</v>
      </c>
      <c r="BG163" t="s">
        <v>126</v>
      </c>
      <c r="BH163" t="s">
        <v>127</v>
      </c>
      <c r="BI163">
        <v>1499</v>
      </c>
      <c r="BJ163" t="s">
        <v>321</v>
      </c>
      <c r="BK163" t="s">
        <v>323</v>
      </c>
      <c r="BL163" t="s">
        <v>1069</v>
      </c>
      <c r="BM163" t="s">
        <v>1067</v>
      </c>
      <c r="BN163" s="29" t="e">
        <f>HYPERLINK(CONCATENATE("http://maps.google.com/?t=k&amp;q=",#REF!,",",#REF!),"Show location")</f>
        <v>#REF!</v>
      </c>
    </row>
    <row r="164" spans="1:66" x14ac:dyDescent="0.25">
      <c r="A164" s="31" t="s">
        <v>329</v>
      </c>
      <c r="B164" t="s">
        <v>1107</v>
      </c>
      <c r="C164" t="s">
        <v>1108</v>
      </c>
      <c r="D164" t="s">
        <v>1109</v>
      </c>
      <c r="E164" t="s">
        <v>109</v>
      </c>
      <c r="F164" t="s">
        <v>321</v>
      </c>
      <c r="G164" t="s">
        <v>322</v>
      </c>
      <c r="H164" t="s">
        <v>330</v>
      </c>
      <c r="I164" t="s">
        <v>331</v>
      </c>
      <c r="J164" t="s">
        <v>332</v>
      </c>
      <c r="K164" t="s">
        <v>45</v>
      </c>
      <c r="L164" t="s">
        <v>205</v>
      </c>
      <c r="M164">
        <v>34.119050000000001</v>
      </c>
      <c r="N164">
        <v>11.0692</v>
      </c>
      <c r="O164" t="s">
        <v>131</v>
      </c>
      <c r="P164" t="s">
        <v>150</v>
      </c>
      <c r="S164">
        <v>0</v>
      </c>
      <c r="T164">
        <v>10</v>
      </c>
      <c r="Y164">
        <v>0</v>
      </c>
      <c r="Z164">
        <v>10</v>
      </c>
      <c r="AC164" t="s">
        <v>325</v>
      </c>
      <c r="AD164" t="s">
        <v>117</v>
      </c>
      <c r="AE164" t="s">
        <v>117</v>
      </c>
      <c r="AF164">
        <v>0</v>
      </c>
      <c r="AG164">
        <v>0</v>
      </c>
      <c r="AH164">
        <v>0</v>
      </c>
      <c r="AI164">
        <v>0</v>
      </c>
      <c r="AJ164">
        <v>0</v>
      </c>
      <c r="AK164">
        <v>0</v>
      </c>
      <c r="AL164">
        <v>10</v>
      </c>
      <c r="AM164">
        <v>0</v>
      </c>
      <c r="AN164">
        <v>0</v>
      </c>
      <c r="AO164">
        <v>0</v>
      </c>
      <c r="AR164">
        <v>0</v>
      </c>
      <c r="AW164" t="s">
        <v>847</v>
      </c>
      <c r="AX164" t="s">
        <v>122</v>
      </c>
      <c r="AY164" t="s">
        <v>847</v>
      </c>
      <c r="AZ164" t="s">
        <v>122</v>
      </c>
      <c r="BA164" t="s">
        <v>847</v>
      </c>
      <c r="BB164" t="s">
        <v>122</v>
      </c>
      <c r="BC164">
        <v>10</v>
      </c>
      <c r="BD164" t="s">
        <v>125</v>
      </c>
      <c r="BE164" t="s">
        <v>126</v>
      </c>
      <c r="BF164" t="s">
        <v>126</v>
      </c>
      <c r="BG164" t="s">
        <v>126</v>
      </c>
      <c r="BH164" t="s">
        <v>127</v>
      </c>
      <c r="BI164">
        <v>1496</v>
      </c>
      <c r="BJ164" t="s">
        <v>321</v>
      </c>
      <c r="BK164" t="s">
        <v>330</v>
      </c>
      <c r="BL164" t="s">
        <v>1070</v>
      </c>
      <c r="BM164" t="s">
        <v>1071</v>
      </c>
      <c r="BN164" s="29" t="e">
        <f>HYPERLINK(CONCATENATE("http://maps.google.com/?t=k&amp;q=",#REF!,",",#REF!),"Show location")</f>
        <v>#REF!</v>
      </c>
    </row>
    <row r="165" spans="1:66" x14ac:dyDescent="0.25">
      <c r="A165" s="31" t="s">
        <v>674</v>
      </c>
      <c r="B165" t="s">
        <v>1107</v>
      </c>
      <c r="C165" t="s">
        <v>1108</v>
      </c>
      <c r="D165" t="s">
        <v>1109</v>
      </c>
      <c r="E165" t="s">
        <v>109</v>
      </c>
      <c r="F165" t="s">
        <v>321</v>
      </c>
      <c r="G165" t="s">
        <v>322</v>
      </c>
      <c r="H165" t="s">
        <v>675</v>
      </c>
      <c r="I165" t="s">
        <v>676</v>
      </c>
      <c r="J165" t="s">
        <v>1072</v>
      </c>
      <c r="K165" t="s">
        <v>677</v>
      </c>
      <c r="L165" t="s">
        <v>163</v>
      </c>
      <c r="M165">
        <v>34.376669999999997</v>
      </c>
      <c r="N165">
        <v>11.945639999999999</v>
      </c>
      <c r="O165" t="s">
        <v>131</v>
      </c>
      <c r="P165" t="s">
        <v>150</v>
      </c>
      <c r="Q165" t="s">
        <v>161</v>
      </c>
      <c r="R165" t="s">
        <v>678</v>
      </c>
      <c r="S165">
        <v>6</v>
      </c>
      <c r="T165">
        <v>95</v>
      </c>
      <c r="AA165">
        <v>6</v>
      </c>
      <c r="AB165">
        <v>95</v>
      </c>
      <c r="AC165" t="s">
        <v>325</v>
      </c>
      <c r="AD165" t="s">
        <v>117</v>
      </c>
      <c r="AE165" t="s">
        <v>117</v>
      </c>
      <c r="AF165">
        <v>2</v>
      </c>
      <c r="AG165">
        <v>1</v>
      </c>
      <c r="AH165">
        <v>3</v>
      </c>
      <c r="AI165">
        <v>2</v>
      </c>
      <c r="AJ165">
        <v>4</v>
      </c>
      <c r="AK165">
        <v>2</v>
      </c>
      <c r="AL165">
        <v>76</v>
      </c>
      <c r="AM165">
        <v>5</v>
      </c>
      <c r="AN165">
        <v>0</v>
      </c>
      <c r="AO165">
        <v>0</v>
      </c>
      <c r="AP165">
        <v>0</v>
      </c>
      <c r="AQ165">
        <v>6</v>
      </c>
      <c r="AR165">
        <v>0</v>
      </c>
      <c r="AS165">
        <v>0</v>
      </c>
      <c r="AT165">
        <v>0</v>
      </c>
      <c r="AU165">
        <v>0</v>
      </c>
      <c r="AV165">
        <v>0</v>
      </c>
      <c r="AW165" t="s">
        <v>844</v>
      </c>
      <c r="AX165" t="s">
        <v>652</v>
      </c>
      <c r="AY165" t="s">
        <v>844</v>
      </c>
      <c r="AZ165" t="s">
        <v>652</v>
      </c>
      <c r="BA165" t="s">
        <v>1018</v>
      </c>
      <c r="BB165" t="s">
        <v>652</v>
      </c>
      <c r="BC165">
        <v>12</v>
      </c>
      <c r="BD165" t="s">
        <v>125</v>
      </c>
      <c r="BE165" t="s">
        <v>126</v>
      </c>
      <c r="BF165" t="s">
        <v>126</v>
      </c>
      <c r="BG165" t="s">
        <v>126</v>
      </c>
      <c r="BH165" t="s">
        <v>127</v>
      </c>
      <c r="BI165">
        <v>266</v>
      </c>
      <c r="BJ165" t="s">
        <v>321</v>
      </c>
      <c r="BK165" t="s">
        <v>675</v>
      </c>
      <c r="BL165" t="s">
        <v>1073</v>
      </c>
      <c r="BM165" t="s">
        <v>1074</v>
      </c>
      <c r="BN165" s="29" t="e">
        <f>HYPERLINK(CONCATENATE("http://maps.google.com/?t=k&amp;q=",#REF!,",",#REF!),"Show location")</f>
        <v>#REF!</v>
      </c>
    </row>
    <row r="166" spans="1:66" x14ac:dyDescent="0.25">
      <c r="A166" s="31" t="s">
        <v>667</v>
      </c>
      <c r="B166" t="s">
        <v>1107</v>
      </c>
      <c r="C166" t="s">
        <v>1108</v>
      </c>
      <c r="D166" t="s">
        <v>1109</v>
      </c>
      <c r="E166" t="s">
        <v>109</v>
      </c>
      <c r="F166" t="s">
        <v>321</v>
      </c>
      <c r="G166" t="s">
        <v>322</v>
      </c>
      <c r="H166" t="s">
        <v>668</v>
      </c>
      <c r="I166" t="s">
        <v>669</v>
      </c>
      <c r="J166" t="s">
        <v>670</v>
      </c>
      <c r="K166" t="s">
        <v>671</v>
      </c>
      <c r="L166" t="s">
        <v>163</v>
      </c>
      <c r="M166">
        <v>34.928170000000001</v>
      </c>
      <c r="N166">
        <v>11.181749999999999</v>
      </c>
      <c r="O166" t="s">
        <v>131</v>
      </c>
      <c r="P166" t="s">
        <v>150</v>
      </c>
      <c r="Q166" t="s">
        <v>672</v>
      </c>
      <c r="R166" t="s">
        <v>673</v>
      </c>
      <c r="S166">
        <v>600</v>
      </c>
      <c r="T166">
        <v>3400</v>
      </c>
      <c r="AA166">
        <v>600</v>
      </c>
      <c r="AB166">
        <v>3400</v>
      </c>
      <c r="AC166" t="s">
        <v>325</v>
      </c>
      <c r="AD166" t="s">
        <v>117</v>
      </c>
      <c r="AE166" t="s">
        <v>117</v>
      </c>
      <c r="AF166">
        <v>358</v>
      </c>
      <c r="AG166">
        <v>525</v>
      </c>
      <c r="AH166">
        <v>358</v>
      </c>
      <c r="AI166">
        <v>442</v>
      </c>
      <c r="AJ166">
        <v>385</v>
      </c>
      <c r="AK166">
        <v>475</v>
      </c>
      <c r="AL166">
        <v>433</v>
      </c>
      <c r="AM166">
        <v>162</v>
      </c>
      <c r="AN166">
        <v>195</v>
      </c>
      <c r="AO166">
        <v>67</v>
      </c>
      <c r="AP166">
        <v>0</v>
      </c>
      <c r="AQ166">
        <v>450</v>
      </c>
      <c r="AR166">
        <v>0</v>
      </c>
      <c r="AS166">
        <v>0</v>
      </c>
      <c r="AT166">
        <v>0</v>
      </c>
      <c r="AU166">
        <v>150</v>
      </c>
      <c r="AV166">
        <v>0</v>
      </c>
      <c r="AW166" t="s">
        <v>1018</v>
      </c>
      <c r="AX166" t="s">
        <v>652</v>
      </c>
      <c r="AY166" t="s">
        <v>1018</v>
      </c>
      <c r="AZ166" t="s">
        <v>652</v>
      </c>
      <c r="BA166" t="s">
        <v>850</v>
      </c>
      <c r="BB166" t="s">
        <v>652</v>
      </c>
      <c r="BC166">
        <v>10</v>
      </c>
      <c r="BD166" t="s">
        <v>125</v>
      </c>
      <c r="BE166" t="s">
        <v>126</v>
      </c>
      <c r="BF166" t="s">
        <v>126</v>
      </c>
      <c r="BG166" t="s">
        <v>126</v>
      </c>
      <c r="BH166" t="s">
        <v>127</v>
      </c>
      <c r="BI166">
        <v>263</v>
      </c>
      <c r="BJ166" t="s">
        <v>321</v>
      </c>
      <c r="BK166" t="s">
        <v>668</v>
      </c>
      <c r="BL166" t="s">
        <v>1075</v>
      </c>
      <c r="BM166" t="s">
        <v>1076</v>
      </c>
      <c r="BN166" s="29" t="e">
        <f>HYPERLINK(CONCATENATE("http://maps.google.com/?t=k&amp;q=",#REF!,",",#REF!),"Show location")</f>
        <v>#REF!</v>
      </c>
    </row>
    <row r="167" spans="1:66" x14ac:dyDescent="0.25">
      <c r="A167" s="31" t="s">
        <v>653</v>
      </c>
      <c r="B167" t="s">
        <v>1107</v>
      </c>
      <c r="C167" t="s">
        <v>1108</v>
      </c>
      <c r="D167" t="s">
        <v>1109</v>
      </c>
      <c r="E167" t="s">
        <v>109</v>
      </c>
      <c r="F167" t="s">
        <v>321</v>
      </c>
      <c r="G167" t="s">
        <v>322</v>
      </c>
      <c r="H167" t="s">
        <v>417</v>
      </c>
      <c r="I167" t="s">
        <v>418</v>
      </c>
      <c r="J167" t="s">
        <v>1077</v>
      </c>
      <c r="K167" t="s">
        <v>654</v>
      </c>
      <c r="L167" t="s">
        <v>163</v>
      </c>
      <c r="M167">
        <v>34.961860000000001</v>
      </c>
      <c r="N167">
        <v>11.281280000000001</v>
      </c>
      <c r="O167" t="s">
        <v>131</v>
      </c>
      <c r="P167" t="s">
        <v>150</v>
      </c>
      <c r="Q167" t="s">
        <v>655</v>
      </c>
      <c r="R167" t="s">
        <v>656</v>
      </c>
      <c r="S167">
        <v>332</v>
      </c>
      <c r="T167">
        <v>1407</v>
      </c>
      <c r="AA167">
        <v>332</v>
      </c>
      <c r="AB167">
        <v>1407</v>
      </c>
      <c r="AC167" t="s">
        <v>325</v>
      </c>
      <c r="AD167" t="s">
        <v>117</v>
      </c>
      <c r="AE167" t="s">
        <v>117</v>
      </c>
      <c r="AF167">
        <v>34</v>
      </c>
      <c r="AG167">
        <v>51</v>
      </c>
      <c r="AH167">
        <v>85</v>
      </c>
      <c r="AI167">
        <v>118</v>
      </c>
      <c r="AJ167">
        <v>169</v>
      </c>
      <c r="AK167">
        <v>135</v>
      </c>
      <c r="AL167">
        <v>355</v>
      </c>
      <c r="AM167">
        <v>424</v>
      </c>
      <c r="AN167">
        <v>17</v>
      </c>
      <c r="AO167">
        <v>19</v>
      </c>
      <c r="AP167">
        <v>100</v>
      </c>
      <c r="AQ167">
        <v>232</v>
      </c>
      <c r="AR167">
        <v>0</v>
      </c>
      <c r="AS167">
        <v>0</v>
      </c>
      <c r="AT167">
        <v>0</v>
      </c>
      <c r="AU167">
        <v>0</v>
      </c>
      <c r="AV167">
        <v>0</v>
      </c>
      <c r="AW167" t="s">
        <v>1018</v>
      </c>
      <c r="AX167" t="s">
        <v>652</v>
      </c>
      <c r="AY167" t="s">
        <v>844</v>
      </c>
      <c r="AZ167" t="s">
        <v>652</v>
      </c>
      <c r="BA167" t="s">
        <v>117</v>
      </c>
      <c r="BB167" t="s">
        <v>117</v>
      </c>
      <c r="BC167">
        <v>5</v>
      </c>
      <c r="BD167" t="s">
        <v>125</v>
      </c>
      <c r="BE167" t="s">
        <v>162</v>
      </c>
      <c r="BF167" t="s">
        <v>163</v>
      </c>
      <c r="BG167" t="s">
        <v>126</v>
      </c>
      <c r="BH167" t="s">
        <v>127</v>
      </c>
      <c r="BI167">
        <v>272</v>
      </c>
      <c r="BJ167" t="s">
        <v>321</v>
      </c>
      <c r="BK167" t="s">
        <v>417</v>
      </c>
      <c r="BL167" t="s">
        <v>1078</v>
      </c>
      <c r="BM167" t="s">
        <v>1079</v>
      </c>
      <c r="BN167" s="29" t="e">
        <f>HYPERLINK(CONCATENATE("http://maps.google.com/?t=k&amp;q=",#REF!,",",#REF!),"Show location")</f>
        <v>#REF!</v>
      </c>
    </row>
    <row r="168" spans="1:66" x14ac:dyDescent="0.25">
      <c r="A168" s="31" t="s">
        <v>650</v>
      </c>
      <c r="B168" t="s">
        <v>1107</v>
      </c>
      <c r="C168" t="s">
        <v>1108</v>
      </c>
      <c r="D168" t="s">
        <v>1109</v>
      </c>
      <c r="E168" t="s">
        <v>109</v>
      </c>
      <c r="F168" t="s">
        <v>321</v>
      </c>
      <c r="G168" t="s">
        <v>322</v>
      </c>
      <c r="H168" t="s">
        <v>417</v>
      </c>
      <c r="I168" t="s">
        <v>418</v>
      </c>
      <c r="J168" t="s">
        <v>1080</v>
      </c>
      <c r="K168" t="s">
        <v>651</v>
      </c>
      <c r="L168" t="s">
        <v>163</v>
      </c>
      <c r="M168">
        <v>34.969749999999998</v>
      </c>
      <c r="N168">
        <v>11.45322</v>
      </c>
      <c r="O168" t="s">
        <v>131</v>
      </c>
      <c r="P168" t="s">
        <v>150</v>
      </c>
      <c r="Q168" t="s">
        <v>161</v>
      </c>
      <c r="R168" t="s">
        <v>309</v>
      </c>
      <c r="S168">
        <v>6</v>
      </c>
      <c r="T168">
        <v>30</v>
      </c>
      <c r="AA168">
        <v>6</v>
      </c>
      <c r="AB168">
        <v>30</v>
      </c>
      <c r="AC168" t="s">
        <v>325</v>
      </c>
      <c r="AD168" t="s">
        <v>117</v>
      </c>
      <c r="AE168" t="s">
        <v>117</v>
      </c>
      <c r="AF168">
        <v>2</v>
      </c>
      <c r="AG168">
        <v>1</v>
      </c>
      <c r="AH168">
        <v>3</v>
      </c>
      <c r="AI168">
        <v>4</v>
      </c>
      <c r="AJ168">
        <v>2</v>
      </c>
      <c r="AK168">
        <v>3</v>
      </c>
      <c r="AL168">
        <v>6</v>
      </c>
      <c r="AM168">
        <v>8</v>
      </c>
      <c r="AN168">
        <v>1</v>
      </c>
      <c r="AO168">
        <v>0</v>
      </c>
      <c r="AP168">
        <v>0</v>
      </c>
      <c r="AQ168">
        <v>6</v>
      </c>
      <c r="AR168">
        <v>0</v>
      </c>
      <c r="AS168">
        <v>0</v>
      </c>
      <c r="AT168">
        <v>0</v>
      </c>
      <c r="AU168">
        <v>0</v>
      </c>
      <c r="AV168">
        <v>0</v>
      </c>
      <c r="AW168" t="s">
        <v>844</v>
      </c>
      <c r="AX168" t="s">
        <v>652</v>
      </c>
      <c r="AY168" t="s">
        <v>117</v>
      </c>
      <c r="AZ168" t="s">
        <v>117</v>
      </c>
      <c r="BA168" t="s">
        <v>117</v>
      </c>
      <c r="BB168" t="s">
        <v>117</v>
      </c>
      <c r="BC168">
        <v>4</v>
      </c>
      <c r="BD168" t="s">
        <v>125</v>
      </c>
      <c r="BE168" t="s">
        <v>126</v>
      </c>
      <c r="BF168" t="s">
        <v>163</v>
      </c>
      <c r="BG168" t="s">
        <v>126</v>
      </c>
      <c r="BH168" t="s">
        <v>127</v>
      </c>
      <c r="BI168">
        <v>275</v>
      </c>
      <c r="BJ168" t="s">
        <v>321</v>
      </c>
      <c r="BK168" t="s">
        <v>417</v>
      </c>
      <c r="BL168" t="s">
        <v>1081</v>
      </c>
      <c r="BM168" t="s">
        <v>1079</v>
      </c>
      <c r="BN168" s="29" t="e">
        <f>HYPERLINK(CONCATENATE("http://maps.google.com/?t=k&amp;q=",#REF!,",",#REF!),"Show location")</f>
        <v>#REF!</v>
      </c>
    </row>
    <row r="169" spans="1:66" x14ac:dyDescent="0.25">
      <c r="A169" s="31" t="s">
        <v>650</v>
      </c>
      <c r="B169" t="s">
        <v>1107</v>
      </c>
      <c r="C169" t="s">
        <v>1108</v>
      </c>
      <c r="D169" t="s">
        <v>1109</v>
      </c>
      <c r="E169" t="s">
        <v>109</v>
      </c>
      <c r="F169" t="s">
        <v>321</v>
      </c>
      <c r="G169" t="s">
        <v>322</v>
      </c>
      <c r="H169" t="s">
        <v>417</v>
      </c>
      <c r="I169" t="s">
        <v>418</v>
      </c>
      <c r="J169" t="s">
        <v>1082</v>
      </c>
      <c r="K169" t="s">
        <v>663</v>
      </c>
      <c r="L169" t="s">
        <v>163</v>
      </c>
      <c r="M169">
        <v>35.033189999999998</v>
      </c>
      <c r="N169">
        <v>11.42944</v>
      </c>
      <c r="O169" t="s">
        <v>131</v>
      </c>
      <c r="P169" t="s">
        <v>150</v>
      </c>
      <c r="Q169" t="s">
        <v>664</v>
      </c>
      <c r="R169" t="s">
        <v>665</v>
      </c>
      <c r="S169">
        <v>316</v>
      </c>
      <c r="T169">
        <v>1602</v>
      </c>
      <c r="AA169">
        <v>316</v>
      </c>
      <c r="AB169">
        <v>1602</v>
      </c>
      <c r="AC169" t="s">
        <v>325</v>
      </c>
      <c r="AD169" t="s">
        <v>117</v>
      </c>
      <c r="AE169" t="s">
        <v>117</v>
      </c>
      <c r="AF169">
        <v>43</v>
      </c>
      <c r="AG169">
        <v>69</v>
      </c>
      <c r="AH169">
        <v>85</v>
      </c>
      <c r="AI169">
        <v>153</v>
      </c>
      <c r="AJ169">
        <v>197</v>
      </c>
      <c r="AK169">
        <v>219</v>
      </c>
      <c r="AL169">
        <v>355</v>
      </c>
      <c r="AM169">
        <v>424</v>
      </c>
      <c r="AN169">
        <v>25</v>
      </c>
      <c r="AO169">
        <v>32</v>
      </c>
      <c r="AP169">
        <v>0</v>
      </c>
      <c r="AQ169">
        <v>0</v>
      </c>
      <c r="AR169">
        <v>0</v>
      </c>
      <c r="AS169">
        <v>0</v>
      </c>
      <c r="AT169">
        <v>0</v>
      </c>
      <c r="AU169">
        <v>316</v>
      </c>
      <c r="AV169">
        <v>0</v>
      </c>
      <c r="AW169" t="s">
        <v>844</v>
      </c>
      <c r="AX169" t="s">
        <v>652</v>
      </c>
      <c r="AY169" t="s">
        <v>117</v>
      </c>
      <c r="AZ169" t="s">
        <v>117</v>
      </c>
      <c r="BA169" t="s">
        <v>117</v>
      </c>
      <c r="BB169" t="s">
        <v>117</v>
      </c>
      <c r="BC169">
        <v>10</v>
      </c>
      <c r="BD169" t="s">
        <v>125</v>
      </c>
      <c r="BE169" t="s">
        <v>126</v>
      </c>
      <c r="BF169" t="s">
        <v>163</v>
      </c>
      <c r="BG169" t="s">
        <v>126</v>
      </c>
      <c r="BH169" t="s">
        <v>127</v>
      </c>
      <c r="BI169">
        <v>276</v>
      </c>
      <c r="BJ169" t="s">
        <v>321</v>
      </c>
      <c r="BK169" t="s">
        <v>417</v>
      </c>
      <c r="BL169" t="s">
        <v>1083</v>
      </c>
      <c r="BM169" t="s">
        <v>1079</v>
      </c>
      <c r="BN169" s="29" t="e">
        <f>HYPERLINK(CONCATENATE("http://maps.google.com/?t=k&amp;q=",#REF!,",",#REF!),"Show location")</f>
        <v>#REF!</v>
      </c>
    </row>
    <row r="170" spans="1:66" x14ac:dyDescent="0.25">
      <c r="A170" s="31" t="s">
        <v>658</v>
      </c>
      <c r="B170" t="s">
        <v>1107</v>
      </c>
      <c r="C170" t="s">
        <v>1108</v>
      </c>
      <c r="D170" t="s">
        <v>1109</v>
      </c>
      <c r="E170" t="s">
        <v>109</v>
      </c>
      <c r="F170" t="s">
        <v>321</v>
      </c>
      <c r="G170" t="s">
        <v>322</v>
      </c>
      <c r="H170" t="s">
        <v>417</v>
      </c>
      <c r="I170" t="s">
        <v>418</v>
      </c>
      <c r="J170" t="s">
        <v>1084</v>
      </c>
      <c r="K170" t="s">
        <v>666</v>
      </c>
      <c r="L170" t="s">
        <v>163</v>
      </c>
      <c r="M170">
        <v>34.996250000000003</v>
      </c>
      <c r="N170">
        <v>11.47508</v>
      </c>
      <c r="O170" t="s">
        <v>131</v>
      </c>
      <c r="P170" t="s">
        <v>150</v>
      </c>
      <c r="Q170" t="s">
        <v>171</v>
      </c>
      <c r="R170" t="s">
        <v>572</v>
      </c>
      <c r="S170">
        <v>5</v>
      </c>
      <c r="T170">
        <v>25</v>
      </c>
      <c r="Y170">
        <v>5</v>
      </c>
      <c r="Z170">
        <v>25</v>
      </c>
      <c r="AC170" t="s">
        <v>325</v>
      </c>
      <c r="AD170" t="s">
        <v>117</v>
      </c>
      <c r="AE170" t="s">
        <v>117</v>
      </c>
      <c r="AF170">
        <v>1</v>
      </c>
      <c r="AG170">
        <v>0</v>
      </c>
      <c r="AH170">
        <v>1</v>
      </c>
      <c r="AI170">
        <v>2</v>
      </c>
      <c r="AJ170">
        <v>4</v>
      </c>
      <c r="AK170">
        <v>5</v>
      </c>
      <c r="AL170">
        <v>6</v>
      </c>
      <c r="AM170">
        <v>6</v>
      </c>
      <c r="AN170">
        <v>0</v>
      </c>
      <c r="AO170">
        <v>0</v>
      </c>
      <c r="AP170">
        <v>0</v>
      </c>
      <c r="AQ170">
        <v>5</v>
      </c>
      <c r="AR170">
        <v>0</v>
      </c>
      <c r="AS170">
        <v>0</v>
      </c>
      <c r="AT170">
        <v>0</v>
      </c>
      <c r="AU170">
        <v>0</v>
      </c>
      <c r="AV170">
        <v>0</v>
      </c>
      <c r="AW170" t="s">
        <v>844</v>
      </c>
      <c r="AX170" t="s">
        <v>652</v>
      </c>
      <c r="AY170" t="s">
        <v>1018</v>
      </c>
      <c r="AZ170" t="s">
        <v>652</v>
      </c>
      <c r="BA170" t="s">
        <v>117</v>
      </c>
      <c r="BB170" t="s">
        <v>117</v>
      </c>
      <c r="BC170">
        <v>4</v>
      </c>
      <c r="BD170" t="s">
        <v>125</v>
      </c>
      <c r="BE170" t="s">
        <v>126</v>
      </c>
      <c r="BF170" t="s">
        <v>163</v>
      </c>
      <c r="BG170" t="s">
        <v>126</v>
      </c>
      <c r="BH170" t="s">
        <v>127</v>
      </c>
      <c r="BI170">
        <v>277</v>
      </c>
      <c r="BJ170" t="s">
        <v>321</v>
      </c>
      <c r="BK170" t="s">
        <v>417</v>
      </c>
      <c r="BL170" t="s">
        <v>1085</v>
      </c>
      <c r="BM170" t="s">
        <v>1079</v>
      </c>
      <c r="BN170" s="29" t="e">
        <f>HYPERLINK(CONCATENATE("http://maps.google.com/?t=k&amp;q=",#REF!,",",#REF!),"Show location")</f>
        <v>#REF!</v>
      </c>
    </row>
    <row r="171" spans="1:66" x14ac:dyDescent="0.25">
      <c r="A171" s="31" t="s">
        <v>658</v>
      </c>
      <c r="B171" t="s">
        <v>1107</v>
      </c>
      <c r="C171" t="s">
        <v>1108</v>
      </c>
      <c r="D171" t="s">
        <v>1109</v>
      </c>
      <c r="E171" t="s">
        <v>109</v>
      </c>
      <c r="F171" t="s">
        <v>321</v>
      </c>
      <c r="G171" t="s">
        <v>322</v>
      </c>
      <c r="H171" t="s">
        <v>417</v>
      </c>
      <c r="I171" t="s">
        <v>418</v>
      </c>
      <c r="J171" t="s">
        <v>659</v>
      </c>
      <c r="K171" t="s">
        <v>660</v>
      </c>
      <c r="L171" t="s">
        <v>163</v>
      </c>
      <c r="M171">
        <v>35.04853</v>
      </c>
      <c r="N171">
        <v>11.52819</v>
      </c>
      <c r="O171" t="s">
        <v>131</v>
      </c>
      <c r="P171" t="s">
        <v>150</v>
      </c>
      <c r="Q171" t="s">
        <v>661</v>
      </c>
      <c r="R171" t="s">
        <v>662</v>
      </c>
      <c r="S171">
        <v>208</v>
      </c>
      <c r="T171">
        <v>808</v>
      </c>
      <c r="AA171">
        <v>208</v>
      </c>
      <c r="AB171">
        <v>808</v>
      </c>
      <c r="AC171" t="s">
        <v>325</v>
      </c>
      <c r="AD171" t="s">
        <v>117</v>
      </c>
      <c r="AE171" t="s">
        <v>117</v>
      </c>
      <c r="AF171">
        <v>55</v>
      </c>
      <c r="AG171">
        <v>68</v>
      </c>
      <c r="AH171">
        <v>82</v>
      </c>
      <c r="AI171">
        <v>97</v>
      </c>
      <c r="AJ171">
        <v>95</v>
      </c>
      <c r="AK171">
        <v>115</v>
      </c>
      <c r="AL171">
        <v>102</v>
      </c>
      <c r="AM171">
        <v>112</v>
      </c>
      <c r="AN171">
        <v>34</v>
      </c>
      <c r="AO171">
        <v>48</v>
      </c>
      <c r="AP171">
        <v>0</v>
      </c>
      <c r="AQ171">
        <v>178</v>
      </c>
      <c r="AR171">
        <v>0</v>
      </c>
      <c r="AS171">
        <v>0</v>
      </c>
      <c r="AT171">
        <v>0</v>
      </c>
      <c r="AU171">
        <v>30</v>
      </c>
      <c r="AV171">
        <v>0</v>
      </c>
      <c r="AW171" t="s">
        <v>649</v>
      </c>
      <c r="AX171" t="s">
        <v>652</v>
      </c>
      <c r="AY171" t="s">
        <v>649</v>
      </c>
      <c r="AZ171" t="s">
        <v>652</v>
      </c>
      <c r="BA171" t="s">
        <v>117</v>
      </c>
      <c r="BB171" t="s">
        <v>117</v>
      </c>
      <c r="BC171">
        <v>6</v>
      </c>
      <c r="BD171" t="s">
        <v>125</v>
      </c>
      <c r="BE171" t="s">
        <v>126</v>
      </c>
      <c r="BF171" t="s">
        <v>206</v>
      </c>
      <c r="BG171" t="s">
        <v>126</v>
      </c>
      <c r="BH171" t="s">
        <v>127</v>
      </c>
      <c r="BI171">
        <v>258</v>
      </c>
      <c r="BJ171" t="s">
        <v>321</v>
      </c>
      <c r="BK171" t="s">
        <v>417</v>
      </c>
      <c r="BL171" t="s">
        <v>1086</v>
      </c>
      <c r="BM171" t="s">
        <v>1079</v>
      </c>
      <c r="BN171" s="29" t="e">
        <f>HYPERLINK(CONCATENATE("http://maps.google.com/?t=k&amp;q=",#REF!,",",#REF!),"Show location")</f>
        <v>#REF!</v>
      </c>
    </row>
    <row r="172" spans="1:66" x14ac:dyDescent="0.25">
      <c r="A172" s="31" t="s">
        <v>222</v>
      </c>
      <c r="B172" t="s">
        <v>1107</v>
      </c>
      <c r="C172" t="s">
        <v>1108</v>
      </c>
      <c r="D172" t="s">
        <v>1109</v>
      </c>
      <c r="E172" t="s">
        <v>109</v>
      </c>
      <c r="F172" t="s">
        <v>321</v>
      </c>
      <c r="G172" t="s">
        <v>322</v>
      </c>
      <c r="H172" t="s">
        <v>417</v>
      </c>
      <c r="I172" t="s">
        <v>418</v>
      </c>
      <c r="J172" t="s">
        <v>1087</v>
      </c>
      <c r="K172" t="s">
        <v>419</v>
      </c>
      <c r="L172" t="s">
        <v>205</v>
      </c>
      <c r="M172">
        <v>34.700000000000003</v>
      </c>
      <c r="N172">
        <v>11.4</v>
      </c>
      <c r="O172" t="s">
        <v>131</v>
      </c>
      <c r="P172" t="s">
        <v>425</v>
      </c>
      <c r="S172">
        <v>430</v>
      </c>
      <c r="T172">
        <v>1388</v>
      </c>
      <c r="AA172">
        <v>430</v>
      </c>
      <c r="AB172">
        <v>1388</v>
      </c>
      <c r="AC172" t="s">
        <v>325</v>
      </c>
      <c r="AD172" t="s">
        <v>117</v>
      </c>
      <c r="AE172" t="s">
        <v>117</v>
      </c>
      <c r="AF172">
        <v>34</v>
      </c>
      <c r="AG172">
        <v>51</v>
      </c>
      <c r="AH172">
        <v>85</v>
      </c>
      <c r="AI172">
        <v>118</v>
      </c>
      <c r="AJ172">
        <v>169</v>
      </c>
      <c r="AK172">
        <v>135</v>
      </c>
      <c r="AL172">
        <v>355</v>
      </c>
      <c r="AM172">
        <v>424</v>
      </c>
      <c r="AN172">
        <v>17</v>
      </c>
      <c r="AO172">
        <v>0</v>
      </c>
      <c r="AP172">
        <v>430</v>
      </c>
      <c r="AW172" t="s">
        <v>117</v>
      </c>
      <c r="AX172" t="s">
        <v>117</v>
      </c>
      <c r="AY172" t="s">
        <v>117</v>
      </c>
      <c r="AZ172" t="s">
        <v>117</v>
      </c>
      <c r="BA172" t="s">
        <v>117</v>
      </c>
      <c r="BB172" t="s">
        <v>117</v>
      </c>
      <c r="BC172">
        <v>2</v>
      </c>
      <c r="BD172" t="s">
        <v>125</v>
      </c>
      <c r="BE172" t="s">
        <v>206</v>
      </c>
      <c r="BF172" t="s">
        <v>163</v>
      </c>
      <c r="BG172" t="s">
        <v>206</v>
      </c>
      <c r="BH172" t="s">
        <v>193</v>
      </c>
      <c r="BI172">
        <v>1814</v>
      </c>
      <c r="BJ172" t="s">
        <v>321</v>
      </c>
      <c r="BK172" t="s">
        <v>417</v>
      </c>
      <c r="BL172" t="s">
        <v>1088</v>
      </c>
      <c r="BM172" t="s">
        <v>1079</v>
      </c>
      <c r="BN172" s="29" t="e">
        <f>HYPERLINK(CONCATENATE("http://maps.google.com/?t=k&amp;q=",#REF!,",",#REF!),"Show location")</f>
        <v>#REF!</v>
      </c>
    </row>
    <row r="173" spans="1:66" x14ac:dyDescent="0.25">
      <c r="A173" s="31" t="s">
        <v>365</v>
      </c>
      <c r="B173" t="s">
        <v>1107</v>
      </c>
      <c r="C173" t="s">
        <v>1108</v>
      </c>
      <c r="D173" t="s">
        <v>1109</v>
      </c>
      <c r="E173" t="s">
        <v>109</v>
      </c>
      <c r="F173" t="s">
        <v>387</v>
      </c>
      <c r="G173" t="s">
        <v>388</v>
      </c>
      <c r="H173" t="s">
        <v>682</v>
      </c>
      <c r="I173" t="s">
        <v>389</v>
      </c>
      <c r="J173" t="s">
        <v>390</v>
      </c>
      <c r="K173" t="s">
        <v>391</v>
      </c>
      <c r="L173" t="s">
        <v>205</v>
      </c>
      <c r="M173">
        <v>30.260165000000001</v>
      </c>
      <c r="N173">
        <v>13.18065</v>
      </c>
      <c r="O173" t="s">
        <v>118</v>
      </c>
      <c r="P173" t="s">
        <v>119</v>
      </c>
      <c r="S173">
        <v>1200</v>
      </c>
      <c r="T173">
        <v>7200</v>
      </c>
      <c r="U173">
        <v>1200</v>
      </c>
      <c r="V173">
        <v>7200</v>
      </c>
      <c r="AC173" t="s">
        <v>120</v>
      </c>
      <c r="AD173" t="s">
        <v>117</v>
      </c>
      <c r="AE173" t="s">
        <v>117</v>
      </c>
      <c r="AF173">
        <v>176</v>
      </c>
      <c r="AG173">
        <v>263</v>
      </c>
      <c r="AH173">
        <v>702</v>
      </c>
      <c r="AI173">
        <v>790</v>
      </c>
      <c r="AJ173">
        <v>966</v>
      </c>
      <c r="AK173">
        <v>1141</v>
      </c>
      <c r="AL173">
        <v>1054</v>
      </c>
      <c r="AM173">
        <v>1318</v>
      </c>
      <c r="AN173">
        <v>439</v>
      </c>
      <c r="AO173">
        <v>351</v>
      </c>
      <c r="AU173">
        <v>1200</v>
      </c>
      <c r="AW173" t="s">
        <v>647</v>
      </c>
      <c r="AX173" t="s">
        <v>122</v>
      </c>
      <c r="AY173" t="s">
        <v>647</v>
      </c>
      <c r="AZ173" t="s">
        <v>122</v>
      </c>
      <c r="BA173" t="s">
        <v>844</v>
      </c>
      <c r="BB173" t="s">
        <v>122</v>
      </c>
      <c r="BC173">
        <v>14</v>
      </c>
      <c r="BD173" t="s">
        <v>125</v>
      </c>
      <c r="BE173" t="s">
        <v>126</v>
      </c>
      <c r="BF173" t="s">
        <v>126</v>
      </c>
      <c r="BG173" t="s">
        <v>162</v>
      </c>
      <c r="BH173" t="s">
        <v>127</v>
      </c>
      <c r="BI173">
        <v>1718</v>
      </c>
      <c r="BJ173" t="s">
        <v>387</v>
      </c>
      <c r="BK173" t="s">
        <v>682</v>
      </c>
      <c r="BL173" t="s">
        <v>1089</v>
      </c>
      <c r="BM173" t="s">
        <v>1090</v>
      </c>
      <c r="BN173" s="29" t="e">
        <f>HYPERLINK(CONCATENATE("http://maps.google.com/?t=k&amp;q=",#REF!,",",#REF!),"Show location")</f>
        <v>#REF!</v>
      </c>
    </row>
    <row r="174" spans="1:66" x14ac:dyDescent="0.25">
      <c r="A174" s="31" t="s">
        <v>365</v>
      </c>
      <c r="B174" t="s">
        <v>1107</v>
      </c>
      <c r="C174" t="s">
        <v>1108</v>
      </c>
      <c r="D174" t="s">
        <v>1109</v>
      </c>
      <c r="E174" t="s">
        <v>109</v>
      </c>
      <c r="F174" t="s">
        <v>387</v>
      </c>
      <c r="G174" t="s">
        <v>388</v>
      </c>
      <c r="H174" t="s">
        <v>682</v>
      </c>
      <c r="I174" t="s">
        <v>389</v>
      </c>
      <c r="J174" t="s">
        <v>392</v>
      </c>
      <c r="K174" t="s">
        <v>393</v>
      </c>
      <c r="L174" t="s">
        <v>205</v>
      </c>
      <c r="M174">
        <v>30.254964000000001</v>
      </c>
      <c r="N174">
        <v>13.213632</v>
      </c>
      <c r="O174" t="s">
        <v>118</v>
      </c>
      <c r="P174" t="s">
        <v>119</v>
      </c>
      <c r="S174">
        <v>9</v>
      </c>
      <c r="T174">
        <v>70</v>
      </c>
      <c r="U174">
        <v>9</v>
      </c>
      <c r="V174">
        <v>70</v>
      </c>
      <c r="AC174" t="s">
        <v>120</v>
      </c>
      <c r="AD174" t="s">
        <v>117</v>
      </c>
      <c r="AE174" t="s">
        <v>117</v>
      </c>
      <c r="AF174">
        <v>1</v>
      </c>
      <c r="AG174">
        <v>2</v>
      </c>
      <c r="AH174">
        <v>7</v>
      </c>
      <c r="AI174">
        <v>9</v>
      </c>
      <c r="AJ174">
        <v>10</v>
      </c>
      <c r="AK174">
        <v>12</v>
      </c>
      <c r="AL174">
        <v>11</v>
      </c>
      <c r="AM174">
        <v>13</v>
      </c>
      <c r="AN174">
        <v>2</v>
      </c>
      <c r="AO174">
        <v>3</v>
      </c>
      <c r="AS174">
        <v>3</v>
      </c>
      <c r="AU174">
        <v>6</v>
      </c>
      <c r="AW174" t="s">
        <v>647</v>
      </c>
      <c r="AX174" t="s">
        <v>122</v>
      </c>
      <c r="AY174" t="s">
        <v>847</v>
      </c>
      <c r="AZ174" t="s">
        <v>122</v>
      </c>
      <c r="BA174" t="s">
        <v>844</v>
      </c>
      <c r="BB174" t="s">
        <v>122</v>
      </c>
      <c r="BC174">
        <v>4</v>
      </c>
      <c r="BD174" t="s">
        <v>125</v>
      </c>
      <c r="BE174" t="s">
        <v>126</v>
      </c>
      <c r="BF174" t="s">
        <v>126</v>
      </c>
      <c r="BG174" t="s">
        <v>126</v>
      </c>
      <c r="BH174" t="s">
        <v>127</v>
      </c>
      <c r="BI174">
        <v>1720</v>
      </c>
      <c r="BJ174" t="s">
        <v>387</v>
      </c>
      <c r="BK174" t="s">
        <v>682</v>
      </c>
      <c r="BL174" t="s">
        <v>1091</v>
      </c>
      <c r="BM174" t="s">
        <v>1090</v>
      </c>
      <c r="BN174" s="29" t="e">
        <f>HYPERLINK(CONCATENATE("http://maps.google.com/?t=k&amp;q=",#REF!,",",#REF!),"Show location")</f>
        <v>#REF!</v>
      </c>
    </row>
    <row r="175" spans="1:66" x14ac:dyDescent="0.25">
      <c r="A175" s="31" t="s">
        <v>406</v>
      </c>
      <c r="B175" t="s">
        <v>1107</v>
      </c>
      <c r="C175" t="s">
        <v>1108</v>
      </c>
      <c r="D175" t="s">
        <v>1109</v>
      </c>
      <c r="E175" t="s">
        <v>109</v>
      </c>
      <c r="F175" t="s">
        <v>387</v>
      </c>
      <c r="G175" t="s">
        <v>388</v>
      </c>
      <c r="H175" t="s">
        <v>682</v>
      </c>
      <c r="I175" t="s">
        <v>389</v>
      </c>
      <c r="J175" t="s">
        <v>409</v>
      </c>
      <c r="K175" t="s">
        <v>410</v>
      </c>
      <c r="L175" t="s">
        <v>205</v>
      </c>
      <c r="M175">
        <v>30.187961000000001</v>
      </c>
      <c r="N175">
        <v>13.197891</v>
      </c>
      <c r="O175" t="s">
        <v>118</v>
      </c>
      <c r="P175" t="s">
        <v>119</v>
      </c>
      <c r="S175">
        <v>11</v>
      </c>
      <c r="T175">
        <v>70</v>
      </c>
      <c r="U175">
        <v>11</v>
      </c>
      <c r="V175">
        <v>70</v>
      </c>
      <c r="AC175" t="s">
        <v>120</v>
      </c>
      <c r="AD175" t="s">
        <v>160</v>
      </c>
      <c r="AE175" t="s">
        <v>117</v>
      </c>
      <c r="AF175">
        <v>2</v>
      </c>
      <c r="AG175">
        <v>3</v>
      </c>
      <c r="AH175">
        <v>7</v>
      </c>
      <c r="AI175">
        <v>9</v>
      </c>
      <c r="AJ175">
        <v>7</v>
      </c>
      <c r="AK175">
        <v>8</v>
      </c>
      <c r="AL175">
        <v>12</v>
      </c>
      <c r="AM175">
        <v>14</v>
      </c>
      <c r="AN175">
        <v>5</v>
      </c>
      <c r="AO175">
        <v>3</v>
      </c>
      <c r="AU175">
        <v>11</v>
      </c>
      <c r="AW175" t="s">
        <v>847</v>
      </c>
      <c r="AX175" t="s">
        <v>122</v>
      </c>
      <c r="AY175" t="s">
        <v>647</v>
      </c>
      <c r="AZ175" t="s">
        <v>122</v>
      </c>
      <c r="BA175" t="s">
        <v>847</v>
      </c>
      <c r="BB175" t="s">
        <v>122</v>
      </c>
      <c r="BC175">
        <v>24</v>
      </c>
      <c r="BD175" t="s">
        <v>125</v>
      </c>
      <c r="BE175" t="s">
        <v>126</v>
      </c>
      <c r="BF175" t="s">
        <v>162</v>
      </c>
      <c r="BG175" t="s">
        <v>162</v>
      </c>
      <c r="BH175" t="s">
        <v>127</v>
      </c>
      <c r="BI175">
        <v>1745</v>
      </c>
      <c r="BJ175" t="s">
        <v>387</v>
      </c>
      <c r="BK175" t="s">
        <v>682</v>
      </c>
      <c r="BL175" t="s">
        <v>1092</v>
      </c>
      <c r="BM175" t="s">
        <v>1090</v>
      </c>
      <c r="BN175" s="29" t="e">
        <f>HYPERLINK(CONCATENATE("http://maps.google.com/?t=k&amp;q=",#REF!,",",#REF!),"Show location")</f>
        <v>#REF!</v>
      </c>
    </row>
    <row r="176" spans="1:66" x14ac:dyDescent="0.25">
      <c r="A176" s="31" t="s">
        <v>401</v>
      </c>
      <c r="B176" t="s">
        <v>1107</v>
      </c>
      <c r="C176" t="s">
        <v>1108</v>
      </c>
      <c r="D176" t="s">
        <v>1109</v>
      </c>
      <c r="E176" t="s">
        <v>109</v>
      </c>
      <c r="F176" t="s">
        <v>387</v>
      </c>
      <c r="G176" t="s">
        <v>388</v>
      </c>
      <c r="H176" t="s">
        <v>402</v>
      </c>
      <c r="I176" t="s">
        <v>403</v>
      </c>
      <c r="J176" t="s">
        <v>404</v>
      </c>
      <c r="K176" t="s">
        <v>405</v>
      </c>
      <c r="L176" t="s">
        <v>205</v>
      </c>
      <c r="M176">
        <v>31.233560000000001</v>
      </c>
      <c r="N176">
        <v>12.888123999999999</v>
      </c>
      <c r="O176" t="s">
        <v>118</v>
      </c>
      <c r="P176" t="s">
        <v>119</v>
      </c>
      <c r="S176">
        <v>44</v>
      </c>
      <c r="T176">
        <v>318</v>
      </c>
      <c r="U176">
        <v>44</v>
      </c>
      <c r="V176">
        <v>318</v>
      </c>
      <c r="AC176" t="s">
        <v>120</v>
      </c>
      <c r="AD176" t="s">
        <v>117</v>
      </c>
      <c r="AE176" t="s">
        <v>117</v>
      </c>
      <c r="AF176">
        <v>0</v>
      </c>
      <c r="AG176">
        <v>0</v>
      </c>
      <c r="AH176">
        <v>15</v>
      </c>
      <c r="AI176">
        <v>23</v>
      </c>
      <c r="AJ176">
        <v>45</v>
      </c>
      <c r="AK176">
        <v>61</v>
      </c>
      <c r="AL176">
        <v>76</v>
      </c>
      <c r="AM176">
        <v>83</v>
      </c>
      <c r="AN176">
        <v>0</v>
      </c>
      <c r="AO176">
        <v>15</v>
      </c>
      <c r="AQ176">
        <v>44</v>
      </c>
      <c r="AW176" t="s">
        <v>647</v>
      </c>
      <c r="AX176" t="s">
        <v>122</v>
      </c>
      <c r="AY176" t="s">
        <v>847</v>
      </c>
      <c r="AZ176" t="s">
        <v>122</v>
      </c>
      <c r="BA176" t="s">
        <v>847</v>
      </c>
      <c r="BB176" t="s">
        <v>122</v>
      </c>
      <c r="BC176">
        <v>26</v>
      </c>
      <c r="BD176" t="s">
        <v>125</v>
      </c>
      <c r="BE176" t="s">
        <v>126</v>
      </c>
      <c r="BF176" t="s">
        <v>162</v>
      </c>
      <c r="BG176" t="s">
        <v>162</v>
      </c>
      <c r="BH176" t="s">
        <v>127</v>
      </c>
      <c r="BI176">
        <v>1733</v>
      </c>
      <c r="BJ176" t="s">
        <v>387</v>
      </c>
      <c r="BK176" t="s">
        <v>402</v>
      </c>
      <c r="BL176" t="s">
        <v>1093</v>
      </c>
      <c r="BM176" t="s">
        <v>1094</v>
      </c>
      <c r="BN176" s="29" t="e">
        <f>HYPERLINK(CONCATENATE("http://maps.google.com/?t=k&amp;q=",#REF!,",",#REF!),"Show location")</f>
        <v>#REF!</v>
      </c>
    </row>
    <row r="177" spans="1:66" x14ac:dyDescent="0.25">
      <c r="A177" s="31" t="s">
        <v>372</v>
      </c>
      <c r="B177" t="s">
        <v>1107</v>
      </c>
      <c r="C177" t="s">
        <v>1108</v>
      </c>
      <c r="D177" t="s">
        <v>1109</v>
      </c>
      <c r="E177" t="s">
        <v>109</v>
      </c>
      <c r="F177" t="s">
        <v>387</v>
      </c>
      <c r="G177" t="s">
        <v>388</v>
      </c>
      <c r="H177" t="s">
        <v>394</v>
      </c>
      <c r="I177" t="s">
        <v>395</v>
      </c>
      <c r="J177" t="s">
        <v>396</v>
      </c>
      <c r="K177" t="s">
        <v>397</v>
      </c>
      <c r="L177" t="s">
        <v>205</v>
      </c>
      <c r="M177">
        <v>30.630461</v>
      </c>
      <c r="N177">
        <v>12.715063000000001</v>
      </c>
      <c r="O177" t="s">
        <v>118</v>
      </c>
      <c r="P177" t="s">
        <v>119</v>
      </c>
      <c r="S177">
        <v>96</v>
      </c>
      <c r="T177">
        <v>528</v>
      </c>
      <c r="U177">
        <v>96</v>
      </c>
      <c r="V177">
        <v>528</v>
      </c>
      <c r="AC177" t="s">
        <v>120</v>
      </c>
      <c r="AD177" t="s">
        <v>117</v>
      </c>
      <c r="AE177" t="s">
        <v>117</v>
      </c>
      <c r="AF177">
        <v>8</v>
      </c>
      <c r="AG177">
        <v>0</v>
      </c>
      <c r="AH177">
        <v>24</v>
      </c>
      <c r="AI177">
        <v>20</v>
      </c>
      <c r="AJ177">
        <v>57</v>
      </c>
      <c r="AK177">
        <v>64</v>
      </c>
      <c r="AL177">
        <v>135</v>
      </c>
      <c r="AM177">
        <v>204</v>
      </c>
      <c r="AN177">
        <v>7</v>
      </c>
      <c r="AO177">
        <v>9</v>
      </c>
      <c r="AQ177">
        <v>96</v>
      </c>
      <c r="AW177" t="s">
        <v>847</v>
      </c>
      <c r="AX177" t="s">
        <v>122</v>
      </c>
      <c r="AY177" t="s">
        <v>847</v>
      </c>
      <c r="AZ177" t="s">
        <v>122</v>
      </c>
      <c r="BA177" t="s">
        <v>117</v>
      </c>
      <c r="BB177" t="s">
        <v>122</v>
      </c>
      <c r="BC177">
        <v>9</v>
      </c>
      <c r="BD177" t="s">
        <v>125</v>
      </c>
      <c r="BE177" t="s">
        <v>126</v>
      </c>
      <c r="BF177" t="s">
        <v>162</v>
      </c>
      <c r="BG177" t="s">
        <v>162</v>
      </c>
      <c r="BH177" t="s">
        <v>127</v>
      </c>
      <c r="BI177">
        <v>1728</v>
      </c>
      <c r="BJ177" t="s">
        <v>387</v>
      </c>
      <c r="BK177" t="s">
        <v>394</v>
      </c>
      <c r="BL177" t="s">
        <v>1095</v>
      </c>
      <c r="BM177" t="s">
        <v>1096</v>
      </c>
      <c r="BN177" s="29" t="e">
        <f>HYPERLINK(CONCATENATE("http://maps.google.com/?t=k&amp;q=",#REF!,",",#REF!),"Show location")</f>
        <v>#REF!</v>
      </c>
    </row>
    <row r="178" spans="1:66" x14ac:dyDescent="0.25">
      <c r="A178" s="31" t="s">
        <v>372</v>
      </c>
      <c r="B178" t="s">
        <v>1107</v>
      </c>
      <c r="C178" t="s">
        <v>1108</v>
      </c>
      <c r="D178" t="s">
        <v>1109</v>
      </c>
      <c r="E178" t="s">
        <v>109</v>
      </c>
      <c r="F178" t="s">
        <v>387</v>
      </c>
      <c r="G178" t="s">
        <v>388</v>
      </c>
      <c r="H178" t="s">
        <v>394</v>
      </c>
      <c r="I178" t="s">
        <v>395</v>
      </c>
      <c r="J178" t="s">
        <v>399</v>
      </c>
      <c r="K178" t="s">
        <v>400</v>
      </c>
      <c r="L178" t="s">
        <v>205</v>
      </c>
      <c r="M178">
        <v>30.651018000000001</v>
      </c>
      <c r="N178">
        <v>12.709792999999999</v>
      </c>
      <c r="O178" t="s">
        <v>118</v>
      </c>
      <c r="P178" t="s">
        <v>119</v>
      </c>
      <c r="S178">
        <v>25</v>
      </c>
      <c r="T178">
        <v>150</v>
      </c>
      <c r="AA178">
        <v>25</v>
      </c>
      <c r="AB178">
        <v>150</v>
      </c>
      <c r="AC178" t="s">
        <v>120</v>
      </c>
      <c r="AD178" t="s">
        <v>117</v>
      </c>
      <c r="AE178" t="s">
        <v>117</v>
      </c>
      <c r="AF178">
        <v>4</v>
      </c>
      <c r="AG178">
        <v>2</v>
      </c>
      <c r="AH178">
        <v>9</v>
      </c>
      <c r="AI178">
        <v>15</v>
      </c>
      <c r="AJ178">
        <v>24</v>
      </c>
      <c r="AK178">
        <v>24</v>
      </c>
      <c r="AL178">
        <v>31</v>
      </c>
      <c r="AM178">
        <v>39</v>
      </c>
      <c r="AN178">
        <v>2</v>
      </c>
      <c r="AO178">
        <v>0</v>
      </c>
      <c r="AU178">
        <v>25</v>
      </c>
      <c r="AW178" t="s">
        <v>847</v>
      </c>
      <c r="AX178" t="s">
        <v>122</v>
      </c>
      <c r="AY178" t="s">
        <v>847</v>
      </c>
      <c r="AZ178" t="s">
        <v>122</v>
      </c>
      <c r="BA178" t="s">
        <v>847</v>
      </c>
      <c r="BB178" t="s">
        <v>122</v>
      </c>
      <c r="BC178">
        <v>17</v>
      </c>
      <c r="BD178" t="s">
        <v>125</v>
      </c>
      <c r="BE178" t="s">
        <v>126</v>
      </c>
      <c r="BF178" t="s">
        <v>162</v>
      </c>
      <c r="BG178" t="s">
        <v>162</v>
      </c>
      <c r="BH178" t="s">
        <v>127</v>
      </c>
      <c r="BI178">
        <v>1729</v>
      </c>
      <c r="BJ178" t="s">
        <v>387</v>
      </c>
      <c r="BK178" t="s">
        <v>394</v>
      </c>
      <c r="BL178" t="s">
        <v>1097</v>
      </c>
      <c r="BM178" t="s">
        <v>1096</v>
      </c>
      <c r="BN178" s="29" t="e">
        <f>HYPERLINK(CONCATENATE("http://maps.google.com/?t=k&amp;q=",#REF!,",",#REF!),"Show location")</f>
        <v>#REF!</v>
      </c>
    </row>
    <row r="179" spans="1:66" x14ac:dyDescent="0.25">
      <c r="A179" s="31" t="s">
        <v>406</v>
      </c>
      <c r="B179" t="s">
        <v>1107</v>
      </c>
      <c r="C179" t="s">
        <v>1108</v>
      </c>
      <c r="D179" t="s">
        <v>1109</v>
      </c>
      <c r="E179" t="s">
        <v>109</v>
      </c>
      <c r="F179" t="s">
        <v>387</v>
      </c>
      <c r="G179" t="s">
        <v>388</v>
      </c>
      <c r="H179" t="s">
        <v>394</v>
      </c>
      <c r="I179" t="s">
        <v>395</v>
      </c>
      <c r="J179" t="s">
        <v>407</v>
      </c>
      <c r="K179" t="s">
        <v>408</v>
      </c>
      <c r="L179" t="s">
        <v>205</v>
      </c>
      <c r="M179">
        <v>30.830438000000001</v>
      </c>
      <c r="N179">
        <v>12.720483</v>
      </c>
      <c r="O179" t="s">
        <v>131</v>
      </c>
      <c r="P179" t="s">
        <v>150</v>
      </c>
      <c r="S179">
        <v>3</v>
      </c>
      <c r="T179">
        <v>18</v>
      </c>
      <c r="U179">
        <v>3</v>
      </c>
      <c r="V179">
        <v>18</v>
      </c>
      <c r="AC179" t="s">
        <v>120</v>
      </c>
      <c r="AD179" t="s">
        <v>117</v>
      </c>
      <c r="AE179" t="s">
        <v>117</v>
      </c>
      <c r="AF179">
        <v>1</v>
      </c>
      <c r="AG179">
        <v>1</v>
      </c>
      <c r="AH179">
        <v>1</v>
      </c>
      <c r="AI179">
        <v>2</v>
      </c>
      <c r="AJ179">
        <v>2</v>
      </c>
      <c r="AK179">
        <v>3</v>
      </c>
      <c r="AL179">
        <v>4</v>
      </c>
      <c r="AM179">
        <v>4</v>
      </c>
      <c r="AN179">
        <v>0</v>
      </c>
      <c r="AO179">
        <v>0</v>
      </c>
      <c r="AU179">
        <v>3</v>
      </c>
      <c r="AW179" t="s">
        <v>847</v>
      </c>
      <c r="AX179" t="s">
        <v>122</v>
      </c>
      <c r="AY179" t="s">
        <v>847</v>
      </c>
      <c r="AZ179" t="s">
        <v>122</v>
      </c>
      <c r="BA179" t="s">
        <v>847</v>
      </c>
      <c r="BB179" t="s">
        <v>122</v>
      </c>
      <c r="BC179">
        <v>3</v>
      </c>
      <c r="BD179" t="s">
        <v>125</v>
      </c>
      <c r="BE179" t="s">
        <v>126</v>
      </c>
      <c r="BF179" t="s">
        <v>162</v>
      </c>
      <c r="BG179" t="s">
        <v>162</v>
      </c>
      <c r="BH179" t="s">
        <v>127</v>
      </c>
      <c r="BI179">
        <v>1741</v>
      </c>
      <c r="BJ179" t="s">
        <v>387</v>
      </c>
      <c r="BK179" t="s">
        <v>394</v>
      </c>
      <c r="BL179" t="s">
        <v>1098</v>
      </c>
      <c r="BM179" t="s">
        <v>1096</v>
      </c>
      <c r="BN179" s="30" t="e">
        <f>HYPERLINK(CONCATENATE("http://maps.google.com/?t=k&amp;q=",#REF!,",",#REF!),"Show location")</f>
        <v>#REF!</v>
      </c>
    </row>
  </sheetData>
  <phoneticPr fontId="17" type="noConversion"/>
  <pageMargins left="0.7" right="0.7" top="0.75" bottom="0.75" header="0.3" footer="0.3"/>
  <pageSetup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1E498-FBDD-40C2-B710-57D55192173A}">
  <dimension ref="A1:N3"/>
  <sheetViews>
    <sheetView showGridLines="0" workbookViewId="0">
      <selection activeCell="J21" sqref="J21"/>
    </sheetView>
  </sheetViews>
  <sheetFormatPr defaultRowHeight="15" x14ac:dyDescent="0.25"/>
  <sheetData>
    <row r="1" spans="1:14" ht="51" x14ac:dyDescent="0.25">
      <c r="A1" s="19"/>
      <c r="B1" s="20" t="s">
        <v>623</v>
      </c>
      <c r="C1" s="20" t="s">
        <v>624</v>
      </c>
      <c r="D1" s="20" t="s">
        <v>625</v>
      </c>
      <c r="E1" s="20" t="s">
        <v>626</v>
      </c>
      <c r="F1" s="20" t="s">
        <v>627</v>
      </c>
      <c r="G1" s="20" t="s">
        <v>628</v>
      </c>
      <c r="H1" s="20" t="s">
        <v>629</v>
      </c>
      <c r="I1" s="20" t="s">
        <v>630</v>
      </c>
      <c r="J1" s="20" t="s">
        <v>631</v>
      </c>
      <c r="K1" s="20" t="s">
        <v>632</v>
      </c>
      <c r="L1" s="14" t="s">
        <v>633</v>
      </c>
      <c r="M1" s="14" t="s">
        <v>634</v>
      </c>
      <c r="N1" s="14" t="s">
        <v>635</v>
      </c>
    </row>
    <row r="2" spans="1:14" x14ac:dyDescent="0.25">
      <c r="A2" s="21" t="s">
        <v>618</v>
      </c>
      <c r="B2" s="12">
        <f>GETPIVOTDATA("0 (less than 1)Year Male",Summary!$A$68)</f>
        <v>21983</v>
      </c>
      <c r="C2" s="12">
        <f>GETPIVOTDATA("0 (less than 1)Year Female",Summary!$A$68)</f>
        <v>22823</v>
      </c>
      <c r="D2" s="12">
        <f>GETPIVOTDATA("1-5 Year Male",Summary!$A$68)</f>
        <v>33643</v>
      </c>
      <c r="E2" s="12">
        <f>GETPIVOTDATA("1-5 Year Female",Summary!$A$68)</f>
        <v>33816</v>
      </c>
      <c r="F2" s="12">
        <f>GETPIVOTDATA("6-17 Year Male",Summary!$A$68)</f>
        <v>54931</v>
      </c>
      <c r="G2" s="12">
        <f>GETPIVOTDATA("6-17 Year Female",Summary!$A$68)</f>
        <v>51929</v>
      </c>
      <c r="H2" s="12">
        <f>GETPIVOTDATA("18-59 Year Male",Summary!$A$68)</f>
        <v>68655</v>
      </c>
      <c r="I2" s="12">
        <f>GETPIVOTDATA("18-59 Year Female",Summary!$A$68)</f>
        <v>67402</v>
      </c>
      <c r="J2" s="12">
        <f>GETPIVOTDATA("60+ Year Male",Summary!$A$68)</f>
        <v>16795</v>
      </c>
      <c r="K2" s="12">
        <f>GETPIVOTDATA("60+ Year Female",Summary!$A$68)</f>
        <v>16657</v>
      </c>
      <c r="L2" s="15">
        <f>B2+D2+F2+H2+J2</f>
        <v>196007</v>
      </c>
      <c r="M2" s="15">
        <f>C2+E2+G2+I2+K2</f>
        <v>192627</v>
      </c>
      <c r="N2" s="15">
        <f>L2+M2</f>
        <v>388634</v>
      </c>
    </row>
    <row r="3" spans="1:14" x14ac:dyDescent="0.25">
      <c r="A3" s="16" t="s">
        <v>636</v>
      </c>
      <c r="B3" s="17">
        <f>B2/$N$2</f>
        <v>5.6564788464210543E-2</v>
      </c>
      <c r="C3" s="17">
        <f t="shared" ref="C3:K3" si="0">C2/$N$2</f>
        <v>5.8726205118440483E-2</v>
      </c>
      <c r="D3" s="17">
        <f t="shared" si="0"/>
        <v>8.6567310116973814E-2</v>
      </c>
      <c r="E3" s="17">
        <f t="shared" si="0"/>
        <v>8.7012459023142599E-2</v>
      </c>
      <c r="F3" s="17">
        <f t="shared" si="0"/>
        <v>0.14134378361131553</v>
      </c>
      <c r="G3" s="17">
        <f t="shared" si="0"/>
        <v>0.13361929218750804</v>
      </c>
      <c r="H3" s="17">
        <f t="shared" si="0"/>
        <v>0.17665721475732951</v>
      </c>
      <c r="I3" s="17">
        <f t="shared" si="0"/>
        <v>0.17343310158143652</v>
      </c>
      <c r="J3" s="17">
        <f t="shared" si="0"/>
        <v>4.321546750927608E-2</v>
      </c>
      <c r="K3" s="17">
        <f t="shared" si="0"/>
        <v>4.2860377630366875E-2</v>
      </c>
      <c r="L3" s="17">
        <f>L2/N2</f>
        <v>0.50434856445910548</v>
      </c>
      <c r="M3" s="17">
        <f>M2/N2</f>
        <v>0.49565143554089452</v>
      </c>
      <c r="N3" s="18">
        <f>SUM(L3:M3)</f>
        <v>1</v>
      </c>
    </row>
  </sheetData>
  <conditionalFormatting sqref="L2:N2">
    <cfRule type="dataBar" priority="1">
      <dataBar>
        <cfvo type="min"/>
        <cfvo type="max"/>
        <color rgb="FF638EC6"/>
      </dataBar>
      <extLst>
        <ext xmlns:x14="http://schemas.microsoft.com/office/spreadsheetml/2009/9/main" uri="{B025F937-C7B1-47D3-B67F-A62EFF666E3E}">
          <x14:id>{7C1BFA12-0A69-4C39-B4D3-9ACD21944D93}</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7C1BFA12-0A69-4C39-B4D3-9ACD21944D93}">
            <x14:dataBar minLength="0" maxLength="100" border="1" negativeBarBorderColorSameAsPositive="0">
              <x14:cfvo type="autoMin"/>
              <x14:cfvo type="autoMax"/>
              <x14:borderColor rgb="FF638EC6"/>
              <x14:negativeFillColor rgb="FFFF0000"/>
              <x14:negativeBorderColor rgb="FFFF0000"/>
              <x14:axisColor rgb="FF000000"/>
            </x14:dataBar>
          </x14:cfRule>
          <xm:sqref>L2:N2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5BA32-F62B-42E2-BC85-852A179AEB7B}">
  <dimension ref="A1:G2"/>
  <sheetViews>
    <sheetView workbookViewId="0">
      <selection activeCell="K6" sqref="K6"/>
    </sheetView>
  </sheetViews>
  <sheetFormatPr defaultRowHeight="15" x14ac:dyDescent="0.25"/>
  <cols>
    <col min="1" max="7" width="18.42578125" customWidth="1"/>
  </cols>
  <sheetData>
    <row r="1" spans="1:7" ht="51" x14ac:dyDescent="0.25">
      <c r="A1" s="13" t="s">
        <v>606</v>
      </c>
      <c r="B1" s="13" t="s">
        <v>607</v>
      </c>
      <c r="C1" s="13" t="s">
        <v>608</v>
      </c>
      <c r="D1" s="13" t="s">
        <v>609</v>
      </c>
      <c r="E1" s="13" t="s">
        <v>610</v>
      </c>
      <c r="F1" s="13" t="s">
        <v>611</v>
      </c>
      <c r="G1" s="13" t="s">
        <v>612</v>
      </c>
    </row>
    <row r="2" spans="1:7" x14ac:dyDescent="0.25">
      <c r="A2" s="12">
        <f>GETPIVOTDATA("Camp (formal)",Summary!$A$6)</f>
        <v>51967</v>
      </c>
      <c r="B2" s="12">
        <f>GETPIVOTDATA("Host Community /In Host Family/Community accommodation",Summary!$A$6)</f>
        <v>14038</v>
      </c>
      <c r="C2" s="12">
        <f>GETPIVOTDATA("In Rented accommodation (paying rent)",Summary!$A$6)</f>
        <v>8593</v>
      </c>
      <c r="D2" s="12">
        <f>GETPIVOTDATA("In Abandoned buildings/critical shelters/no rent",Summary!$A$6)</f>
        <v>18</v>
      </c>
      <c r="E2" s="12">
        <f>GETPIVOTDATA("In schools or other public buildings/no rent",Summary!$A$6)</f>
        <v>0</v>
      </c>
      <c r="F2" s="12">
        <f>GETPIVOTDATA("Gathering sites (informal settlements or open area)",Summary!$A$6)</f>
        <v>9305</v>
      </c>
      <c r="G2" s="12">
        <f>GETPIVOTDATA("Other type of shelter",Summary!$A$6)</f>
        <v>2976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FFA3987CB07BE459E6779E853AC6050" ma:contentTypeVersion="8" ma:contentTypeDescription="Create a new document." ma:contentTypeScope="" ma:versionID="18cbd001cbf15444acc5a219c6a53da6">
  <xsd:schema xmlns:xsd="http://www.w3.org/2001/XMLSchema" xmlns:xs="http://www.w3.org/2001/XMLSchema" xmlns:p="http://schemas.microsoft.com/office/2006/metadata/properties" xmlns:ns2="14782296-9dce-483b-9f01-2c9c9b9a7db8" targetNamespace="http://schemas.microsoft.com/office/2006/metadata/properties" ma:root="true" ma:fieldsID="76d3edffe16ac05134dabbe3ee9e4bb7" ns2:_="">
    <xsd:import namespace="14782296-9dce-483b-9f01-2c9c9b9a7db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782296-9dce-483b-9f01-2c9c9b9a7d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s q m i d = " 1 c 8 6 e f c 3 - 8 4 c 9 - 4 2 1 5 - 8 4 e 5 - e a 8 f e 8 c 5 4 8 0 a "   x m l n s = " h t t p : / / s c h e m a s . m i c r o s o f t . c o m / D a t a M a s h u p " > A A A A A K 0 D A A B Q S w M E F A A C A A g A m l Y 6 U y 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m l Y 6 U 1 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J p W O l O u n B k N s A A A A C s B A A A T A B w A R m 9 y b X V s Y X M v U 2 V j d G l v b j E u b S C i G A A o o B Q A A A A A A A A A A A A A A A A A A A A A A A A A A A C F j 0 E L g k A Q h e + C / 2 F Z L w U m r B I d Z G 9 d O t j F 6 C I S o w 2 6 t K 6 1 u x 5 C + u 9 p 1 k W E 5 j I w v O + 9 N w Z L K 1 p F 0 m m z 2 H V c x 9 S g 8 U o 8 G m 0 S U W l Q 1 t x R n 0 F 2 S A k n E q 3 r k G H S t t M l D p f 0 I Y M 9 W C j A o F l R t g u D c B t E L G C M r v 1 J n L S F k M I + T x r K m 1 D V i H 3 4 P j t C g 5 z O B T R / Z a N p / j X w 6 L V o L 8 u V 5 m y f p W W N D f C R o f 7 B Y s O X v v l F u I 5 Q f 1 L i N 1 B L A Q I t A B Q A A g A I A J p W O l M g O B 9 n p A A A A P U A A A A S A A A A A A A A A A A A A A A A A A A A A A B D b 2 5 m a W c v U G F j a 2 F n Z S 5 4 b W x Q S w E C L Q A U A A I A C A C a V j p T U 3 I 4 L J s A A A D h A A A A E w A A A A A A A A A A A A A A A A D w A A A A W 0 N v b n R l b n R f V H l w Z X N d L n h t b F B L A Q I t A B Q A A g A I A J p W O l O u n B k N s A A A A C s B A A A T A A A A A A A A A A A A A A A A A N g B A A B G b 3 J t d W x h c y 9 T Z W N 0 a W 9 u M S 5 t U E s F B g A A A A A D A A M A w g A A A N U 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k 7 A A A A A A A A V z s 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R d W V y e U d y b 3 V w c y I g V m F s d W U 9 I n N B Q U F B Q U E 9 P S I g L z 4 8 R W 5 0 c n k g V H l w Z T 0 i U m V s Y X R p b 2 5 z a G l w c y I g V m F s d W U 9 I n N B Q U F B Q U E 9 P S I g L z 4 8 L 1 N 0 Y W J s Z U V u d H J p Z X M + P C 9 J d G V t P j x J d G V t P j x J d G V t T G 9 j Y X R p b 2 4 + P E l 0 Z W 1 U e X B l P k Z v c m 1 1 b G E 8 L 0 l 0 Z W 1 U e X B l P j x J d G V t U G F 0 a D 5 T Z W N 0 a W 9 u M S 8 z L U 1 p Z 3 J h b n R z c G V y V m F s d W U 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V G F y Z 2 V 0 I i B W Y W x 1 Z T 0 i c 1 8 z X 0 1 p Z 3 J h b n R z c G V y V m F s d W U i I C 8 + P E V u d H J 5 I F R 5 c G U 9 I k Z p b G x l Z E N v b X B s Z X R l U m V z d W x 0 V G 9 X b 3 J r c 2 h l Z X Q i I F Z h b H V l P S J s M S I g L z 4 8 R W 5 0 c n k g V H l w Z T 0 i U X V l c n l J R C I g V m F s d W U 9 I n M 0 M W F l M 2 Z l M y 0 4 M D N m L T Q y Y j I t Y j Q 1 N i 0 1 M j I 1 M j E 5 N m N h N j E i I C 8 + P E V u d H J 5 I F R 5 c G U 9 I k Z p b G x M Y X N 0 V X B k Y X R l Z C I g V m F s d W U 9 I m Q y M D I x L T A 5 L T I 2 V D A 4 O j U y O j U y L j M 0 N j A z O T Z a I i A v P j x F b n R y e S B U e X B l P S J G a W x s Q 2 9 s d W 1 u V H l w Z X M i I F Z h b H V l P S J z Q m d Z R 0 J n W U d C Z 1 l H Q k F R R 0 J n W U d B Z 0 l D Q W d J Q 0 F n S U N B Z 1 l H Q m d J Q 0 F n S U N B Z 0 l D Q W d J Q 0 F n S U N B Z 0 l D Q m d Z R 0 J n W U d C Z 1 l H Q m d Z R 0 F n W U d C Z 1 l H Q W d Z R 0 J n W T 0 i I C 8 + P E V u d H J 5 I F R 5 c G U 9 I k Z p b G x F c n J v c k N v d W 5 0 I i B W Y W x 1 Z T 0 i b D A i I C 8 + P E V u d H J 5 I F R 5 c G U 9 I k Z p b G x D b 2 x 1 b W 5 O Y W 1 l c y I g V m F s d W U 9 I n N b J n F 1 b 3 Q 7 R G 9 B J n F 1 b 3 Q 7 L C Z x d W 9 0 O 1 J v d W 5 k T m 8 m c X V v d D s s J n F 1 b 3 Q 7 U 3 R h d G V f T m F t Z S Z x d W 9 0 O y w m c X V v d D t T d G F 0 Z U N v Z G U m c X V v d D s s J n F 1 b 3 Q 7 T G 9 j Y W x p d H k m c X V v d D s s J n F 1 b 3 Q 7 T G 9 j Y W x p d H l D b 2 R l J n F 1 b 3 Q 7 L C Z x d W 9 0 O 0 x v Y 2 F 0 a W 9 u J n F 1 b 3 Q 7 L C Z x d W 9 0 O 2 x v Y 2 F 0 a W 9 u I E R U T S B D b 2 R l J n F 1 b 3 Q 7 L C Z x d W 9 0 O 1 Z p c 2 l 0 Z W R C Z W Z v c m U m c X V v d D s s J n F 1 b 3 Q 7 R 0 l T X 3 g m c X V v d D s s J n F 1 b 3 Q 7 R 0 l T X 3 k m c X V v d D s s J n F 1 b 3 Q 7 T G 9 j Y X R p b 2 5 0 e X B l J n F 1 b 3 Q 7 L C Z x d W 9 0 O 0 x v Y 2 F 0 a W 9 u Q 2 x h c 3 N p Z m l j Y X R p b 2 4 m c X V v d D s s J n F 1 b 3 Q 7 I y B I S C D Y p 9 m E 2 K f Y s 9 i x J n F 1 b 3 Q 7 L C Z x d W 9 0 O y M g S U 5 E I N i n 2 Y T Y p 9 m B 2 L H Y p 9 i v J n F 1 b 3 Q 7 L C Z x d W 9 0 O 0 h X S E g m c X V v d D s s J n F 1 b 3 Q 7 S F d J T k Q m c X V v d D s s J n F 1 b 3 Q 7 S F d I S E I x O S Z x d W 9 0 O y w m c X V v d D t I V 0 l O R E I x O S Z x d W 9 0 O y w m c X V v d D t I V 0 h I M T k m c X V v d D s s J n F 1 b 3 Q 7 S F d J T k Q x O S Z x d W 9 0 O y w m c X V v d D t I V 0 h I M j A m c X V v d D s s J n F 1 b 3 Q 7 S F d J T k Q y M C Z x d W 9 0 O y w m c X V v d D t I V 0 h I M j E m c X V v d D s s J n F 1 b 3 Q 7 S F d J T k Q y M S Z x d W 9 0 O y w m c X V v d D t O Y X R p b 2 5 h b G l 0 e T E m c X V v d D s s J n F 1 b 3 Q 7 T m F 0 a W 9 u Y W x p d H k y J n F 1 b 3 Q 7 L C Z x d W 9 0 O 0 5 h d G l v b m F s a X R 5 M y Z x d W 9 0 O y w m c X V v d D t s Z X N z I H R o Y W 4 x Z k 1 h b G U m c X V v d D s s J n F 1 b 3 Q 7 b G V z c y B 0 a G F u M W Z G Z W 1 h b G U m c X V v d D s s J n F 1 b 3 Q 7 M S 0 1 Z k 1 h b G U m c X V v d D s s J n F 1 b 3 Q 7 M S 0 1 Z k Z l b W F s Z S Z x d W 9 0 O y w m c X V v d D s 2 L T E 3 Z k 1 h b G U m c X V v d D s s J n F 1 b 3 Q 7 N i 0 x N 2 Z G Z W 1 h b G U m c X V v d D s s J n F 1 b 3 Q 7 M T g t N T l m T W F s Z S Z x d W 9 0 O y w m c X V v d D s x O C 0 1 O W Z G Z W 1 h b G U m c X V v d D s s J n F 1 b 3 Q 7 N j A r Z k 1 h b G U m c X V v d D s s J n F 1 b 3 Q 7 N j A r Z k Z l b W F s Z S Z x d W 9 0 O y w m c X V v d D t m Q 2 F t c C h m b 3 J t Y W w p J n F 1 b 3 Q 7 L C Z x d W 9 0 O 2 Z I b 3 N 0 Q 2 9 t b X V u a X R 5 J n F 1 b 3 Q 7 L C Z x d W 9 0 O 2 Z S Z W 5 0 Z W R h Y 2 N v b W 9 k Y X R p b 2 4 m c X V v d D s s J n F 1 b 3 Q 7 Z k F i Y W 5 k b 2 5 l Z G J 1 a W x k a W 5 n c y Z x d W 9 0 O y w m c X V v d D t m c 2 N o b 2 9 s c y Z x d W 9 0 O y w m c X V v d D t m R 2 F 0 a G V y a W 5 n X 3 N p d G V z J n F 1 b 3 Q 7 L C Z x d W 9 0 O 2 Z P d G h l c i B 0 e X B l I G 9 m I H N o Z W x 0 Z X I x J n F 1 b 3 Q 7 L C Z x d W 9 0 O 2 J O Y W 1 l I G F u Z C B T d X J u Y W 1 l O j M m c X V v d D s s J n F 1 b 3 Q 7 Y 1 R 5 c G U 6 M y Z x d W 9 0 O y w m c X V v d D t k U 2 V 4 O j M m c X V v d D s s J n F 1 b 3 Q 7 Z U N v b n R h Y 3 Q g R G V 0 Y W l s c z o z J n F 1 b 3 Q 7 L C Z x d W 9 0 O 2 J O Y W 1 l I G F u Z C B T d X J u Y W 1 l O j E x J n F 1 b 3 Q 7 L C Z x d W 9 0 O 2 N U e X B l O j E x J n F 1 b 3 Q 7 L C Z x d W 9 0 O 2 R T Z X g 6 M T E m c X V v d D s s J n F 1 b 3 Q 7 Z U N v b n R h Y 3 Q g R G V 0 Y W l s c z o x M S Z x d W 9 0 O y w m c X V v d D t i T m F t Z S B h b m Q g U 3 V y b m F t Z T o y M S Z x d W 9 0 O y w m c X V v d D t j V H l w Z T o y M S Z x d W 9 0 O y w m c X V v d D t k U 2 V 4 O j I x J n F 1 b 3 Q 7 L C Z x d W 9 0 O 2 V D b 2 5 0 Y W N 0 I E R l d G F p b H M 6 M j E m c X V v d D s s J n F 1 b 3 Q 7 S G 9 3 I G 1 h b n k g S 2 V 5 I E l u Z m 9 y b W F u d H M g d 2 V y Z S B p b n R l c n Z p Z X d l Z D 8 x J n F 1 b 3 Q 7 L C Z x d W 9 0 O 1 d h c y B 0 a G U g a W 5 0 Z X J 2 a W V 3 a W 5 n I G N v b m R 1 Y 3 R l Z C B p b i B w Z X J z b 2 4 g b 3 I g b 2 4 g d G h l I H B o b 2 5 l P z E m c X V v d D s s J n F 1 b 3 Q 7 S X M g d G h l I G l u Z m 9 y b W F 0 a W 9 u I H B y b 3 Z p Z G V k I G J 5 I H R o Z S B z b 3 V y Y 2 U g b W F 0 Y 2 h p b m c g e W 9 1 c i B v Y n N l c n Z h M S Z x d W 9 0 O y w m c X V v d D t E b 2 V z I H R o Z S B z b 3 V y Y 2 U g b 2 Y g a W 5 m b 3 J t Y X R p b 2 4 g a G F 2 Z S B h b n k g b G l z d C B v c i B p b m Z v c m 1 h d G l v b i B v b j E m c X V v d D s s J n F 1 b 3 Q 7 S X M g d G h l I G l u Z m 9 y b W F 0 a W 9 u I H B y b 3 Z p Z G V k I G l k Z W 5 0 a W N h b C B i Z X R 3 Z W V u I G R p Z m Z l c m V u d C B z b 3 V y Y 2 V z M S Z x d W 9 0 O y w m c X V v d D t D c m V k a W J p b G l 0 e S B T Y 2 9 y Z S Z x d W 9 0 O y w m c X V v d D t p b m R l e C Z x d W 9 0 O y w m c X V v d D t W Z X J p Z m l l Z C B T d G F 0 Z S Z x d W 9 0 O y w m c X V v d D t W Z X J p Z m l l Z C B M b 2 N h b G l 0 e S Z x d W 9 0 O y w m c X V v d D t 1 d W l k J n F 1 b 3 Q 7 L C Z x d W 9 0 O 0 x v Y 2 F s a X R 5 X 1 B j b 2 R l J n F 1 b 3 Q 7 X S I g L z 4 8 R W 5 0 c n k g V H l w Z T 0 i R m l s b F N 0 Y X R 1 c y I g V m F s d W U 9 I n N D b 2 1 w b G V 0 Z S I g L z 4 8 R W 5 0 c n k g V H l w Z T 0 i R m l s b E V y c m 9 y Q 2 9 k Z S I g V m F s d W U 9 I n N V b m t u b 3 d u I i A v P j x F b n R y e S B U e X B l P S J G a W x s Q 2 9 1 b n Q i I F Z h b H V l P S J s M T c 4 I i A v P j x F b n R y e S B U e X B l P S J S Z W x h d G l v b n N o a X B J b m Z v Q 2 9 u d G F p b m V y I i B W Y W x 1 Z T 0 i c 3 s m c X V v d D t j b 2 x 1 b W 5 D b 3 V u d C Z x d W 9 0 O z o 2 O C w m c X V v d D t r Z X l D b 2 x 1 b W 5 O Y W 1 l c y Z x d W 9 0 O z p b X S w m c X V v d D t x d W V y e V J l b G F 0 a W 9 u c 2 h p c H M m c X V v d D s 6 W 1 0 s J n F 1 b 3 Q 7 Y 2 9 s d W 1 u S W R l b n R p d G l l c y Z x d W 9 0 O z p b J n F 1 b 3 Q 7 U 2 V j d G l v b j E v M y 1 N a W d y Y W 5 0 c 3 B l c l Z h b H V l L 0 F 1 d G 9 S Z W 1 v d m V k Q 2 9 s d W 1 u c z E u e 0 R v Q S w w f S Z x d W 9 0 O y w m c X V v d D t T Z W N 0 a W 9 u M S 8 z L U 1 p Z 3 J h b n R z c G V y V m F s d W U v Q X V 0 b 1 J l b W 9 2 Z W R D b 2 x 1 b W 5 z M S 5 7 U m 9 1 b m R O b y w x f S Z x d W 9 0 O y w m c X V v d D t T Z W N 0 a W 9 u M S 8 z L U 1 p Z 3 J h b n R z c G V y V m F s d W U v Q X V 0 b 1 J l b W 9 2 Z W R D b 2 x 1 b W 5 z M S 5 7 U 3 R h d G V f T m F t Z S w y f S Z x d W 9 0 O y w m c X V v d D t T Z W N 0 a W 9 u M S 8 z L U 1 p Z 3 J h b n R z c G V y V m F s d W U v Q X V 0 b 1 J l b W 9 2 Z W R D b 2 x 1 b W 5 z M S 5 7 U 3 R h d G V D b 2 R l L D N 9 J n F 1 b 3 Q 7 L C Z x d W 9 0 O 1 N l Y 3 R p b 2 4 x L z M t T W l n c m F u d H N w Z X J W Y W x 1 Z S 9 B d X R v U m V t b 3 Z l Z E N v b H V t b n M x L n t M b 2 N h b G l 0 e S w 0 f S Z x d W 9 0 O y w m c X V v d D t T Z W N 0 a W 9 u M S 8 z L U 1 p Z 3 J h b n R z c G V y V m F s d W U v Q X V 0 b 1 J l b W 9 2 Z W R D b 2 x 1 b W 5 z M S 5 7 T G 9 j Y W x p d H l D b 2 R l L D V 9 J n F 1 b 3 Q 7 L C Z x d W 9 0 O 1 N l Y 3 R p b 2 4 x L z M t T W l n c m F u d H N w Z X J W Y W x 1 Z S 9 B d X R v U m V t b 3 Z l Z E N v b H V t b n M x L n t M b 2 N h d G l v b i w 2 f S Z x d W 9 0 O y w m c X V v d D t T Z W N 0 a W 9 u M S 8 z L U 1 p Z 3 J h b n R z c G V y V m F s d W U v Q X V 0 b 1 J l b W 9 2 Z W R D b 2 x 1 b W 5 z M S 5 7 b G 9 j Y X R p b 2 4 g R F R N I E N v Z G U s N 3 0 m c X V v d D s s J n F 1 b 3 Q 7 U 2 V j d G l v b j E v M y 1 N a W d y Y W 5 0 c 3 B l c l Z h b H V l L 0 F 1 d G 9 S Z W 1 v d m V k Q 2 9 s d W 1 u c z E u e 1 Z p c 2 l 0 Z W R C Z W Z v c m U s O H 0 m c X V v d D s s J n F 1 b 3 Q 7 U 2 V j d G l v b j E v M y 1 N a W d y Y W 5 0 c 3 B l c l Z h b H V l L 0 F 1 d G 9 S Z W 1 v d m V k Q 2 9 s d W 1 u c z E u e 0 d J U 1 9 4 L D l 9 J n F 1 b 3 Q 7 L C Z x d W 9 0 O 1 N l Y 3 R p b 2 4 x L z M t T W l n c m F u d H N w Z X J W Y W x 1 Z S 9 B d X R v U m V t b 3 Z l Z E N v b H V t b n M x L n t H S V N f e S w x M H 0 m c X V v d D s s J n F 1 b 3 Q 7 U 2 V j d G l v b j E v M y 1 N a W d y Y W 5 0 c 3 B l c l Z h b H V l L 0 F 1 d G 9 S Z W 1 v d m V k Q 2 9 s d W 1 u c z E u e 0 x v Y 2 F 0 a W 9 u d H l w Z S w x M X 0 m c X V v d D s s J n F 1 b 3 Q 7 U 2 V j d G l v b j E v M y 1 N a W d y Y W 5 0 c 3 B l c l Z h b H V l L 0 F 1 d G 9 S Z W 1 v d m V k Q 2 9 s d W 1 u c z E u e 0 x v Y 2 F 0 a W 9 u Q 2 x h c 3 N p Z m l j Y X R p b 2 4 s M T J 9 J n F 1 b 3 Q 7 L C Z x d W 9 0 O 1 N l Y 3 R p b 2 4 x L z M t T W l n c m F u d H N w Z X J W Y W x 1 Z S 9 B d X R v U m V t b 3 Z l Z E N v b H V t b n M x L n s j I E h I I N i n 2 Y T Y p 9 i z 2 L E s M T N 9 J n F 1 b 3 Q 7 L C Z x d W 9 0 O 1 N l Y 3 R p b 2 4 x L z M t T W l n c m F u d H N w Z X J W Y W x 1 Z S 9 B d X R v U m V t b 3 Z l Z E N v b H V t b n M x L n s j I E l O R C D Y p 9 m E 2 K f Z g d i x 2 K f Y r y w x N H 0 m c X V v d D s s J n F 1 b 3 Q 7 U 2 V j d G l v b j E v M y 1 N a W d y Y W 5 0 c 3 B l c l Z h b H V l L 0 F 1 d G 9 S Z W 1 v d m V k Q 2 9 s d W 1 u c z E u e 0 h X S E g s M T V 9 J n F 1 b 3 Q 7 L C Z x d W 9 0 O 1 N l Y 3 R p b 2 4 x L z M t T W l n c m F u d H N w Z X J W Y W x 1 Z S 9 B d X R v U m V t b 3 Z l Z E N v b H V t b n M x L n t I V 0 l O R C w x N n 0 m c X V v d D s s J n F 1 b 3 Q 7 U 2 V j d G l v b j E v M y 1 N a W d y Y W 5 0 c 3 B l c l Z h b H V l L 0 F 1 d G 9 S Z W 1 v d m V k Q 2 9 s d W 1 u c z E u e 0 h X S E h C M T k s M T d 9 J n F 1 b 3 Q 7 L C Z x d W 9 0 O 1 N l Y 3 R p b 2 4 x L z M t T W l n c m F u d H N w Z X J W Y W x 1 Z S 9 B d X R v U m V t b 3 Z l Z E N v b H V t b n M x L n t I V 0 l O R E I x O S w x O H 0 m c X V v d D s s J n F 1 b 3 Q 7 U 2 V j d G l v b j E v M y 1 N a W d y Y W 5 0 c 3 B l c l Z h b H V l L 0 F 1 d G 9 S Z W 1 v d m V k Q 2 9 s d W 1 u c z E u e 0 h X S E g x O S w x O X 0 m c X V v d D s s J n F 1 b 3 Q 7 U 2 V j d G l v b j E v M y 1 N a W d y Y W 5 0 c 3 B l c l Z h b H V l L 0 F 1 d G 9 S Z W 1 v d m V k Q 2 9 s d W 1 u c z E u e 0 h X S U 5 E M T k s M j B 9 J n F 1 b 3 Q 7 L C Z x d W 9 0 O 1 N l Y 3 R p b 2 4 x L z M t T W l n c m F u d H N w Z X J W Y W x 1 Z S 9 B d X R v U m V t b 3 Z l Z E N v b H V t b n M x L n t I V 0 h I M j A s M j F 9 J n F 1 b 3 Q 7 L C Z x d W 9 0 O 1 N l Y 3 R p b 2 4 x L z M t T W l n c m F u d H N w Z X J W Y W x 1 Z S 9 B d X R v U m V t b 3 Z l Z E N v b H V t b n M x L n t I V 0 l O R D I w L D I y f S Z x d W 9 0 O y w m c X V v d D t T Z W N 0 a W 9 u M S 8 z L U 1 p Z 3 J h b n R z c G V y V m F s d W U v Q X V 0 b 1 J l b W 9 2 Z W R D b 2 x 1 b W 5 z M S 5 7 S F d I S D I x L D I z f S Z x d W 9 0 O y w m c X V v d D t T Z W N 0 a W 9 u M S 8 z L U 1 p Z 3 J h b n R z c G V y V m F s d W U v Q X V 0 b 1 J l b W 9 2 Z W R D b 2 x 1 b W 5 z M S 5 7 S F d J T k Q y M S w y N H 0 m c X V v d D s s J n F 1 b 3 Q 7 U 2 V j d G l v b j E v M y 1 N a W d y Y W 5 0 c 3 B l c l Z h b H V l L 0 F 1 d G 9 S Z W 1 v d m V k Q 2 9 s d W 1 u c z E u e 0 5 h d G l v b m F s a X R 5 M S w y N X 0 m c X V v d D s s J n F 1 b 3 Q 7 U 2 V j d G l v b j E v M y 1 N a W d y Y W 5 0 c 3 B l c l Z h b H V l L 0 F 1 d G 9 S Z W 1 v d m V k Q 2 9 s d W 1 u c z E u e 0 5 h d G l v b m F s a X R 5 M i w y N n 0 m c X V v d D s s J n F 1 b 3 Q 7 U 2 V j d G l v b j E v M y 1 N a W d y Y W 5 0 c 3 B l c l Z h b H V l L 0 F 1 d G 9 S Z W 1 v d m V k Q 2 9 s d W 1 u c z E u e 0 5 h d G l v b m F s a X R 5 M y w y N 3 0 m c X V v d D s s J n F 1 b 3 Q 7 U 2 V j d G l v b j E v M y 1 N a W d y Y W 5 0 c 3 B l c l Z h b H V l L 0 F 1 d G 9 S Z W 1 v d m V k Q 2 9 s d W 1 u c z E u e 2 x l c 3 M g d G h h b j F m T W F s Z S w y O H 0 m c X V v d D s s J n F 1 b 3 Q 7 U 2 V j d G l v b j E v M y 1 N a W d y Y W 5 0 c 3 B l c l Z h b H V l L 0 F 1 d G 9 S Z W 1 v d m V k Q 2 9 s d W 1 u c z E u e 2 x l c 3 M g d G h h b j F m R m V t Y W x l L D I 5 f S Z x d W 9 0 O y w m c X V v d D t T Z W N 0 a W 9 u M S 8 z L U 1 p Z 3 J h b n R z c G V y V m F s d W U v Q X V 0 b 1 J l b W 9 2 Z W R D b 2 x 1 b W 5 z M S 5 7 M S 0 1 Z k 1 h b G U s M z B 9 J n F 1 b 3 Q 7 L C Z x d W 9 0 O 1 N l Y 3 R p b 2 4 x L z M t T W l n c m F u d H N w Z X J W Y W x 1 Z S 9 B d X R v U m V t b 3 Z l Z E N v b H V t b n M x L n s x L T V m R m V t Y W x l L D M x f S Z x d W 9 0 O y w m c X V v d D t T Z W N 0 a W 9 u M S 8 z L U 1 p Z 3 J h b n R z c G V y V m F s d W U v Q X V 0 b 1 J l b W 9 2 Z W R D b 2 x 1 b W 5 z M S 5 7 N i 0 x N 2 Z N Y W x l L D M y f S Z x d W 9 0 O y w m c X V v d D t T Z W N 0 a W 9 u M S 8 z L U 1 p Z 3 J h b n R z c G V y V m F s d W U v Q X V 0 b 1 J l b W 9 2 Z W R D b 2 x 1 b W 5 z M S 5 7 N i 0 x N 2 Z G Z W 1 h b G U s M z N 9 J n F 1 b 3 Q 7 L C Z x d W 9 0 O 1 N l Y 3 R p b 2 4 x L z M t T W l n c m F u d H N w Z X J W Y W x 1 Z S 9 B d X R v U m V t b 3 Z l Z E N v b H V t b n M x L n s x O C 0 1 O W Z N Y W x l L D M 0 f S Z x d W 9 0 O y w m c X V v d D t T Z W N 0 a W 9 u M S 8 z L U 1 p Z 3 J h b n R z c G V y V m F s d W U v Q X V 0 b 1 J l b W 9 2 Z W R D b 2 x 1 b W 5 z M S 5 7 M T g t N T l m R m V t Y W x l L D M 1 f S Z x d W 9 0 O y w m c X V v d D t T Z W N 0 a W 9 u M S 8 z L U 1 p Z 3 J h b n R z c G V y V m F s d W U v Q X V 0 b 1 J l b W 9 2 Z W R D b 2 x 1 b W 5 z M S 5 7 N j A r Z k 1 h b G U s M z Z 9 J n F 1 b 3 Q 7 L C Z x d W 9 0 O 1 N l Y 3 R p b 2 4 x L z M t T W l n c m F u d H N w Z X J W Y W x 1 Z S 9 B d X R v U m V t b 3 Z l Z E N v b H V t b n M x L n s 2 M C t m R m V t Y W x l L D M 3 f S Z x d W 9 0 O y w m c X V v d D t T Z W N 0 a W 9 u M S 8 z L U 1 p Z 3 J h b n R z c G V y V m F s d W U v Q X V 0 b 1 J l b W 9 2 Z W R D b 2 x 1 b W 5 z M S 5 7 Z k N h b X A o Z m 9 y b W F s K S w z O H 0 m c X V v d D s s J n F 1 b 3 Q 7 U 2 V j d G l v b j E v M y 1 N a W d y Y W 5 0 c 3 B l c l Z h b H V l L 0 F 1 d G 9 S Z W 1 v d m V k Q 2 9 s d W 1 u c z E u e 2 Z I b 3 N 0 Q 2 9 t b X V u a X R 5 L D M 5 f S Z x d W 9 0 O y w m c X V v d D t T Z W N 0 a W 9 u M S 8 z L U 1 p Z 3 J h b n R z c G V y V m F s d W U v Q X V 0 b 1 J l b W 9 2 Z W R D b 2 x 1 b W 5 z M S 5 7 Z l J l b n R l Z G F j Y 2 9 t b 2 R h d G l v b i w 0 M H 0 m c X V v d D s s J n F 1 b 3 Q 7 U 2 V j d G l v b j E v M y 1 N a W d y Y W 5 0 c 3 B l c l Z h b H V l L 0 F 1 d G 9 S Z W 1 v d m V k Q 2 9 s d W 1 u c z E u e 2 Z B Y m F u Z G 9 u Z W R i d W l s Z G l u Z 3 M s N D F 9 J n F 1 b 3 Q 7 L C Z x d W 9 0 O 1 N l Y 3 R p b 2 4 x L z M t T W l n c m F u d H N w Z X J W Y W x 1 Z S 9 B d X R v U m V t b 3 Z l Z E N v b H V t b n M x L n t m c 2 N o b 2 9 s c y w 0 M n 0 m c X V v d D s s J n F 1 b 3 Q 7 U 2 V j d G l v b j E v M y 1 N a W d y Y W 5 0 c 3 B l c l Z h b H V l L 0 F 1 d G 9 S Z W 1 v d m V k Q 2 9 s d W 1 u c z E u e 2 Z H Y X R o Z X J p b m d f c 2 l 0 Z X M s N D N 9 J n F 1 b 3 Q 7 L C Z x d W 9 0 O 1 N l Y 3 R p b 2 4 x L z M t T W l n c m F u d H N w Z X J W Y W x 1 Z S 9 B d X R v U m V t b 3 Z l Z E N v b H V t b n M x L n t m T 3 R o Z X I g d H l w Z S B v Z i B z a G V s d G V y M S w 0 N H 0 m c X V v d D s s J n F 1 b 3 Q 7 U 2 V j d G l v b j E v M y 1 N a W d y Y W 5 0 c 3 B l c l Z h b H V l L 0 F 1 d G 9 S Z W 1 v d m V k Q 2 9 s d W 1 u c z E u e 2 J O Y W 1 l I G F u Z C B T d X J u Y W 1 l O j M s N D V 9 J n F 1 b 3 Q 7 L C Z x d W 9 0 O 1 N l Y 3 R p b 2 4 x L z M t T W l n c m F u d H N w Z X J W Y W x 1 Z S 9 B d X R v U m V t b 3 Z l Z E N v b H V t b n M x L n t j V H l w Z T o z L D Q 2 f S Z x d W 9 0 O y w m c X V v d D t T Z W N 0 a W 9 u M S 8 z L U 1 p Z 3 J h b n R z c G V y V m F s d W U v Q X V 0 b 1 J l b W 9 2 Z W R D b 2 x 1 b W 5 z M S 5 7 Z F N l e D o z L D Q 3 f S Z x d W 9 0 O y w m c X V v d D t T Z W N 0 a W 9 u M S 8 z L U 1 p Z 3 J h b n R z c G V y V m F s d W U v Q X V 0 b 1 J l b W 9 2 Z W R D b 2 x 1 b W 5 z M S 5 7 Z U N v b n R h Y 3 Q g R G V 0 Y W l s c z o z L D Q 4 f S Z x d W 9 0 O y w m c X V v d D t T Z W N 0 a W 9 u M S 8 z L U 1 p Z 3 J h b n R z c G V y V m F s d W U v Q X V 0 b 1 J l b W 9 2 Z W R D b 2 x 1 b W 5 z M S 5 7 Y k 5 h b W U g Y W 5 k I F N 1 c m 5 h b W U 6 M T E s N D l 9 J n F 1 b 3 Q 7 L C Z x d W 9 0 O 1 N l Y 3 R p b 2 4 x L z M t T W l n c m F u d H N w Z X J W Y W x 1 Z S 9 B d X R v U m V t b 3 Z l Z E N v b H V t b n M x L n t j V H l w Z T o x M S w 1 M H 0 m c X V v d D s s J n F 1 b 3 Q 7 U 2 V j d G l v b j E v M y 1 N a W d y Y W 5 0 c 3 B l c l Z h b H V l L 0 F 1 d G 9 S Z W 1 v d m V k Q 2 9 s d W 1 u c z E u e 2 R T Z X g 6 M T E s N T F 9 J n F 1 b 3 Q 7 L C Z x d W 9 0 O 1 N l Y 3 R p b 2 4 x L z M t T W l n c m F u d H N w Z X J W Y W x 1 Z S 9 B d X R v U m V t b 3 Z l Z E N v b H V t b n M x L n t l Q 2 9 u d G F j d C B E Z X R h a W x z O j E x L D U y f S Z x d W 9 0 O y w m c X V v d D t T Z W N 0 a W 9 u M S 8 z L U 1 p Z 3 J h b n R z c G V y V m F s d W U v Q X V 0 b 1 J l b W 9 2 Z W R D b 2 x 1 b W 5 z M S 5 7 Y k 5 h b W U g Y W 5 k I F N 1 c m 5 h b W U 6 M j E s N T N 9 J n F 1 b 3 Q 7 L C Z x d W 9 0 O 1 N l Y 3 R p b 2 4 x L z M t T W l n c m F u d H N w Z X J W Y W x 1 Z S 9 B d X R v U m V t b 3 Z l Z E N v b H V t b n M x L n t j V H l w Z T o y M S w 1 N H 0 m c X V v d D s s J n F 1 b 3 Q 7 U 2 V j d G l v b j E v M y 1 N a W d y Y W 5 0 c 3 B l c l Z h b H V l L 0 F 1 d G 9 S Z W 1 v d m V k Q 2 9 s d W 1 u c z E u e 2 R T Z X g 6 M j E s N T V 9 J n F 1 b 3 Q 7 L C Z x d W 9 0 O 1 N l Y 3 R p b 2 4 x L z M t T W l n c m F u d H N w Z X J W Y W x 1 Z S 9 B d X R v U m V t b 3 Z l Z E N v b H V t b n M x L n t l Q 2 9 u d G F j d C B E Z X R h a W x z O j I x L D U 2 f S Z x d W 9 0 O y w m c X V v d D t T Z W N 0 a W 9 u M S 8 z L U 1 p Z 3 J h b n R z c G V y V m F s d W U v Q X V 0 b 1 J l b W 9 2 Z W R D b 2 x 1 b W 5 z M S 5 7 S G 9 3 I G 1 h b n k g S 2 V 5 I E l u Z m 9 y b W F u d H M g d 2 V y Z S B p b n R l c n Z p Z X d l Z D 8 x L D U 3 f S Z x d W 9 0 O y w m c X V v d D t T Z W N 0 a W 9 u M S 8 z L U 1 p Z 3 J h b n R z c G V y V m F s d W U v Q X V 0 b 1 J l b W 9 2 Z W R D b 2 x 1 b W 5 z M S 5 7 V 2 F z I H R o Z S B p b n R l c n Z p Z X d p b m c g Y 2 9 u Z H V j d G V k I G l u I H B l c n N v b i B v c i B v b i B 0 a G U g c G h v b m U / M S w 1 O H 0 m c X V v d D s s J n F 1 b 3 Q 7 U 2 V j d G l v b j E v M y 1 N a W d y Y W 5 0 c 3 B l c l Z h b H V l L 0 F 1 d G 9 S Z W 1 v d m V k Q 2 9 s d W 1 u c z E u e 0 l z I H R o Z S B p b m Z v c m 1 h d G l v b i B w c m 9 2 a W R l Z C B i e S B 0 a G U g c 2 9 1 c m N l I G 1 h d G N o a W 5 n I H l v d X I g b 2 J z Z X J 2 Y T E s N T l 9 J n F 1 b 3 Q 7 L C Z x d W 9 0 O 1 N l Y 3 R p b 2 4 x L z M t T W l n c m F u d H N w Z X J W Y W x 1 Z S 9 B d X R v U m V t b 3 Z l Z E N v b H V t b n M x L n t E b 2 V z I H R o Z S B z b 3 V y Y 2 U g b 2 Y g a W 5 m b 3 J t Y X R p b 2 4 g a G F 2 Z S B h b n k g b G l z d C B v c i B p b m Z v c m 1 h d G l v b i B v b j E s N j B 9 J n F 1 b 3 Q 7 L C Z x d W 9 0 O 1 N l Y 3 R p b 2 4 x L z M t T W l n c m F u d H N w Z X J W Y W x 1 Z S 9 B d X R v U m V t b 3 Z l Z E N v b H V t b n M x L n t J c y B 0 a G U g a W 5 m b 3 J t Y X R p b 2 4 g c H J v d m l k Z W Q g a W R l b n R p Y 2 F s I G J l d H d l Z W 4 g Z G l m Z m V y Z W 5 0 I H N v d X J j Z X M x L D Y x f S Z x d W 9 0 O y w m c X V v d D t T Z W N 0 a W 9 u M S 8 z L U 1 p Z 3 J h b n R z c G V y V m F s d W U v Q X V 0 b 1 J l b W 9 2 Z W R D b 2 x 1 b W 5 z M S 5 7 Q 3 J l Z G l i a W x p d H k g U 2 N v c m U s N j J 9 J n F 1 b 3 Q 7 L C Z x d W 9 0 O 1 N l Y 3 R p b 2 4 x L z M t T W l n c m F u d H N w Z X J W Y W x 1 Z S 9 B d X R v U m V t b 3 Z l Z E N v b H V t b n M x L n t p b m R l e C w 2 M 3 0 m c X V v d D s s J n F 1 b 3 Q 7 U 2 V j d G l v b j E v M y 1 N a W d y Y W 5 0 c 3 B l c l Z h b H V l L 0 F 1 d G 9 S Z W 1 v d m V k Q 2 9 s d W 1 u c z E u e 1 Z l c m l m a W V k I F N 0 Y X R l L D Y 0 f S Z x d W 9 0 O y w m c X V v d D t T Z W N 0 a W 9 u M S 8 z L U 1 p Z 3 J h b n R z c G V y V m F s d W U v Q X V 0 b 1 J l b W 9 2 Z W R D b 2 x 1 b W 5 z M S 5 7 V m V y a W Z p Z W Q g T G 9 j Y W x p d H k s N j V 9 J n F 1 b 3 Q 7 L C Z x d W 9 0 O 1 N l Y 3 R p b 2 4 x L z M t T W l n c m F u d H N w Z X J W Y W x 1 Z S 9 B d X R v U m V t b 3 Z l Z E N v b H V t b n M x L n t 1 d W l k L D Y 2 f S Z x d W 9 0 O y w m c X V v d D t T Z W N 0 a W 9 u M S 8 z L U 1 p Z 3 J h b n R z c G V y V m F s d W U v Q X V 0 b 1 J l b W 9 2 Z W R D b 2 x 1 b W 5 z M S 5 7 T G 9 j Y W x p d H l f U G N v Z G U s N j d 9 J n F 1 b 3 Q 7 X S w m c X V v d D t D b 2 x 1 b W 5 D b 3 V u d C Z x d W 9 0 O z o 2 O C w m c X V v d D t L Z X l D b 2 x 1 b W 5 O Y W 1 l c y Z x d W 9 0 O z p b X S w m c X V v d D t D b 2 x 1 b W 5 J Z G V u d G l 0 a W V z J n F 1 b 3 Q 7 O l s m c X V v d D t T Z W N 0 a W 9 u M S 8 z L U 1 p Z 3 J h b n R z c G V y V m F s d W U v Q X V 0 b 1 J l b W 9 2 Z W R D b 2 x 1 b W 5 z M S 5 7 R G 9 B L D B 9 J n F 1 b 3 Q 7 L C Z x d W 9 0 O 1 N l Y 3 R p b 2 4 x L z M t T W l n c m F u d H N w Z X J W Y W x 1 Z S 9 B d X R v U m V t b 3 Z l Z E N v b H V t b n M x L n t S b 3 V u Z E 5 v L D F 9 J n F 1 b 3 Q 7 L C Z x d W 9 0 O 1 N l Y 3 R p b 2 4 x L z M t T W l n c m F u d H N w Z X J W Y W x 1 Z S 9 B d X R v U m V t b 3 Z l Z E N v b H V t b n M x L n t T d G F 0 Z V 9 O Y W 1 l L D J 9 J n F 1 b 3 Q 7 L C Z x d W 9 0 O 1 N l Y 3 R p b 2 4 x L z M t T W l n c m F u d H N w Z X J W Y W x 1 Z S 9 B d X R v U m V t b 3 Z l Z E N v b H V t b n M x L n t T d G F 0 Z U N v Z G U s M 3 0 m c X V v d D s s J n F 1 b 3 Q 7 U 2 V j d G l v b j E v M y 1 N a W d y Y W 5 0 c 3 B l c l Z h b H V l L 0 F 1 d G 9 S Z W 1 v d m V k Q 2 9 s d W 1 u c z E u e 0 x v Y 2 F s a X R 5 L D R 9 J n F 1 b 3 Q 7 L C Z x d W 9 0 O 1 N l Y 3 R p b 2 4 x L z M t T W l n c m F u d H N w Z X J W Y W x 1 Z S 9 B d X R v U m V t b 3 Z l Z E N v b H V t b n M x L n t M b 2 N h b G l 0 e U N v Z G U s N X 0 m c X V v d D s s J n F 1 b 3 Q 7 U 2 V j d G l v b j E v M y 1 N a W d y Y W 5 0 c 3 B l c l Z h b H V l L 0 F 1 d G 9 S Z W 1 v d m V k Q 2 9 s d W 1 u c z E u e 0 x v Y 2 F 0 a W 9 u L D Z 9 J n F 1 b 3 Q 7 L C Z x d W 9 0 O 1 N l Y 3 R p b 2 4 x L z M t T W l n c m F u d H N w Z X J W Y W x 1 Z S 9 B d X R v U m V t b 3 Z l Z E N v b H V t b n M x L n t s b 2 N h d G l v b i B E V E 0 g Q 2 9 k Z S w 3 f S Z x d W 9 0 O y w m c X V v d D t T Z W N 0 a W 9 u M S 8 z L U 1 p Z 3 J h b n R z c G V y V m F s d W U v Q X V 0 b 1 J l b W 9 2 Z W R D b 2 x 1 b W 5 z M S 5 7 V m l z a X R l Z E J l Z m 9 y Z S w 4 f S Z x d W 9 0 O y w m c X V v d D t T Z W N 0 a W 9 u M S 8 z L U 1 p Z 3 J h b n R z c G V y V m F s d W U v Q X V 0 b 1 J l b W 9 2 Z W R D b 2 x 1 b W 5 z M S 5 7 R 0 l T X 3 g s O X 0 m c X V v d D s s J n F 1 b 3 Q 7 U 2 V j d G l v b j E v M y 1 N a W d y Y W 5 0 c 3 B l c l Z h b H V l L 0 F 1 d G 9 S Z W 1 v d m V k Q 2 9 s d W 1 u c z E u e 0 d J U 1 9 5 L D E w f S Z x d W 9 0 O y w m c X V v d D t T Z W N 0 a W 9 u M S 8 z L U 1 p Z 3 J h b n R z c G V y V m F s d W U v Q X V 0 b 1 J l b W 9 2 Z W R D b 2 x 1 b W 5 z M S 5 7 T G 9 j Y X R p b 2 5 0 e X B l L D E x f S Z x d W 9 0 O y w m c X V v d D t T Z W N 0 a W 9 u M S 8 z L U 1 p Z 3 J h b n R z c G V y V m F s d W U v Q X V 0 b 1 J l b W 9 2 Z W R D b 2 x 1 b W 5 z M S 5 7 T G 9 j Y X R p b 2 5 D b G F z c 2 l m a W N h d G l v b i w x M n 0 m c X V v d D s s J n F 1 b 3 Q 7 U 2 V j d G l v b j E v M y 1 N a W d y Y W 5 0 c 3 B l c l Z h b H V l L 0 F 1 d G 9 S Z W 1 v d m V k Q 2 9 s d W 1 u c z E u e y M g S E g g 2 K f Z h N i n 2 L P Y s S w x M 3 0 m c X V v d D s s J n F 1 b 3 Q 7 U 2 V j d G l v b j E v M y 1 N a W d y Y W 5 0 c 3 B l c l Z h b H V l L 0 F 1 d G 9 S Z W 1 v d m V k Q 2 9 s d W 1 u c z E u e y M g S U 5 E I N i n 2 Y T Y p 9 m B 2 L H Y p 9 i v L D E 0 f S Z x d W 9 0 O y w m c X V v d D t T Z W N 0 a W 9 u M S 8 z L U 1 p Z 3 J h b n R z c G V y V m F s d W U v Q X V 0 b 1 J l b W 9 2 Z W R D b 2 x 1 b W 5 z M S 5 7 S F d I S C w x N X 0 m c X V v d D s s J n F 1 b 3 Q 7 U 2 V j d G l v b j E v M y 1 N a W d y Y W 5 0 c 3 B l c l Z h b H V l L 0 F 1 d G 9 S Z W 1 v d m V k Q 2 9 s d W 1 u c z E u e 0 h X S U 5 E L D E 2 f S Z x d W 9 0 O y w m c X V v d D t T Z W N 0 a W 9 u M S 8 z L U 1 p Z 3 J h b n R z c G V y V m F s d W U v Q X V 0 b 1 J l b W 9 2 Z W R D b 2 x 1 b W 5 z M S 5 7 S F d I S E I x O S w x N 3 0 m c X V v d D s s J n F 1 b 3 Q 7 U 2 V j d G l v b j E v M y 1 N a W d y Y W 5 0 c 3 B l c l Z h b H V l L 0 F 1 d G 9 S Z W 1 v d m V k Q 2 9 s d W 1 u c z E u e 0 h X S U 5 E Q j E 5 L D E 4 f S Z x d W 9 0 O y w m c X V v d D t T Z W N 0 a W 9 u M S 8 z L U 1 p Z 3 J h b n R z c G V y V m F s d W U v Q X V 0 b 1 J l b W 9 2 Z W R D b 2 x 1 b W 5 z M S 5 7 S F d I S D E 5 L D E 5 f S Z x d W 9 0 O y w m c X V v d D t T Z W N 0 a W 9 u M S 8 z L U 1 p Z 3 J h b n R z c G V y V m F s d W U v Q X V 0 b 1 J l b W 9 2 Z W R D b 2 x 1 b W 5 z M S 5 7 S F d J T k Q x O S w y M H 0 m c X V v d D s s J n F 1 b 3 Q 7 U 2 V j d G l v b j E v M y 1 N a W d y Y W 5 0 c 3 B l c l Z h b H V l L 0 F 1 d G 9 S Z W 1 v d m V k Q 2 9 s d W 1 u c z E u e 0 h X S E g y M C w y M X 0 m c X V v d D s s J n F 1 b 3 Q 7 U 2 V j d G l v b j E v M y 1 N a W d y Y W 5 0 c 3 B l c l Z h b H V l L 0 F 1 d G 9 S Z W 1 v d m V k Q 2 9 s d W 1 u c z E u e 0 h X S U 5 E M j A s M j J 9 J n F 1 b 3 Q 7 L C Z x d W 9 0 O 1 N l Y 3 R p b 2 4 x L z M t T W l n c m F u d H N w Z X J W Y W x 1 Z S 9 B d X R v U m V t b 3 Z l Z E N v b H V t b n M x L n t I V 0 h I M j E s M j N 9 J n F 1 b 3 Q 7 L C Z x d W 9 0 O 1 N l Y 3 R p b 2 4 x L z M t T W l n c m F u d H N w Z X J W Y W x 1 Z S 9 B d X R v U m V t b 3 Z l Z E N v b H V t b n M x L n t I V 0 l O R D I x L D I 0 f S Z x d W 9 0 O y w m c X V v d D t T Z W N 0 a W 9 u M S 8 z L U 1 p Z 3 J h b n R z c G V y V m F s d W U v Q X V 0 b 1 J l b W 9 2 Z W R D b 2 x 1 b W 5 z M S 5 7 T m F 0 a W 9 u Y W x p d H k x L D I 1 f S Z x d W 9 0 O y w m c X V v d D t T Z W N 0 a W 9 u M S 8 z L U 1 p Z 3 J h b n R z c G V y V m F s d W U v Q X V 0 b 1 J l b W 9 2 Z W R D b 2 x 1 b W 5 z M S 5 7 T m F 0 a W 9 u Y W x p d H k y L D I 2 f S Z x d W 9 0 O y w m c X V v d D t T Z W N 0 a W 9 u M S 8 z L U 1 p Z 3 J h b n R z c G V y V m F s d W U v Q X V 0 b 1 J l b W 9 2 Z W R D b 2 x 1 b W 5 z M S 5 7 T m F 0 a W 9 u Y W x p d H k z L D I 3 f S Z x d W 9 0 O y w m c X V v d D t T Z W N 0 a W 9 u M S 8 z L U 1 p Z 3 J h b n R z c G V y V m F s d W U v Q X V 0 b 1 J l b W 9 2 Z W R D b 2 x 1 b W 5 z M S 5 7 b G V z c y B 0 a G F u M W Z N Y W x l L D I 4 f S Z x d W 9 0 O y w m c X V v d D t T Z W N 0 a W 9 u M S 8 z L U 1 p Z 3 J h b n R z c G V y V m F s d W U v Q X V 0 b 1 J l b W 9 2 Z W R D b 2 x 1 b W 5 z M S 5 7 b G V z c y B 0 a G F u M W Z G Z W 1 h b G U s M j l 9 J n F 1 b 3 Q 7 L C Z x d W 9 0 O 1 N l Y 3 R p b 2 4 x L z M t T W l n c m F u d H N w Z X J W Y W x 1 Z S 9 B d X R v U m V t b 3 Z l Z E N v b H V t b n M x L n s x L T V m T W F s Z S w z M H 0 m c X V v d D s s J n F 1 b 3 Q 7 U 2 V j d G l v b j E v M y 1 N a W d y Y W 5 0 c 3 B l c l Z h b H V l L 0 F 1 d G 9 S Z W 1 v d m V k Q 2 9 s d W 1 u c z E u e z E t N W Z G Z W 1 h b G U s M z F 9 J n F 1 b 3 Q 7 L C Z x d W 9 0 O 1 N l Y 3 R p b 2 4 x L z M t T W l n c m F u d H N w Z X J W Y W x 1 Z S 9 B d X R v U m V t b 3 Z l Z E N v b H V t b n M x L n s 2 L T E 3 Z k 1 h b G U s M z J 9 J n F 1 b 3 Q 7 L C Z x d W 9 0 O 1 N l Y 3 R p b 2 4 x L z M t T W l n c m F u d H N w Z X J W Y W x 1 Z S 9 B d X R v U m V t b 3 Z l Z E N v b H V t b n M x L n s 2 L T E 3 Z k Z l b W F s Z S w z M 3 0 m c X V v d D s s J n F 1 b 3 Q 7 U 2 V j d G l v b j E v M y 1 N a W d y Y W 5 0 c 3 B l c l Z h b H V l L 0 F 1 d G 9 S Z W 1 v d m V k Q 2 9 s d W 1 u c z E u e z E 4 L T U 5 Z k 1 h b G U s M z R 9 J n F 1 b 3 Q 7 L C Z x d W 9 0 O 1 N l Y 3 R p b 2 4 x L z M t T W l n c m F u d H N w Z X J W Y W x 1 Z S 9 B d X R v U m V t b 3 Z l Z E N v b H V t b n M x L n s x O C 0 1 O W Z G Z W 1 h b G U s M z V 9 J n F 1 b 3 Q 7 L C Z x d W 9 0 O 1 N l Y 3 R p b 2 4 x L z M t T W l n c m F u d H N w Z X J W Y W x 1 Z S 9 B d X R v U m V t b 3 Z l Z E N v b H V t b n M x L n s 2 M C t m T W F s Z S w z N n 0 m c X V v d D s s J n F 1 b 3 Q 7 U 2 V j d G l v b j E v M y 1 N a W d y Y W 5 0 c 3 B l c l Z h b H V l L 0 F 1 d G 9 S Z W 1 v d m V k Q 2 9 s d W 1 u c z E u e z Y w K 2 Z G Z W 1 h b G U s M z d 9 J n F 1 b 3 Q 7 L C Z x d W 9 0 O 1 N l Y 3 R p b 2 4 x L z M t T W l n c m F u d H N w Z X J W Y W x 1 Z S 9 B d X R v U m V t b 3 Z l Z E N v b H V t b n M x L n t m Q 2 F t c C h m b 3 J t Y W w p L D M 4 f S Z x d W 9 0 O y w m c X V v d D t T Z W N 0 a W 9 u M S 8 z L U 1 p Z 3 J h b n R z c G V y V m F s d W U v Q X V 0 b 1 J l b W 9 2 Z W R D b 2 x 1 b W 5 z M S 5 7 Z k h v c 3 R D b 2 1 t d W 5 p d H k s M z l 9 J n F 1 b 3 Q 7 L C Z x d W 9 0 O 1 N l Y 3 R p b 2 4 x L z M t T W l n c m F u d H N w Z X J W Y W x 1 Z S 9 B d X R v U m V t b 3 Z l Z E N v b H V t b n M x L n t m U m V u d G V k Y W N j b 2 1 v Z G F 0 a W 9 u L D Q w f S Z x d W 9 0 O y w m c X V v d D t T Z W N 0 a W 9 u M S 8 z L U 1 p Z 3 J h b n R z c G V y V m F s d W U v Q X V 0 b 1 J l b W 9 2 Z W R D b 2 x 1 b W 5 z M S 5 7 Z k F i Y W 5 k b 2 5 l Z G J 1 a W x k a W 5 n c y w 0 M X 0 m c X V v d D s s J n F 1 b 3 Q 7 U 2 V j d G l v b j E v M y 1 N a W d y Y W 5 0 c 3 B l c l Z h b H V l L 0 F 1 d G 9 S Z W 1 v d m V k Q 2 9 s d W 1 u c z E u e 2 Z z Y 2 h v b 2 x z L D Q y f S Z x d W 9 0 O y w m c X V v d D t T Z W N 0 a W 9 u M S 8 z L U 1 p Z 3 J h b n R z c G V y V m F s d W U v Q X V 0 b 1 J l b W 9 2 Z W R D b 2 x 1 b W 5 z M S 5 7 Z k d h d G h l c m l u Z 1 9 z a X R l c y w 0 M 3 0 m c X V v d D s s J n F 1 b 3 Q 7 U 2 V j d G l v b j E v M y 1 N a W d y Y W 5 0 c 3 B l c l Z h b H V l L 0 F 1 d G 9 S Z W 1 v d m V k Q 2 9 s d W 1 u c z E u e 2 Z P d G h l c i B 0 e X B l I G 9 m I H N o Z W x 0 Z X I x L D Q 0 f S Z x d W 9 0 O y w m c X V v d D t T Z W N 0 a W 9 u M S 8 z L U 1 p Z 3 J h b n R z c G V y V m F s d W U v Q X V 0 b 1 J l b W 9 2 Z W R D b 2 x 1 b W 5 z M S 5 7 Y k 5 h b W U g Y W 5 k I F N 1 c m 5 h b W U 6 M y w 0 N X 0 m c X V v d D s s J n F 1 b 3 Q 7 U 2 V j d G l v b j E v M y 1 N a W d y Y W 5 0 c 3 B l c l Z h b H V l L 0 F 1 d G 9 S Z W 1 v d m V k Q 2 9 s d W 1 u c z E u e 2 N U e X B l O j M s N D Z 9 J n F 1 b 3 Q 7 L C Z x d W 9 0 O 1 N l Y 3 R p b 2 4 x L z M t T W l n c m F u d H N w Z X J W Y W x 1 Z S 9 B d X R v U m V t b 3 Z l Z E N v b H V t b n M x L n t k U 2 V 4 O j M s N D d 9 J n F 1 b 3 Q 7 L C Z x d W 9 0 O 1 N l Y 3 R p b 2 4 x L z M t T W l n c m F u d H N w Z X J W Y W x 1 Z S 9 B d X R v U m V t b 3 Z l Z E N v b H V t b n M x L n t l Q 2 9 u d G F j d C B E Z X R h a W x z O j M s N D h 9 J n F 1 b 3 Q 7 L C Z x d W 9 0 O 1 N l Y 3 R p b 2 4 x L z M t T W l n c m F u d H N w Z X J W Y W x 1 Z S 9 B d X R v U m V t b 3 Z l Z E N v b H V t b n M x L n t i T m F t Z S B h b m Q g U 3 V y b m F t Z T o x M S w 0 O X 0 m c X V v d D s s J n F 1 b 3 Q 7 U 2 V j d G l v b j E v M y 1 N a W d y Y W 5 0 c 3 B l c l Z h b H V l L 0 F 1 d G 9 S Z W 1 v d m V k Q 2 9 s d W 1 u c z E u e 2 N U e X B l O j E x L D U w f S Z x d W 9 0 O y w m c X V v d D t T Z W N 0 a W 9 u M S 8 z L U 1 p Z 3 J h b n R z c G V y V m F s d W U v Q X V 0 b 1 J l b W 9 2 Z W R D b 2 x 1 b W 5 z M S 5 7 Z F N l e D o x M S w 1 M X 0 m c X V v d D s s J n F 1 b 3 Q 7 U 2 V j d G l v b j E v M y 1 N a W d y Y W 5 0 c 3 B l c l Z h b H V l L 0 F 1 d G 9 S Z W 1 v d m V k Q 2 9 s d W 1 u c z E u e 2 V D b 2 5 0 Y W N 0 I E R l d G F p b H M 6 M T E s N T J 9 J n F 1 b 3 Q 7 L C Z x d W 9 0 O 1 N l Y 3 R p b 2 4 x L z M t T W l n c m F u d H N w Z X J W Y W x 1 Z S 9 B d X R v U m V t b 3 Z l Z E N v b H V t b n M x L n t i T m F t Z S B h b m Q g U 3 V y b m F t Z T o y M S w 1 M 3 0 m c X V v d D s s J n F 1 b 3 Q 7 U 2 V j d G l v b j E v M y 1 N a W d y Y W 5 0 c 3 B l c l Z h b H V l L 0 F 1 d G 9 S Z W 1 v d m V k Q 2 9 s d W 1 u c z E u e 2 N U e X B l O j I x L D U 0 f S Z x d W 9 0 O y w m c X V v d D t T Z W N 0 a W 9 u M S 8 z L U 1 p Z 3 J h b n R z c G V y V m F s d W U v Q X V 0 b 1 J l b W 9 2 Z W R D b 2 x 1 b W 5 z M S 5 7 Z F N l e D o y M S w 1 N X 0 m c X V v d D s s J n F 1 b 3 Q 7 U 2 V j d G l v b j E v M y 1 N a W d y Y W 5 0 c 3 B l c l Z h b H V l L 0 F 1 d G 9 S Z W 1 v d m V k Q 2 9 s d W 1 u c z E u e 2 V D b 2 5 0 Y W N 0 I E R l d G F p b H M 6 M j E s N T Z 9 J n F 1 b 3 Q 7 L C Z x d W 9 0 O 1 N l Y 3 R p b 2 4 x L z M t T W l n c m F u d H N w Z X J W Y W x 1 Z S 9 B d X R v U m V t b 3 Z l Z E N v b H V t b n M x L n t I b 3 c g b W F u e S B L Z X k g S W 5 m b 3 J t Y W 5 0 c y B 3 Z X J l I G l u d G V y d m l l d 2 V k P z E s N T d 9 J n F 1 b 3 Q 7 L C Z x d W 9 0 O 1 N l Y 3 R p b 2 4 x L z M t T W l n c m F u d H N w Z X J W Y W x 1 Z S 9 B d X R v U m V t b 3 Z l Z E N v b H V t b n M x L n t X Y X M g d G h l I G l u d G V y d m l l d 2 l u Z y B j b 2 5 k d W N 0 Z W Q g a W 4 g c G V y c 2 9 u I G 9 y I G 9 u I H R o Z S B w a G 9 u Z T 8 x L D U 4 f S Z x d W 9 0 O y w m c X V v d D t T Z W N 0 a W 9 u M S 8 z L U 1 p Z 3 J h b n R z c G V y V m F s d W U v Q X V 0 b 1 J l b W 9 2 Z W R D b 2 x 1 b W 5 z M S 5 7 S X M g d G h l I G l u Z m 9 y b W F 0 a W 9 u I H B y b 3 Z p Z G V k I G J 5 I H R o Z S B z b 3 V y Y 2 U g b W F 0 Y 2 h p b m c g e W 9 1 c i B v Y n N l c n Z h M S w 1 O X 0 m c X V v d D s s J n F 1 b 3 Q 7 U 2 V j d G l v b j E v M y 1 N a W d y Y W 5 0 c 3 B l c l Z h b H V l L 0 F 1 d G 9 S Z W 1 v d m V k Q 2 9 s d W 1 u c z E u e 0 R v Z X M g d G h l I H N v d X J j Z S B v Z i B p b m Z v c m 1 h d G l v b i B o Y X Z l I G F u e S B s a X N 0 I G 9 y I G l u Z m 9 y b W F 0 a W 9 u I G 9 u M S w 2 M H 0 m c X V v d D s s J n F 1 b 3 Q 7 U 2 V j d G l v b j E v M y 1 N a W d y Y W 5 0 c 3 B l c l Z h b H V l L 0 F 1 d G 9 S Z W 1 v d m V k Q 2 9 s d W 1 u c z E u e 0 l z I H R o Z S B p b m Z v c m 1 h d G l v b i B w c m 9 2 a W R l Z C B p Z G V u d G l j Y W w g Y m V 0 d 2 V l b i B k a W Z m Z X J l b n Q g c 2 9 1 c m N l c z E s N j F 9 J n F 1 b 3 Q 7 L C Z x d W 9 0 O 1 N l Y 3 R p b 2 4 x L z M t T W l n c m F u d H N w Z X J W Y W x 1 Z S 9 B d X R v U m V t b 3 Z l Z E N v b H V t b n M x L n t D c m V k a W J p b G l 0 e S B T Y 2 9 y Z S w 2 M n 0 m c X V v d D s s J n F 1 b 3 Q 7 U 2 V j d G l v b j E v M y 1 N a W d y Y W 5 0 c 3 B l c l Z h b H V l L 0 F 1 d G 9 S Z W 1 v d m V k Q 2 9 s d W 1 u c z E u e 2 l u Z G V 4 L D Y z f S Z x d W 9 0 O y w m c X V v d D t T Z W N 0 a W 9 u M S 8 z L U 1 p Z 3 J h b n R z c G V y V m F s d W U v Q X V 0 b 1 J l b W 9 2 Z W R D b 2 x 1 b W 5 z M S 5 7 V m V y a W Z p Z W Q g U 3 R h d G U s N j R 9 J n F 1 b 3 Q 7 L C Z x d W 9 0 O 1 N l Y 3 R p b 2 4 x L z M t T W l n c m F u d H N w Z X J W Y W x 1 Z S 9 B d X R v U m V t b 3 Z l Z E N v b H V t b n M x L n t W Z X J p Z m l l Z C B M b 2 N h b G l 0 e S w 2 N X 0 m c X V v d D s s J n F 1 b 3 Q 7 U 2 V j d G l v b j E v M y 1 N a W d y Y W 5 0 c 3 B l c l Z h b H V l L 0 F 1 d G 9 S Z W 1 v d m V k Q 2 9 s d W 1 u c z E u e 3 V 1 a W Q s N j Z 9 J n F 1 b 3 Q 7 L C Z x d W 9 0 O 1 N l Y 3 R p b 2 4 x L z M t T W l n c m F u d H N w Z X J W Y W x 1 Z S 9 B d X R v U m V t b 3 Z l Z E N v b H V t b n M x L n t M b 2 N h b G l 0 e V 9 Q Y 2 9 k Z S w 2 N 3 0 m c X V v d D t d L C Z x d W 9 0 O 1 J l b G F 0 a W 9 u c 2 h p c E l u Z m 8 m c X V v d D s 6 W 1 1 9 I i A v P j x F b n R y e S B U e X B l P S J B Z G R l Z F R v R G F 0 Y U 1 v Z G V s I i B W Y W x 1 Z T 0 i b D A i I C 8 + P C 9 T d G F i b G V F b n R y a W V z P j w v S X R l b T 4 8 S X R l b T 4 8 S X R l b U x v Y 2 F 0 a W 9 u P j x J d G V t V H l w Z T 5 G b 3 J t d W x h P C 9 J d G V t V H l w Z T 4 8 S X R l b V B h d G g + U 2 V j d G l v b j E v M y 1 N a W d y Y W 5 0 c 3 B l c l Z h b H V l L 1 N v d X J j Z T w v S X R l b V B h d G g + P C 9 J d G V t T G 9 j Y X R p b 2 4 + P F N 0 Y W J s Z U V u d H J p Z X M g L z 4 8 L 0 l 0 Z W 0 + P E l 0 Z W 0 + P E l 0 Z W 1 M b 2 N h d G l v b j 4 8 S X R l b V R 5 c G U + R m 9 y b X V s Y T w v S X R l b V R 5 c G U + P E l 0 Z W 1 Q Y X R o P l N l Y 3 R p b 2 4 x L z M t T W l n c m F u d H N w Z X J W Y W x 1 Z S 9 N b 2 J p b G l 0 e V R y Y W N r a W 5 n P C 9 J d G V t U G F 0 a D 4 8 L 0 l 0 Z W 1 M b 2 N h d G l v b j 4 8 U 3 R h Y m x l R W 5 0 c m l l c y A v P j w v S X R l b T 4 8 S X R l b T 4 8 S X R l b U x v Y 2 F 0 a W 9 u P j x J d G V t V H l w Z T 5 G b 3 J t d W x h P C 9 J d G V t V H l w Z T 4 8 S X R l b V B h d G g + U 2 V j d G l v b j E v M y 1 N a W d y Y W 5 0 c 3 B l c l Z h b H V l L 2 R i b 1 8 z L U 1 p Z 3 J h b n R z c G V y V m F s d W U 8 L 0 l 0 Z W 1 Q Y X R o P j w v S X R l b U x v Y 2 F 0 a W 9 u P j x T d G F i b G V F b n R y a W V z I C 8 + P C 9 J d G V t P j w v S X R l b X M + P C 9 M b 2 N h b F B h Y 2 t h Z 2 V N Z X R h Z G F 0 Y U Z p b G U + F g A A A F B L B Q Y A A A A A A A A A A A A A A A A A A A A A A A D a A A A A A Q A A A N C M n d 8 B F d E R j H o A w E / C l + s B A A A A b e D m p X G / I E G f z S t u P F o z N w A A A A A C A A A A A A A D Z g A A w A A A A B A A A A B 1 b h h w P F B D + T v u t 6 d p Z S Q e A A A A A A S A A A C g A A A A E A A A A H N M n m n r f X t h u 6 n J I k 6 / / J Z Q A A A A E 9 m s F 4 I I X h e I L 3 b d b u Q k T M Y + M 5 q o i g 9 a B W M Z 2 A R q C 9 8 G Z P q s 6 w Z c b t c x v n V w I T q t / O 3 P Q 4 k c 1 G k f g S p N U l p 4 n M j B 5 k P H 8 9 O i / i / + W k 1 3 2 V E U A A A A t s x 9 E 6 w m N 1 D R L 1 Q W g K y G T j x l H D Y = < / D a t a M a s h u p > 
</file>

<file path=customXml/itemProps1.xml><?xml version="1.0" encoding="utf-8"?>
<ds:datastoreItem xmlns:ds="http://schemas.openxmlformats.org/officeDocument/2006/customXml" ds:itemID="{5223F5F2-71C1-41ED-8384-0CCD4E86C0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782296-9dce-483b-9f01-2c9c9b9a7d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BA69F8-7A7A-4B8E-99E8-C9406A2B2549}">
  <ds:schemaRefs>
    <ds:schemaRef ds:uri="14782296-9dce-483b-9f01-2c9c9b9a7db8"/>
    <ds:schemaRef ds:uri="http://schemas.openxmlformats.org/package/2006/metadata/core-properties"/>
    <ds:schemaRef ds:uri="http://purl.org/dc/elements/1.1/"/>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purl.org/dc/terms/"/>
    <ds:schemaRef ds:uri="http://purl.org/dc/dcmitype/"/>
  </ds:schemaRefs>
</ds:datastoreItem>
</file>

<file path=customXml/itemProps3.xml><?xml version="1.0" encoding="utf-8"?>
<ds:datastoreItem xmlns:ds="http://schemas.openxmlformats.org/officeDocument/2006/customXml" ds:itemID="{16798A54-AE6A-4779-9E6E-EBB4D6AE818F}">
  <ds:schemaRefs>
    <ds:schemaRef ds:uri="http://schemas.microsoft.com/sharepoint/v3/contenttype/forms"/>
  </ds:schemaRefs>
</ds:datastoreItem>
</file>

<file path=customXml/itemProps4.xml><?xml version="1.0" encoding="utf-8"?>
<ds:datastoreItem xmlns:ds="http://schemas.openxmlformats.org/officeDocument/2006/customXml" ds:itemID="{F6F4257B-74D6-449F-A595-A190CA35F78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Round 3</vt:lpstr>
      <vt:lpstr>Summary</vt:lpstr>
      <vt:lpstr>Migrants Dataset</vt:lpstr>
      <vt:lpstr>Sex and Age Disaggregation %</vt:lpstr>
      <vt:lpstr>Shelter 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2017-01-26T10:07:40Z</dcterms:created>
  <dcterms:modified xsi:type="dcterms:W3CDTF">2023-01-23T15:29:56Z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6e7ee395-112c-4ae0-9fdd-a29c5c84fa4e</vt:lpwstr>
  </property>
  <property fmtid="{D5CDD505-2E9C-101B-9397-08002B2CF9AE}" pid="3" name="ContentTypeId">
    <vt:lpwstr>0x010100FFFA3987CB07BE459E6779E853AC6050</vt:lpwstr>
  </property>
  <property fmtid="{D5CDD505-2E9C-101B-9397-08002B2CF9AE}" pid="4" name="MSIP_Label_2059aa38-f392-4105-be92-628035578272_Enabled">
    <vt:lpwstr>true</vt:lpwstr>
  </property>
  <property fmtid="{D5CDD505-2E9C-101B-9397-08002B2CF9AE}" pid="5" name="MSIP_Label_2059aa38-f392-4105-be92-628035578272_SetDate">
    <vt:lpwstr>2021-09-23T13:58:23Z</vt:lpwstr>
  </property>
  <property fmtid="{D5CDD505-2E9C-101B-9397-08002B2CF9AE}" pid="6" name="MSIP_Label_2059aa38-f392-4105-be92-628035578272_Method">
    <vt:lpwstr>Privileged</vt:lpwstr>
  </property>
  <property fmtid="{D5CDD505-2E9C-101B-9397-08002B2CF9AE}" pid="7" name="MSIP_Label_2059aa38-f392-4105-be92-628035578272_Name">
    <vt:lpwstr>IOMLb0020IN123173</vt:lpwstr>
  </property>
  <property fmtid="{D5CDD505-2E9C-101B-9397-08002B2CF9AE}" pid="8" name="MSIP_Label_2059aa38-f392-4105-be92-628035578272_SiteId">
    <vt:lpwstr>1588262d-23fb-43b4-bd6e-bce49c8e6186</vt:lpwstr>
  </property>
  <property fmtid="{D5CDD505-2E9C-101B-9397-08002B2CF9AE}" pid="9" name="MSIP_Label_2059aa38-f392-4105-be92-628035578272_ActionId">
    <vt:lpwstr>4d5f0a53-ae45-4471-a41c-7f3a2ee88f7a</vt:lpwstr>
  </property>
  <property fmtid="{D5CDD505-2E9C-101B-9397-08002B2CF9AE}" pid="10" name="MSIP_Label_2059aa38-f392-4105-be92-628035578272_ContentBits">
    <vt:lpwstr>0</vt:lpwstr>
  </property>
</Properties>
</file>