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izong-naba\OneDrive - International Organization for Migration - IOM\Desktop\"/>
    </mc:Choice>
  </mc:AlternateContent>
  <xr:revisionPtr revIDLastSave="0" documentId="8_{74B208F0-B733-4707-AC8B-0643783BE5A3}" xr6:coauthVersionLast="47" xr6:coauthVersionMax="47" xr10:uidLastSave="{00000000-0000-0000-0000-000000000000}"/>
  <bookViews>
    <workbookView xWindow="-108" yWindow="-108" windowWidth="23256" windowHeight="14016" tabRatio="868" activeTab="2" xr2:uid="{00000000-000D-0000-FFFF-FFFF00000000}"/>
  </bookViews>
  <sheets>
    <sheet name="Round 3" sheetId="5" r:id="rId1"/>
    <sheet name="Summary" sheetId="8" r:id="rId2"/>
    <sheet name="IDPs Dataset" sheetId="38" r:id="rId3"/>
    <sheet name="Sex and Age Disaggregation %" sheetId="22" r:id="rId4"/>
    <sheet name="Shelter Type" sheetId="36" r:id="rId5"/>
    <sheet name="Period of Displacement %" sheetId="20" r:id="rId6"/>
    <sheet name="Return Intention %" sheetId="21" r:id="rId7"/>
  </sheets>
  <definedNames>
    <definedName name="_xlchart.v2.0" hidden="1">'Sex and Age Disaggregation %'!$B$1:$K$1</definedName>
    <definedName name="_xlchart.v2.1" hidden="1">'Sex and Age Disaggregation %'!$B$3:$K$3</definedName>
    <definedName name="_xlcn.WorksheetConnection_MTR31IDPsDataset.xlsx_1_IDpsbyvalue" hidden="1">_1_IDpsbyvalue[]</definedName>
    <definedName name="ExternalData_1" localSheetId="2" hidden="1">'IDPs Dataset'!$A$1:$BX$686</definedName>
    <definedName name="Slicer_Locality">#N/A</definedName>
    <definedName name="Slicer_State_Name">#N/A</definedName>
  </definedNames>
  <calcPr calcId="191029"/>
  <pivotCaches>
    <pivotCache cacheId="0" r:id="rId8"/>
    <pivotCache cacheId="1" r:id="rId9"/>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1-IDpsbyvalue  2_0f5a1d43-06d2-4ca8-b4f4-58c1285ec618" name="1-IDpsbyvalue  2" connection="Query - 1-IDpsbyvalue (2)"/>
          <x15:modelTable id="_1_IDpsbyvalue" name="_1_IDpsbyvalue" connection="WorksheetConnection_MT-R3(1-IDPsDataset).xlsx!_1_IDpsbyvalu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Y2" i="38" l="1"/>
  <c r="BY3" i="38"/>
  <c r="BY4" i="38"/>
  <c r="BY5" i="38"/>
  <c r="BY6" i="38"/>
  <c r="BY7" i="38"/>
  <c r="BY8" i="38"/>
  <c r="BY9" i="38"/>
  <c r="BY10" i="38"/>
  <c r="BY11" i="38"/>
  <c r="BY12" i="38"/>
  <c r="BY13" i="38"/>
  <c r="BY14" i="38"/>
  <c r="BY15" i="38"/>
  <c r="BY16" i="38"/>
  <c r="BY17" i="38"/>
  <c r="BY18" i="38"/>
  <c r="BY19" i="38"/>
  <c r="BY20" i="38"/>
  <c r="BY21" i="38"/>
  <c r="BY22" i="38"/>
  <c r="BY23" i="38"/>
  <c r="BY24" i="38"/>
  <c r="BY25" i="38"/>
  <c r="BY26" i="38"/>
  <c r="BY27" i="38"/>
  <c r="BY28" i="38"/>
  <c r="BY29" i="38"/>
  <c r="BY30" i="38"/>
  <c r="BY31" i="38"/>
  <c r="BY32" i="38"/>
  <c r="BY33" i="38"/>
  <c r="BY34" i="38"/>
  <c r="BY35" i="38"/>
  <c r="BY36" i="38"/>
  <c r="BY37" i="38"/>
  <c r="BY38" i="38"/>
  <c r="BY39" i="38"/>
  <c r="BY40" i="38"/>
  <c r="BY41" i="38"/>
  <c r="BY42" i="38"/>
  <c r="BY43" i="38"/>
  <c r="BY44" i="38"/>
  <c r="BY45" i="38"/>
  <c r="BY46" i="38"/>
  <c r="BY47" i="38"/>
  <c r="BY48" i="38"/>
  <c r="BY49" i="38"/>
  <c r="BY50" i="38"/>
  <c r="BY51" i="38"/>
  <c r="BY52" i="38"/>
  <c r="BY53" i="38"/>
  <c r="BY54" i="38"/>
  <c r="BY55" i="38"/>
  <c r="BY56" i="38"/>
  <c r="BY57" i="38"/>
  <c r="BY58" i="38"/>
  <c r="BY59" i="38"/>
  <c r="BY60" i="38"/>
  <c r="BY61" i="38"/>
  <c r="BY62" i="38"/>
  <c r="BY63" i="38"/>
  <c r="BY64" i="38"/>
  <c r="BY65" i="38"/>
  <c r="BY66" i="38"/>
  <c r="BY67" i="38"/>
  <c r="BY68" i="38"/>
  <c r="BY69" i="38"/>
  <c r="BY70" i="38"/>
  <c r="BY71" i="38"/>
  <c r="BY72" i="38"/>
  <c r="BY73" i="38"/>
  <c r="BY74" i="38"/>
  <c r="BY75" i="38"/>
  <c r="BY76" i="38"/>
  <c r="BY77" i="38"/>
  <c r="BY78" i="38"/>
  <c r="BY79" i="38"/>
  <c r="BY80" i="38"/>
  <c r="BY81" i="38"/>
  <c r="BY82" i="38"/>
  <c r="BY83" i="38"/>
  <c r="BY84" i="38"/>
  <c r="BY85" i="38"/>
  <c r="BY86" i="38"/>
  <c r="BY87" i="38"/>
  <c r="BY88" i="38"/>
  <c r="BY89" i="38"/>
  <c r="BY90" i="38"/>
  <c r="BY91" i="38"/>
  <c r="BY92" i="38"/>
  <c r="BY93" i="38"/>
  <c r="BY94" i="38"/>
  <c r="BY95" i="38"/>
  <c r="BY96" i="38"/>
  <c r="BY97" i="38"/>
  <c r="BY98" i="38"/>
  <c r="BY99" i="38"/>
  <c r="BY100" i="38"/>
  <c r="BY101" i="38"/>
  <c r="BY102" i="38"/>
  <c r="BY103" i="38"/>
  <c r="BY104" i="38"/>
  <c r="BY105" i="38"/>
  <c r="BY106" i="38"/>
  <c r="BY107" i="38"/>
  <c r="BY108" i="38"/>
  <c r="BY109" i="38"/>
  <c r="BY110" i="38"/>
  <c r="BY111" i="38"/>
  <c r="BY112" i="38"/>
  <c r="BY113" i="38"/>
  <c r="BY114" i="38"/>
  <c r="BY115" i="38"/>
  <c r="BY116" i="38"/>
  <c r="BY117" i="38"/>
  <c r="BY118" i="38"/>
  <c r="BY119" i="38"/>
  <c r="BY120" i="38"/>
  <c r="BY121" i="38"/>
  <c r="BY122" i="38"/>
  <c r="BY123" i="38"/>
  <c r="BY124" i="38"/>
  <c r="BY125" i="38"/>
  <c r="BY126" i="38"/>
  <c r="BY127" i="38"/>
  <c r="BY128" i="38"/>
  <c r="BY129" i="38"/>
  <c r="BY130" i="38"/>
  <c r="BY131" i="38"/>
  <c r="BY132" i="38"/>
  <c r="BY133" i="38"/>
  <c r="BY134" i="38"/>
  <c r="BY135" i="38"/>
  <c r="BY136" i="38"/>
  <c r="BY137" i="38"/>
  <c r="BY138" i="38"/>
  <c r="BY139" i="38"/>
  <c r="BY140" i="38"/>
  <c r="BY141" i="38"/>
  <c r="BY142" i="38"/>
  <c r="BY143" i="38"/>
  <c r="BY144" i="38"/>
  <c r="BY145" i="38"/>
  <c r="BY146" i="38"/>
  <c r="BY147" i="38"/>
  <c r="BY148" i="38"/>
  <c r="BY149" i="38"/>
  <c r="BY150" i="38"/>
  <c r="BY151" i="38"/>
  <c r="BY152" i="38"/>
  <c r="BY153" i="38"/>
  <c r="BY154" i="38"/>
  <c r="BY155" i="38"/>
  <c r="BY156" i="38"/>
  <c r="BY157" i="38"/>
  <c r="BY158" i="38"/>
  <c r="BY159" i="38"/>
  <c r="BY160" i="38"/>
  <c r="BY161" i="38"/>
  <c r="BY162" i="38"/>
  <c r="BY163" i="38"/>
  <c r="BY164" i="38"/>
  <c r="BY165" i="38"/>
  <c r="BY166" i="38"/>
  <c r="BY167" i="38"/>
  <c r="BY168" i="38"/>
  <c r="BY169" i="38"/>
  <c r="BY170" i="38"/>
  <c r="BY171" i="38"/>
  <c r="BY172" i="38"/>
  <c r="BY173" i="38"/>
  <c r="BY174" i="38"/>
  <c r="BY175" i="38"/>
  <c r="BY176" i="38"/>
  <c r="BY177" i="38"/>
  <c r="BY178" i="38"/>
  <c r="BY179" i="38"/>
  <c r="BY180" i="38"/>
  <c r="BY181" i="38"/>
  <c r="BY182" i="38"/>
  <c r="BY183" i="38"/>
  <c r="BY184" i="38"/>
  <c r="BY185" i="38"/>
  <c r="BY186" i="38"/>
  <c r="BY187" i="38"/>
  <c r="BY188" i="38"/>
  <c r="BY189" i="38"/>
  <c r="BY190" i="38"/>
  <c r="BY191" i="38"/>
  <c r="BY192" i="38"/>
  <c r="BY193" i="38"/>
  <c r="BY194" i="38"/>
  <c r="BY195" i="38"/>
  <c r="BY196" i="38"/>
  <c r="BY197" i="38"/>
  <c r="BY198" i="38"/>
  <c r="BY199" i="38"/>
  <c r="BY200" i="38"/>
  <c r="BY201" i="38"/>
  <c r="BY202" i="38"/>
  <c r="BY203" i="38"/>
  <c r="BY204" i="38"/>
  <c r="BY205" i="38"/>
  <c r="BY206" i="38"/>
  <c r="BY207" i="38"/>
  <c r="BY208" i="38"/>
  <c r="BY209" i="38"/>
  <c r="BY210" i="38"/>
  <c r="BY211" i="38"/>
  <c r="BY212" i="38"/>
  <c r="BY213" i="38"/>
  <c r="BY214" i="38"/>
  <c r="BY215" i="38"/>
  <c r="BY216" i="38"/>
  <c r="BY217" i="38"/>
  <c r="BY218" i="38"/>
  <c r="BY219" i="38"/>
  <c r="BY220" i="38"/>
  <c r="BY221" i="38"/>
  <c r="BY222" i="38"/>
  <c r="BY223" i="38"/>
  <c r="BY224" i="38"/>
  <c r="BY225" i="38"/>
  <c r="BY226" i="38"/>
  <c r="BY227" i="38"/>
  <c r="BY228" i="38"/>
  <c r="BY229" i="38"/>
  <c r="BY230" i="38"/>
  <c r="BY231" i="38"/>
  <c r="BY232" i="38"/>
  <c r="BY233" i="38"/>
  <c r="BY234" i="38"/>
  <c r="BY235" i="38"/>
  <c r="BY236" i="38"/>
  <c r="BY237" i="38"/>
  <c r="BY238" i="38"/>
  <c r="BY239" i="38"/>
  <c r="BY240" i="38"/>
  <c r="BY241" i="38"/>
  <c r="BY242" i="38"/>
  <c r="BY243" i="38"/>
  <c r="BY244" i="38"/>
  <c r="BY245" i="38"/>
  <c r="BY246" i="38"/>
  <c r="BY247" i="38"/>
  <c r="BY248" i="38"/>
  <c r="BY249" i="38"/>
  <c r="BY250" i="38"/>
  <c r="BY251" i="38"/>
  <c r="BY252" i="38"/>
  <c r="BY253" i="38"/>
  <c r="BY254" i="38"/>
  <c r="BY255" i="38"/>
  <c r="BY256" i="38"/>
  <c r="BY257" i="38"/>
  <c r="BY258" i="38"/>
  <c r="BY259" i="38"/>
  <c r="BY260" i="38"/>
  <c r="BY261" i="38"/>
  <c r="BY262" i="38"/>
  <c r="BY263" i="38"/>
  <c r="BY264" i="38"/>
  <c r="BY265" i="38"/>
  <c r="BY266" i="38"/>
  <c r="BY267" i="38"/>
  <c r="BY268" i="38"/>
  <c r="BY269" i="38"/>
  <c r="BY270" i="38"/>
  <c r="BY271" i="38"/>
  <c r="BY272" i="38"/>
  <c r="BY273" i="38"/>
  <c r="BY274" i="38"/>
  <c r="BY275" i="38"/>
  <c r="BY276" i="38"/>
  <c r="BY277" i="38"/>
  <c r="BY278" i="38"/>
  <c r="BY279" i="38"/>
  <c r="BY280" i="38"/>
  <c r="BY281" i="38"/>
  <c r="BY282" i="38"/>
  <c r="BY283" i="38"/>
  <c r="BY284" i="38"/>
  <c r="BY285" i="38"/>
  <c r="BY286" i="38"/>
  <c r="BY287" i="38"/>
  <c r="BY288" i="38"/>
  <c r="BY289" i="38"/>
  <c r="BY290" i="38"/>
  <c r="BY291" i="38"/>
  <c r="BY292" i="38"/>
  <c r="BY293" i="38"/>
  <c r="BY294" i="38"/>
  <c r="BY295" i="38"/>
  <c r="BY296" i="38"/>
  <c r="BY297" i="38"/>
  <c r="BY298" i="38"/>
  <c r="BY299" i="38"/>
  <c r="BY300" i="38"/>
  <c r="BY301" i="38"/>
  <c r="BY302" i="38"/>
  <c r="BY303" i="38"/>
  <c r="BY304" i="38"/>
  <c r="BY305" i="38"/>
  <c r="BY306" i="38"/>
  <c r="BY307" i="38"/>
  <c r="BY308" i="38"/>
  <c r="BY309" i="38"/>
  <c r="BY310" i="38"/>
  <c r="BY311" i="38"/>
  <c r="BY312" i="38"/>
  <c r="BY313" i="38"/>
  <c r="BY314" i="38"/>
  <c r="BY315" i="38"/>
  <c r="BY316" i="38"/>
  <c r="BY317" i="38"/>
  <c r="BY318" i="38"/>
  <c r="BY319" i="38"/>
  <c r="BY320" i="38"/>
  <c r="BY321" i="38"/>
  <c r="BY322" i="38"/>
  <c r="BY323" i="38"/>
  <c r="BY324" i="38"/>
  <c r="BY325" i="38"/>
  <c r="BY326" i="38"/>
  <c r="BY327" i="38"/>
  <c r="BY328" i="38"/>
  <c r="BY329" i="38"/>
  <c r="BY330" i="38"/>
  <c r="BY331" i="38"/>
  <c r="BY332" i="38"/>
  <c r="BY333" i="38"/>
  <c r="BY334" i="38"/>
  <c r="BY335" i="38"/>
  <c r="BY336" i="38"/>
  <c r="BY337" i="38"/>
  <c r="BY338" i="38"/>
  <c r="BY339" i="38"/>
  <c r="BY340" i="38"/>
  <c r="BY341" i="38"/>
  <c r="BY342" i="38"/>
  <c r="BY343" i="38"/>
  <c r="BY344" i="38"/>
  <c r="BY345" i="38"/>
  <c r="BY346" i="38"/>
  <c r="BY347" i="38"/>
  <c r="BY348" i="38"/>
  <c r="BY349" i="38"/>
  <c r="BY350" i="38"/>
  <c r="BY351" i="38"/>
  <c r="BY352" i="38"/>
  <c r="BY353" i="38"/>
  <c r="BY354" i="38"/>
  <c r="BY355" i="38"/>
  <c r="BY356" i="38"/>
  <c r="BY357" i="38"/>
  <c r="BY358" i="38"/>
  <c r="BY359" i="38"/>
  <c r="BY360" i="38"/>
  <c r="BY361" i="38"/>
  <c r="BY362" i="38"/>
  <c r="BY363" i="38"/>
  <c r="BY364" i="38"/>
  <c r="BY365" i="38"/>
  <c r="BY366" i="38"/>
  <c r="BY367" i="38"/>
  <c r="BY368" i="38"/>
  <c r="BY369" i="38"/>
  <c r="BY370" i="38"/>
  <c r="BY371" i="38"/>
  <c r="BY372" i="38"/>
  <c r="BY373" i="38"/>
  <c r="BY374" i="38"/>
  <c r="BY375" i="38"/>
  <c r="BY376" i="38"/>
  <c r="BY377" i="38"/>
  <c r="BY378" i="38"/>
  <c r="BY379" i="38"/>
  <c r="BY380" i="38"/>
  <c r="BY381" i="38"/>
  <c r="BY382" i="38"/>
  <c r="BY383" i="38"/>
  <c r="BY384" i="38"/>
  <c r="BY385" i="38"/>
  <c r="BY386" i="38"/>
  <c r="BY387" i="38"/>
  <c r="BY388" i="38"/>
  <c r="BY389" i="38"/>
  <c r="BY390" i="38"/>
  <c r="BY391" i="38"/>
  <c r="BY392" i="38"/>
  <c r="BY393" i="38"/>
  <c r="BY394" i="38"/>
  <c r="BY395" i="38"/>
  <c r="BY396" i="38"/>
  <c r="BY397" i="38"/>
  <c r="BY398" i="38"/>
  <c r="BY399" i="38"/>
  <c r="BY400" i="38"/>
  <c r="BY401" i="38"/>
  <c r="BY402" i="38"/>
  <c r="BY403" i="38"/>
  <c r="BY404" i="38"/>
  <c r="BY405" i="38"/>
  <c r="BY406" i="38"/>
  <c r="BY407" i="38"/>
  <c r="BY408" i="38"/>
  <c r="BY409" i="38"/>
  <c r="BY410" i="38"/>
  <c r="BY411" i="38"/>
  <c r="BY412" i="38"/>
  <c r="BY413" i="38"/>
  <c r="BY414" i="38"/>
  <c r="BY415" i="38"/>
  <c r="BY416" i="38"/>
  <c r="BY417" i="38"/>
  <c r="BY418" i="38"/>
  <c r="BY419" i="38"/>
  <c r="BY420" i="38"/>
  <c r="BY421" i="38"/>
  <c r="BY422" i="38"/>
  <c r="BY423" i="38"/>
  <c r="BY424" i="38"/>
  <c r="BY425" i="38"/>
  <c r="BY426" i="38"/>
  <c r="BY427" i="38"/>
  <c r="BY428" i="38"/>
  <c r="BY429" i="38"/>
  <c r="BY430" i="38"/>
  <c r="BY431" i="38"/>
  <c r="BY432" i="38"/>
  <c r="BY433" i="38"/>
  <c r="BY434" i="38"/>
  <c r="BY435" i="38"/>
  <c r="BY436" i="38"/>
  <c r="BY437" i="38"/>
  <c r="BY438" i="38"/>
  <c r="BY439" i="38"/>
  <c r="BY440" i="38"/>
  <c r="BY441" i="38"/>
  <c r="BY442" i="38"/>
  <c r="BY443" i="38"/>
  <c r="BY444" i="38"/>
  <c r="BY445" i="38"/>
  <c r="BY446" i="38"/>
  <c r="BY447" i="38"/>
  <c r="BY448" i="38"/>
  <c r="BY449" i="38"/>
  <c r="BY450" i="38"/>
  <c r="BY451" i="38"/>
  <c r="BY452" i="38"/>
  <c r="BY453" i="38"/>
  <c r="BY454" i="38"/>
  <c r="BY455" i="38"/>
  <c r="BY456" i="38"/>
  <c r="BY457" i="38"/>
  <c r="BY458" i="38"/>
  <c r="BY459" i="38"/>
  <c r="BY460" i="38"/>
  <c r="BY461" i="38"/>
  <c r="BY462" i="38"/>
  <c r="BY463" i="38"/>
  <c r="BY464" i="38"/>
  <c r="BY465" i="38"/>
  <c r="BY466" i="38"/>
  <c r="BY467" i="38"/>
  <c r="BY468" i="38"/>
  <c r="BY469" i="38"/>
  <c r="BY470" i="38"/>
  <c r="BY471" i="38"/>
  <c r="BY472" i="38"/>
  <c r="BY473" i="38"/>
  <c r="BY474" i="38"/>
  <c r="BY475" i="38"/>
  <c r="BY476" i="38"/>
  <c r="BY477" i="38"/>
  <c r="BY478" i="38"/>
  <c r="BY479" i="38"/>
  <c r="BY480" i="38"/>
  <c r="BY481" i="38"/>
  <c r="BY482" i="38"/>
  <c r="BY483" i="38"/>
  <c r="BY484" i="38"/>
  <c r="BY485" i="38"/>
  <c r="BY486" i="38"/>
  <c r="BY487" i="38"/>
  <c r="BY488" i="38"/>
  <c r="BY489" i="38"/>
  <c r="BY490" i="38"/>
  <c r="BY491" i="38"/>
  <c r="BY492" i="38"/>
  <c r="BY493" i="38"/>
  <c r="BY494" i="38"/>
  <c r="BY495" i="38"/>
  <c r="BY496" i="38"/>
  <c r="BY497" i="38"/>
  <c r="BY498" i="38"/>
  <c r="BY499" i="38"/>
  <c r="BY500" i="38"/>
  <c r="BY501" i="38"/>
  <c r="BY502" i="38"/>
  <c r="BY503" i="38"/>
  <c r="BY504" i="38"/>
  <c r="BY505" i="38"/>
  <c r="BY506" i="38"/>
  <c r="BY507" i="38"/>
  <c r="BY508" i="38"/>
  <c r="BY509" i="38"/>
  <c r="BY510" i="38"/>
  <c r="BY511" i="38"/>
  <c r="BY512" i="38"/>
  <c r="BY513" i="38"/>
  <c r="BY514" i="38"/>
  <c r="BY515" i="38"/>
  <c r="BY516" i="38"/>
  <c r="BY517" i="38"/>
  <c r="BY518" i="38"/>
  <c r="BY519" i="38"/>
  <c r="BY520" i="38"/>
  <c r="BY521" i="38"/>
  <c r="BY522" i="38"/>
  <c r="BY523" i="38"/>
  <c r="BY524" i="38"/>
  <c r="BY525" i="38"/>
  <c r="BY526" i="38"/>
  <c r="BY527" i="38"/>
  <c r="BY528" i="38"/>
  <c r="BY529" i="38"/>
  <c r="BY530" i="38"/>
  <c r="BY531" i="38"/>
  <c r="BY532" i="38"/>
  <c r="BY533" i="38"/>
  <c r="BY534" i="38"/>
  <c r="BY535" i="38"/>
  <c r="BY536" i="38"/>
  <c r="BY537" i="38"/>
  <c r="BY538" i="38"/>
  <c r="BY539" i="38"/>
  <c r="BY540" i="38"/>
  <c r="BY541" i="38"/>
  <c r="BY542" i="38"/>
  <c r="BY543" i="38"/>
  <c r="BY544" i="38"/>
  <c r="BY545" i="38"/>
  <c r="BY546" i="38"/>
  <c r="BY547" i="38"/>
  <c r="BY548" i="38"/>
  <c r="BY549" i="38"/>
  <c r="BY550" i="38"/>
  <c r="BY551" i="38"/>
  <c r="BY552" i="38"/>
  <c r="BY553" i="38"/>
  <c r="BY554" i="38"/>
  <c r="BY555" i="38"/>
  <c r="BY556" i="38"/>
  <c r="BY557" i="38"/>
  <c r="BY558" i="38"/>
  <c r="BY559" i="38"/>
  <c r="BY560" i="38"/>
  <c r="BY561" i="38"/>
  <c r="BY562" i="38"/>
  <c r="BY563" i="38"/>
  <c r="BY564" i="38"/>
  <c r="BY565" i="38"/>
  <c r="BY566" i="38"/>
  <c r="BY567" i="38"/>
  <c r="BY568" i="38"/>
  <c r="BY569" i="38"/>
  <c r="BY570" i="38"/>
  <c r="BY571" i="38"/>
  <c r="BY572" i="38"/>
  <c r="BY573" i="38"/>
  <c r="BY574" i="38"/>
  <c r="BY575" i="38"/>
  <c r="BY576" i="38"/>
  <c r="BY577" i="38"/>
  <c r="BY578" i="38"/>
  <c r="BY579" i="38"/>
  <c r="BY580" i="38"/>
  <c r="BY581" i="38"/>
  <c r="BY582" i="38"/>
  <c r="BY583" i="38"/>
  <c r="BY584" i="38"/>
  <c r="BY585" i="38"/>
  <c r="BY586" i="38"/>
  <c r="BY587" i="38"/>
  <c r="BY588" i="38"/>
  <c r="BY589" i="38"/>
  <c r="BY590" i="38"/>
  <c r="BY591" i="38"/>
  <c r="BY592" i="38"/>
  <c r="BY593" i="38"/>
  <c r="BY594" i="38"/>
  <c r="BY595" i="38"/>
  <c r="BY596" i="38"/>
  <c r="BY597" i="38"/>
  <c r="BY598" i="38"/>
  <c r="BY599" i="38"/>
  <c r="BY600" i="38"/>
  <c r="BY601" i="38"/>
  <c r="BY602" i="38"/>
  <c r="BY603" i="38"/>
  <c r="BY604" i="38"/>
  <c r="BY605" i="38"/>
  <c r="BY606" i="38"/>
  <c r="BY607" i="38"/>
  <c r="BY608" i="38"/>
  <c r="BY609" i="38"/>
  <c r="BY610" i="38"/>
  <c r="BY611" i="38"/>
  <c r="BY612" i="38"/>
  <c r="BY613" i="38"/>
  <c r="BY614" i="38"/>
  <c r="BY615" i="38"/>
  <c r="BY616" i="38"/>
  <c r="BY617" i="38"/>
  <c r="BY618" i="38"/>
  <c r="BY619" i="38"/>
  <c r="BY620" i="38"/>
  <c r="BY621" i="38"/>
  <c r="BY622" i="38"/>
  <c r="BY623" i="38"/>
  <c r="BY624" i="38"/>
  <c r="BY625" i="38"/>
  <c r="BY626" i="38"/>
  <c r="BY627" i="38"/>
  <c r="BY628" i="38"/>
  <c r="BY629" i="38"/>
  <c r="BY630" i="38"/>
  <c r="BY631" i="38"/>
  <c r="BY632" i="38"/>
  <c r="BY633" i="38"/>
  <c r="BY634" i="38"/>
  <c r="BY635" i="38"/>
  <c r="BY636" i="38"/>
  <c r="BY637" i="38"/>
  <c r="BY638" i="38"/>
  <c r="BY639" i="38"/>
  <c r="BY640" i="38"/>
  <c r="BY641" i="38"/>
  <c r="BY642" i="38"/>
  <c r="BY643" i="38"/>
  <c r="BY644" i="38"/>
  <c r="BY645" i="38"/>
  <c r="BY646" i="38"/>
  <c r="BY647" i="38"/>
  <c r="BY648" i="38"/>
  <c r="BY649" i="38"/>
  <c r="BY650" i="38"/>
  <c r="BY651" i="38"/>
  <c r="BY652" i="38"/>
  <c r="BY653" i="38"/>
  <c r="BY654" i="38"/>
  <c r="BY655" i="38"/>
  <c r="BY656" i="38"/>
  <c r="BY657" i="38"/>
  <c r="BY658" i="38"/>
  <c r="BY659" i="38"/>
  <c r="BY660" i="38"/>
  <c r="BY661" i="38"/>
  <c r="BY662" i="38"/>
  <c r="BY663" i="38"/>
  <c r="BY664" i="38"/>
  <c r="BY665" i="38"/>
  <c r="BY666" i="38"/>
  <c r="BY667" i="38"/>
  <c r="BY668" i="38"/>
  <c r="BY669" i="38"/>
  <c r="BY670" i="38"/>
  <c r="BY671" i="38"/>
  <c r="BY672" i="38"/>
  <c r="BY673" i="38"/>
  <c r="BY674" i="38"/>
  <c r="BY675" i="38"/>
  <c r="BY676" i="38"/>
  <c r="BY677" i="38"/>
  <c r="BY678" i="38"/>
  <c r="BY679" i="38"/>
  <c r="BY680" i="38"/>
  <c r="BY681" i="38"/>
  <c r="BY682" i="38"/>
  <c r="BY683" i="38"/>
  <c r="BY684" i="38"/>
  <c r="BY685" i="38"/>
  <c r="BY686" i="38"/>
  <c r="E2" i="20"/>
  <c r="C2" i="36"/>
  <c r="D2" i="20"/>
  <c r="C2" i="21"/>
  <c r="E2" i="36"/>
  <c r="B81" i="8"/>
  <c r="D2" i="22"/>
  <c r="J2" i="22"/>
  <c r="I2" i="22"/>
  <c r="C2" i="22"/>
  <c r="K2" i="22"/>
  <c r="B78" i="8"/>
  <c r="C81" i="8"/>
  <c r="B76" i="8"/>
  <c r="G2" i="36"/>
  <c r="F2" i="22"/>
  <c r="B77" i="8"/>
  <c r="B2" i="22"/>
  <c r="C80" i="8"/>
  <c r="C2" i="20"/>
  <c r="H2" i="22"/>
  <c r="B2" i="36"/>
  <c r="E2" i="22"/>
  <c r="B80" i="8"/>
  <c r="C76" i="8"/>
  <c r="A2" i="20"/>
  <c r="B79" i="8"/>
  <c r="C79" i="8"/>
  <c r="H2" i="36"/>
  <c r="F2" i="20"/>
  <c r="B2" i="20"/>
  <c r="A2" i="21"/>
  <c r="B2" i="21"/>
  <c r="F2" i="36"/>
  <c r="D2" i="36"/>
  <c r="C78" i="8"/>
  <c r="C77" i="8"/>
  <c r="G2" i="22"/>
  <c r="D2" i="21" l="1"/>
  <c r="D3" i="21" s="1"/>
  <c r="M2" i="22"/>
  <c r="I2" i="36"/>
  <c r="B3" i="36" s="1"/>
  <c r="L2" i="22"/>
  <c r="C82" i="8"/>
  <c r="B82" i="8"/>
  <c r="D79" i="8" s="1"/>
  <c r="G2" i="20"/>
  <c r="A3" i="20" s="1"/>
  <c r="D76" i="8" l="1"/>
  <c r="N2" i="22"/>
  <c r="D3" i="22" s="1"/>
  <c r="E3" i="36"/>
  <c r="G3" i="36"/>
  <c r="C3" i="36"/>
  <c r="D81" i="8"/>
  <c r="D3" i="20"/>
  <c r="D80" i="8"/>
  <c r="D3" i="36"/>
  <c r="C3" i="21"/>
  <c r="F3" i="36"/>
  <c r="D78" i="8"/>
  <c r="C3" i="20"/>
  <c r="B3" i="21"/>
  <c r="D77" i="8"/>
  <c r="F3" i="20"/>
  <c r="E3" i="20"/>
  <c r="B3" i="20"/>
  <c r="H3" i="36"/>
  <c r="A3" i="21"/>
  <c r="J3" i="22" l="1"/>
  <c r="M3" i="22"/>
  <c r="G3" i="22"/>
  <c r="I3" i="22"/>
  <c r="E3" i="22"/>
  <c r="H3" i="22"/>
  <c r="C3" i="22"/>
  <c r="L3" i="22"/>
  <c r="B3" i="22"/>
  <c r="F3" i="22"/>
  <c r="K3" i="22"/>
  <c r="I3" i="36"/>
  <c r="N3" i="2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C84C0C-D2A2-4A2C-925B-C3A8960468FB}" keepAlive="1" name="Query - 1-IDpsbyvalue" description="Connection to the '1-IDpsbyvalue' query in the workbook." type="5" refreshedVersion="7" background="1" saveData="1">
    <dbPr connection="Provider=Microsoft.Mashup.OleDb.1;Data Source=$Workbook$;Location=1-IDpsbyvalue;Extended Properties=&quot;&quot;" command="SELECT * FROM [1-IDpsbyvalue]"/>
  </connection>
  <connection id="2" xr16:uid="{E68CA533-EA1F-488D-8F2A-8E054461307D}" name="Query - 1-IDpsbyvalue (2)" description="Connection to the '1-IDpsbyvalue (2)' query in the workbook." type="100" refreshedVersion="7" minRefreshableVersion="5">
    <extLst>
      <ext xmlns:x15="http://schemas.microsoft.com/office/spreadsheetml/2010/11/main" uri="{DE250136-89BD-433C-8126-D09CA5730AF9}">
        <x15:connection id="b74de217-2e90-497b-bb94-e9b20748ac60"/>
      </ext>
    </extLst>
  </connection>
  <connection id="3" xr16:uid="{649A9BCE-DB5D-4DEE-8FC1-BF8A96331C59}"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91FFD147-4000-4B6A-900E-A9FA50C1A975}" name="WorksheetConnection_MT-R3(1-IDPsDataset).xlsx!_1_IDpsbyvalue" type="102" refreshedVersion="7" minRefreshableVersion="5">
    <extLst>
      <ext xmlns:x15="http://schemas.microsoft.com/office/spreadsheetml/2010/11/main" uri="{DE250136-89BD-433C-8126-D09CA5730AF9}">
        <x15:connection id="_1_IDpsbyvalue" autoDelete="1">
          <x15:rangePr sourceName="_xlcn.WorksheetConnection_MTR31IDPsDataset.xlsx_1_IDpsbyvalue"/>
        </x15:connection>
      </ext>
    </extLst>
  </connection>
</connections>
</file>

<file path=xl/sharedStrings.xml><?xml version="1.0" encoding="utf-8"?>
<sst xmlns="http://schemas.openxmlformats.org/spreadsheetml/2006/main" count="24795" uniqueCount="2651">
  <si>
    <t>index</t>
  </si>
  <si>
    <t>Rural</t>
  </si>
  <si>
    <t>In person</t>
  </si>
  <si>
    <t>Only for some</t>
  </si>
  <si>
    <t>No</t>
  </si>
  <si>
    <t>Yes, for most</t>
  </si>
  <si>
    <t>Urban</t>
  </si>
  <si>
    <t>Yes, for everything</t>
  </si>
  <si>
    <t>DTM0509001</t>
  </si>
  <si>
    <t>DTM0509006</t>
  </si>
  <si>
    <t>DTM0509007</t>
  </si>
  <si>
    <t>DTM0509009</t>
  </si>
  <si>
    <t>DTM0509010</t>
  </si>
  <si>
    <t>DTM0509012</t>
  </si>
  <si>
    <t>Togo</t>
  </si>
  <si>
    <t>DTM0509013</t>
  </si>
  <si>
    <t>DTM0504029</t>
  </si>
  <si>
    <t>DTM0504030</t>
  </si>
  <si>
    <t>DTM0504027</t>
  </si>
  <si>
    <t>DTM0504031</t>
  </si>
  <si>
    <t>DTM0504045</t>
  </si>
  <si>
    <t>DTM0504046</t>
  </si>
  <si>
    <t>DTM0504043</t>
  </si>
  <si>
    <t>DTM0102091</t>
  </si>
  <si>
    <t>DTM0102092</t>
  </si>
  <si>
    <t>DTM0102093</t>
  </si>
  <si>
    <t>DTM0102098</t>
  </si>
  <si>
    <t>Fujakh</t>
  </si>
  <si>
    <t>DTM0106006</t>
  </si>
  <si>
    <t>DTM0101106</t>
  </si>
  <si>
    <t>DTM0104139</t>
  </si>
  <si>
    <t>DTM0107109</t>
  </si>
  <si>
    <t>DTM0211007</t>
  </si>
  <si>
    <t>Elsadoun</t>
  </si>
  <si>
    <t>DTM0207012</t>
  </si>
  <si>
    <t>DTM0205009</t>
  </si>
  <si>
    <t>Sokara (Ban Jadeed)</t>
  </si>
  <si>
    <t>DTM0206003</t>
  </si>
  <si>
    <t>DTM0603021</t>
  </si>
  <si>
    <t>DTM0603028</t>
  </si>
  <si>
    <t>DTM0603031</t>
  </si>
  <si>
    <t>DTM0603035</t>
  </si>
  <si>
    <t>On the phone</t>
  </si>
  <si>
    <t>DTM0603003</t>
  </si>
  <si>
    <t>DTM0603037</t>
  </si>
  <si>
    <t>DTM0603048</t>
  </si>
  <si>
    <t>DTM0603050</t>
  </si>
  <si>
    <t>DTM0601017</t>
  </si>
  <si>
    <t>DTM0601021</t>
  </si>
  <si>
    <t>DTM0601024</t>
  </si>
  <si>
    <t>DTM0601033</t>
  </si>
  <si>
    <t>DTM0614009</t>
  </si>
  <si>
    <t>DTM0614008</t>
  </si>
  <si>
    <t>DTM0614006</t>
  </si>
  <si>
    <t>Teibsa</t>
  </si>
  <si>
    <t>DTM0614004</t>
  </si>
  <si>
    <t>DTM0614003</t>
  </si>
  <si>
    <t>DTM0614001</t>
  </si>
  <si>
    <t>DTM0614002</t>
  </si>
  <si>
    <t>DTM0604031</t>
  </si>
  <si>
    <t>DTM0613007</t>
  </si>
  <si>
    <t>Aljihad</t>
  </si>
  <si>
    <t>DTM0613006</t>
  </si>
  <si>
    <t>DTM0613003</t>
  </si>
  <si>
    <t>DTM0615011</t>
  </si>
  <si>
    <t>DTM0615029</t>
  </si>
  <si>
    <t>Tose</t>
  </si>
  <si>
    <t>DTM0615028</t>
  </si>
  <si>
    <t>DTM0615002</t>
  </si>
  <si>
    <t>Aljanubi</t>
  </si>
  <si>
    <t>DTM0602001</t>
  </si>
  <si>
    <t>DTM0602046</t>
  </si>
  <si>
    <t>DTM0602048</t>
  </si>
  <si>
    <t>DTM0602049</t>
  </si>
  <si>
    <t>DTM0602050</t>
  </si>
  <si>
    <t>DTM0602053</t>
  </si>
  <si>
    <t>DTM0602057</t>
  </si>
  <si>
    <t>DTM0602059</t>
  </si>
  <si>
    <t>DTM0602060</t>
  </si>
  <si>
    <t>DTM0703008</t>
  </si>
  <si>
    <t>DTM0714022</t>
  </si>
  <si>
    <t>Al Manara</t>
  </si>
  <si>
    <t>DTM0714033</t>
  </si>
  <si>
    <t>DTM0714019</t>
  </si>
  <si>
    <t>DTM0714023</t>
  </si>
  <si>
    <t>Om Eyaly</t>
  </si>
  <si>
    <t>DTM0714010</t>
  </si>
  <si>
    <t>DTM0714024</t>
  </si>
  <si>
    <t>DTM0714029</t>
  </si>
  <si>
    <t>DTM0714028</t>
  </si>
  <si>
    <t>DTM0705003</t>
  </si>
  <si>
    <t>DTM0701018</t>
  </si>
  <si>
    <t>DTM0701005</t>
  </si>
  <si>
    <t>DTM0603030</t>
  </si>
  <si>
    <t>Camp</t>
  </si>
  <si>
    <t>Village</t>
  </si>
  <si>
    <t>Neighborhood</t>
  </si>
  <si>
    <t>Um kawaro</t>
  </si>
  <si>
    <t>Al Arak</t>
  </si>
  <si>
    <t>Credibility Score</t>
  </si>
  <si>
    <t>Fanga Suq</t>
  </si>
  <si>
    <t>Abounga</t>
  </si>
  <si>
    <t>Round3</t>
  </si>
  <si>
    <t>DTM0107058</t>
  </si>
  <si>
    <t>Abego</t>
  </si>
  <si>
    <t>DTM1204011</t>
  </si>
  <si>
    <t>DTM1204002</t>
  </si>
  <si>
    <t>DTM1204009</t>
  </si>
  <si>
    <t>DTM1204014</t>
  </si>
  <si>
    <t>Dindiro</t>
  </si>
  <si>
    <t>DTM1204001</t>
  </si>
  <si>
    <t>DTM1204008</t>
  </si>
  <si>
    <t>El Kurmuk</t>
  </si>
  <si>
    <t>DTM1204003</t>
  </si>
  <si>
    <t>Gambarda</t>
  </si>
  <si>
    <t>DTM1204015</t>
  </si>
  <si>
    <t>DTM1204017</t>
  </si>
  <si>
    <t>Agadi</t>
  </si>
  <si>
    <t>DTM1201003</t>
  </si>
  <si>
    <t>Bout</t>
  </si>
  <si>
    <t>DTM1201002</t>
  </si>
  <si>
    <t>Buk</t>
  </si>
  <si>
    <t>DTM1201001</t>
  </si>
  <si>
    <t>DTM1202006</t>
  </si>
  <si>
    <t>Samsor</t>
  </si>
  <si>
    <t>DTM1202005</t>
  </si>
  <si>
    <t>DTM1202009</t>
  </si>
  <si>
    <t>Zalaan</t>
  </si>
  <si>
    <t>DTM1202010</t>
  </si>
  <si>
    <t>DTM1203005</t>
  </si>
  <si>
    <t>DTM1203003</t>
  </si>
  <si>
    <t>DTM1203001</t>
  </si>
  <si>
    <t>Hai Elshati</t>
  </si>
  <si>
    <t>DTM1203006</t>
  </si>
  <si>
    <t>Hai Elwifag</t>
  </si>
  <si>
    <t>DTM1203002</t>
  </si>
  <si>
    <t>DTM0508003</t>
  </si>
  <si>
    <t>DTM0501002</t>
  </si>
  <si>
    <t>DTM0503004</t>
  </si>
  <si>
    <t>DTM0503006</t>
  </si>
  <si>
    <t>DTM0503007</t>
  </si>
  <si>
    <t>DTM0503005</t>
  </si>
  <si>
    <t>DTM0502001</t>
  </si>
  <si>
    <t>DTM0505011</t>
  </si>
  <si>
    <t>DTM0506001</t>
  </si>
  <si>
    <t>DTM0506002</t>
  </si>
  <si>
    <t>DTM0506003</t>
  </si>
  <si>
    <t>Birka Tawsai</t>
  </si>
  <si>
    <t>DTM0504023</t>
  </si>
  <si>
    <t>Golo</t>
  </si>
  <si>
    <t>DTM0504001</t>
  </si>
  <si>
    <t>DTM0504025</t>
  </si>
  <si>
    <t>DTM0504003</t>
  </si>
  <si>
    <t>DTM0507001</t>
  </si>
  <si>
    <t>DTM0507002</t>
  </si>
  <si>
    <t>DTM0507003</t>
  </si>
  <si>
    <t>DTM0507004</t>
  </si>
  <si>
    <t>DTM0507005</t>
  </si>
  <si>
    <t>DTM0507006</t>
  </si>
  <si>
    <t>DTM0401007</t>
  </si>
  <si>
    <t>DTM0401006</t>
  </si>
  <si>
    <t>DTM0402001</t>
  </si>
  <si>
    <t>DTM0402007</t>
  </si>
  <si>
    <t>DTM0402009</t>
  </si>
  <si>
    <t>DTM0403001</t>
  </si>
  <si>
    <t>DTM0102095</t>
  </si>
  <si>
    <t>DTM0102096</t>
  </si>
  <si>
    <t>DTM0102089</t>
  </si>
  <si>
    <t>DTM0102021</t>
  </si>
  <si>
    <t>DTM0102028</t>
  </si>
  <si>
    <t>DTM0102074</t>
  </si>
  <si>
    <t>DTM0102104</t>
  </si>
  <si>
    <t>DTM0102049</t>
  </si>
  <si>
    <t>DTM0102048</t>
  </si>
  <si>
    <t>DTM0102107</t>
  </si>
  <si>
    <t>DTM0102094</t>
  </si>
  <si>
    <t>DTM0106001</t>
  </si>
  <si>
    <t>DTM0106002</t>
  </si>
  <si>
    <t>DTM0106004</t>
  </si>
  <si>
    <t>DTM0106005</t>
  </si>
  <si>
    <t>DTM0110011</t>
  </si>
  <si>
    <t>Andrny</t>
  </si>
  <si>
    <t>DTM0101011</t>
  </si>
  <si>
    <t>DTM0101013</t>
  </si>
  <si>
    <t>Dar Alnaiem</t>
  </si>
  <si>
    <t>DTM0101018</t>
  </si>
  <si>
    <t>DTM0101001</t>
  </si>
  <si>
    <t>DTM0101074</t>
  </si>
  <si>
    <t>DTM0101045</t>
  </si>
  <si>
    <t>DTM0101046</t>
  </si>
  <si>
    <t>DTM0101047</t>
  </si>
  <si>
    <t>DTM0101048</t>
  </si>
  <si>
    <t>DTM0101050</t>
  </si>
  <si>
    <t>DTM0101051</t>
  </si>
  <si>
    <t>DTM0101057</t>
  </si>
  <si>
    <t>DTM0101090</t>
  </si>
  <si>
    <t>DTM0101070</t>
  </si>
  <si>
    <t>DTM0101066</t>
  </si>
  <si>
    <t>DTM0101068</t>
  </si>
  <si>
    <t>DTM0104041</t>
  </si>
  <si>
    <t>DTM0104014</t>
  </si>
  <si>
    <t>DTM0104016</t>
  </si>
  <si>
    <t>DTM0104042</t>
  </si>
  <si>
    <t>DTM0104026</t>
  </si>
  <si>
    <t>DTM0105145</t>
  </si>
  <si>
    <t>DTM0105003</t>
  </si>
  <si>
    <t>DTM0105146</t>
  </si>
  <si>
    <t>DTM0105022</t>
  </si>
  <si>
    <t>DTM0105023</t>
  </si>
  <si>
    <t>DTM0105150</t>
  </si>
  <si>
    <t>DTM0105156</t>
  </si>
  <si>
    <t>DTM0105033</t>
  </si>
  <si>
    <t>DTM0105091</t>
  </si>
  <si>
    <t>DTM0105085</t>
  </si>
  <si>
    <t>DTM0105048</t>
  </si>
  <si>
    <t>DTM0105049</t>
  </si>
  <si>
    <t>DTM0105109</t>
  </si>
  <si>
    <t>DTM0105062</t>
  </si>
  <si>
    <t>DTM0105111</t>
  </si>
  <si>
    <t>DTM0105115</t>
  </si>
  <si>
    <t>DTM0105117</t>
  </si>
  <si>
    <t>Mou Ghanoub &amp; Shamal</t>
  </si>
  <si>
    <t>DTM0105106</t>
  </si>
  <si>
    <t>DTM0105124</t>
  </si>
  <si>
    <t>Um Ghibaisha</t>
  </si>
  <si>
    <t>DTM0105139</t>
  </si>
  <si>
    <t>DTM0105130</t>
  </si>
  <si>
    <t>DTM0105134</t>
  </si>
  <si>
    <t>DTM0105072</t>
  </si>
  <si>
    <t>DTM0105141</t>
  </si>
  <si>
    <t>Bukli Karb</t>
  </si>
  <si>
    <t>DTM0113002</t>
  </si>
  <si>
    <t>Dabah Nayrah</t>
  </si>
  <si>
    <t>DTM0113004</t>
  </si>
  <si>
    <t>Dar Elsalam</t>
  </si>
  <si>
    <t>DTM0113006</t>
  </si>
  <si>
    <t>Dibsa</t>
  </si>
  <si>
    <t>DTM0113008</t>
  </si>
  <si>
    <t>DTM0113017</t>
  </si>
  <si>
    <t>Fantoura</t>
  </si>
  <si>
    <t>DTM0113009</t>
  </si>
  <si>
    <t>Gemiz Feliat</t>
  </si>
  <si>
    <t>DTM0113027</t>
  </si>
  <si>
    <t>Karkule Shamal</t>
  </si>
  <si>
    <t>DTM0113019</t>
  </si>
  <si>
    <t>Kelkil</t>
  </si>
  <si>
    <t>DTM0113020</t>
  </si>
  <si>
    <t>Mleisa</t>
  </si>
  <si>
    <t>DTM0113021</t>
  </si>
  <si>
    <t>Sangir Foat</t>
  </si>
  <si>
    <t>DTM0113023</t>
  </si>
  <si>
    <t>DTM0107004</t>
  </si>
  <si>
    <t>DTM0107061</t>
  </si>
  <si>
    <t>DTM0107107</t>
  </si>
  <si>
    <t>DTM0107014</t>
  </si>
  <si>
    <t>DTM0107087</t>
  </si>
  <si>
    <t>DTM0103073</t>
  </si>
  <si>
    <t>Abu Dakna</t>
  </si>
  <si>
    <t>DTM1508002</t>
  </si>
  <si>
    <t>Alban jadid</t>
  </si>
  <si>
    <t>DTM1508003</t>
  </si>
  <si>
    <t>Allah kareem</t>
  </si>
  <si>
    <t>DTM1508014</t>
  </si>
  <si>
    <t>Alsmih</t>
  </si>
  <si>
    <t>DTM1508013</t>
  </si>
  <si>
    <t>Falstin</t>
  </si>
  <si>
    <t>DTM1508005</t>
  </si>
  <si>
    <t>Hai Algods</t>
  </si>
  <si>
    <t>DTM1508011</t>
  </si>
  <si>
    <t>Hai Alnasr</t>
  </si>
  <si>
    <t>DTM1508009</t>
  </si>
  <si>
    <t>Hai Alsafa</t>
  </si>
  <si>
    <t>DTM1508008</t>
  </si>
  <si>
    <t>Hai Alshate</t>
  </si>
  <si>
    <t>DTM1508001</t>
  </si>
  <si>
    <t>Hai Alshohda</t>
  </si>
  <si>
    <t>DTM1508010</t>
  </si>
  <si>
    <t>Redina</t>
  </si>
  <si>
    <t>DTM1508012</t>
  </si>
  <si>
    <t>Sharg Alzalt</t>
  </si>
  <si>
    <t>DTM1508004</t>
  </si>
  <si>
    <t>Banat</t>
  </si>
  <si>
    <t>DTM1503021</t>
  </si>
  <si>
    <t>Bano el Amir</t>
  </si>
  <si>
    <t>DTM1503023</t>
  </si>
  <si>
    <t>El Jabalain</t>
  </si>
  <si>
    <t>DTM1503005</t>
  </si>
  <si>
    <t>El Jihad</t>
  </si>
  <si>
    <t>DTM1503007</t>
  </si>
  <si>
    <t>El Nahda</t>
  </si>
  <si>
    <t>DTM1503022</t>
  </si>
  <si>
    <t>El Sahafa</t>
  </si>
  <si>
    <t>DTM1503012</t>
  </si>
  <si>
    <t>El Salam</t>
  </si>
  <si>
    <t>DTM1503009</t>
  </si>
  <si>
    <t>El Tadamon</t>
  </si>
  <si>
    <t>DTM1503008</t>
  </si>
  <si>
    <t>El Wihda</t>
  </si>
  <si>
    <t>DTM1503020</t>
  </si>
  <si>
    <t>Galaa</t>
  </si>
  <si>
    <t>DTM1503017</t>
  </si>
  <si>
    <t>Ghaza</t>
  </si>
  <si>
    <t>DTM1503003</t>
  </si>
  <si>
    <t>Hiseeb</t>
  </si>
  <si>
    <t>DTM1503018</t>
  </si>
  <si>
    <t>Karima</t>
  </si>
  <si>
    <t>DTM1503014</t>
  </si>
  <si>
    <t>Makhazin</t>
  </si>
  <si>
    <t>DTM1503015</t>
  </si>
  <si>
    <t>Salheen</t>
  </si>
  <si>
    <t>DTM1503011</t>
  </si>
  <si>
    <t>Shohada</t>
  </si>
  <si>
    <t>DTM1503016</t>
  </si>
  <si>
    <t>Tayba North</t>
  </si>
  <si>
    <t>DTM1503001</t>
  </si>
  <si>
    <t>Tayba South</t>
  </si>
  <si>
    <t>DTM1503002</t>
  </si>
  <si>
    <t>Hai Abubaker</t>
  </si>
  <si>
    <t>DTM1505005</t>
  </si>
  <si>
    <t>Hai Alhigra</t>
  </si>
  <si>
    <t>DTM1505008</t>
  </si>
  <si>
    <t>Hai Alkolia &amp; Aldaraib</t>
  </si>
  <si>
    <t>DTM1505007</t>
  </si>
  <si>
    <t>Hai Almohndsin north</t>
  </si>
  <si>
    <t>DTM1505009</t>
  </si>
  <si>
    <t>Hai Alrashden &amp; Alsalhin</t>
  </si>
  <si>
    <t>DTM1505006</t>
  </si>
  <si>
    <t>Hai alsalam 2</t>
  </si>
  <si>
    <t>DTM1505002</t>
  </si>
  <si>
    <t>Hai Osman Abn Afan</t>
  </si>
  <si>
    <t>DTM1505004</t>
  </si>
  <si>
    <t>DTM0213002</t>
  </si>
  <si>
    <t>DTM0213004</t>
  </si>
  <si>
    <t>DTM0213001</t>
  </si>
  <si>
    <t>DTM0214001</t>
  </si>
  <si>
    <t>DTM0214003</t>
  </si>
  <si>
    <t>DTM0211004</t>
  </si>
  <si>
    <t>DTM0211005</t>
  </si>
  <si>
    <t>DTM0211006</t>
  </si>
  <si>
    <t>DTM0211002</t>
  </si>
  <si>
    <t>DTM0211008</t>
  </si>
  <si>
    <t>DTM0216001</t>
  </si>
  <si>
    <t>DTM0201003</t>
  </si>
  <si>
    <t>DTM0201001</t>
  </si>
  <si>
    <t>DTM0201004</t>
  </si>
  <si>
    <t>DTM0207007</t>
  </si>
  <si>
    <t>Al fenya Camp</t>
  </si>
  <si>
    <t>DTM0202025</t>
  </si>
  <si>
    <t>DTM0202001</t>
  </si>
  <si>
    <t>DTM0202002</t>
  </si>
  <si>
    <t>DTM0202029</t>
  </si>
  <si>
    <t>DTM0202027</t>
  </si>
  <si>
    <t>DTM0202028</t>
  </si>
  <si>
    <t>DTM0202009</t>
  </si>
  <si>
    <t>DTM0202010</t>
  </si>
  <si>
    <t>DTM0202011</t>
  </si>
  <si>
    <t>DTM0202013</t>
  </si>
  <si>
    <t>Kass Erly Camp</t>
  </si>
  <si>
    <t>DTM0202014</t>
  </si>
  <si>
    <t>DTM0202015</t>
  </si>
  <si>
    <t>DTM0202016</t>
  </si>
  <si>
    <t>DTM0202017</t>
  </si>
  <si>
    <t>DTM0202018</t>
  </si>
  <si>
    <t>DTM0202019</t>
  </si>
  <si>
    <t>DTM0202020</t>
  </si>
  <si>
    <t>DTM0202021</t>
  </si>
  <si>
    <t>DTM0202022</t>
  </si>
  <si>
    <t>DTM0202023</t>
  </si>
  <si>
    <t>DTM0202004</t>
  </si>
  <si>
    <t>DTM0202005</t>
  </si>
  <si>
    <t>DTM0202006</t>
  </si>
  <si>
    <t>DTM0202007</t>
  </si>
  <si>
    <t>DTM0210006</t>
  </si>
  <si>
    <t>DTM0210004</t>
  </si>
  <si>
    <t>DTM0210014</t>
  </si>
  <si>
    <t>DTM0210015</t>
  </si>
  <si>
    <t>DTM0210005</t>
  </si>
  <si>
    <t>DTM0210011</t>
  </si>
  <si>
    <t>DTM0210012</t>
  </si>
  <si>
    <t>DTM0210013</t>
  </si>
  <si>
    <t>DTM0210008</t>
  </si>
  <si>
    <t>DTM0210009</t>
  </si>
  <si>
    <t>DTM0210010</t>
  </si>
  <si>
    <t>DTM0208002</t>
  </si>
  <si>
    <t>DTM0203004</t>
  </si>
  <si>
    <t>DTM0203001</t>
  </si>
  <si>
    <t>DTM0203002</t>
  </si>
  <si>
    <t>DTM0203005</t>
  </si>
  <si>
    <t>DTM0215006</t>
  </si>
  <si>
    <t>DTM0215005</t>
  </si>
  <si>
    <t>Dereige</t>
  </si>
  <si>
    <t>DTM0217001</t>
  </si>
  <si>
    <t>DTM0209001</t>
  </si>
  <si>
    <t>DTM0209002</t>
  </si>
  <si>
    <t>DTM0205006</t>
  </si>
  <si>
    <t>DTM0205002</t>
  </si>
  <si>
    <t>DTM0205005</t>
  </si>
  <si>
    <t>DTM0206001</t>
  </si>
  <si>
    <t>DTM0206002</t>
  </si>
  <si>
    <t>DTM0204002</t>
  </si>
  <si>
    <t>DTM0603001</t>
  </si>
  <si>
    <t>DTM0603002</t>
  </si>
  <si>
    <t>DTM0603015</t>
  </si>
  <si>
    <t>DTM0603016</t>
  </si>
  <si>
    <t>DTM0603017</t>
  </si>
  <si>
    <t>DTM0603019</t>
  </si>
  <si>
    <t>DTM0603057</t>
  </si>
  <si>
    <t>DTM0603020</t>
  </si>
  <si>
    <t>DTM0603022</t>
  </si>
  <si>
    <t>DTM0603023</t>
  </si>
  <si>
    <t>DTM0603024</t>
  </si>
  <si>
    <t>DTM0603025</t>
  </si>
  <si>
    <t>DTM0603026</t>
  </si>
  <si>
    <t>DTM0603027</t>
  </si>
  <si>
    <t>DTM0603032</t>
  </si>
  <si>
    <t>DTM0603034</t>
  </si>
  <si>
    <t>DTM0603036</t>
  </si>
  <si>
    <t>DTM0603038</t>
  </si>
  <si>
    <t>DTM0603039</t>
  </si>
  <si>
    <t>DTM0603040</t>
  </si>
  <si>
    <t>DTM0603005</t>
  </si>
  <si>
    <t>DTM0603006</t>
  </si>
  <si>
    <t>DTM0603043</t>
  </si>
  <si>
    <t>DTM0603007</t>
  </si>
  <si>
    <t>DTM0603008</t>
  </si>
  <si>
    <t>DTM0603044</t>
  </si>
  <si>
    <t>DTM0603046</t>
  </si>
  <si>
    <t>DTM0603047</t>
  </si>
  <si>
    <t>DTM0603009</t>
  </si>
  <si>
    <t>DTM0603049</t>
  </si>
  <si>
    <t>DTM0603051</t>
  </si>
  <si>
    <t>DTM0603052</t>
  </si>
  <si>
    <t>DTM0603054</t>
  </si>
  <si>
    <t>DTM0603055</t>
  </si>
  <si>
    <t>DTM0601004</t>
  </si>
  <si>
    <t>DTM0601007</t>
  </si>
  <si>
    <t>DTM0601009</t>
  </si>
  <si>
    <t>DTM0601010</t>
  </si>
  <si>
    <t>DTM0601012</t>
  </si>
  <si>
    <t>DTM0601015</t>
  </si>
  <si>
    <t>DTM0601016</t>
  </si>
  <si>
    <t>DTM0601034</t>
  </si>
  <si>
    <t>DTM0601002</t>
  </si>
  <si>
    <t>DTM0601019</t>
  </si>
  <si>
    <t>DTM0601023</t>
  </si>
  <si>
    <t>DTM0601025</t>
  </si>
  <si>
    <t>DTM0601027</t>
  </si>
  <si>
    <t>DTM0601028</t>
  </si>
  <si>
    <t>DTM0601031</t>
  </si>
  <si>
    <t>DTM0601032</t>
  </si>
  <si>
    <t>DTM0611002</t>
  </si>
  <si>
    <t>DTM0611030</t>
  </si>
  <si>
    <t>DTM0611004</t>
  </si>
  <si>
    <t>DTM0611005</t>
  </si>
  <si>
    <t>Alfeid Tengra</t>
  </si>
  <si>
    <t>DTM0611049</t>
  </si>
  <si>
    <t>DTM0611033</t>
  </si>
  <si>
    <t>DTM0611008</t>
  </si>
  <si>
    <t>DTM0611009</t>
  </si>
  <si>
    <t>Alrokeeb</t>
  </si>
  <si>
    <t>DTM0611051</t>
  </si>
  <si>
    <t>Alrousaris</t>
  </si>
  <si>
    <t>DTM0611035</t>
  </si>
  <si>
    <t>DTM0611023</t>
  </si>
  <si>
    <t>DTM0611010</t>
  </si>
  <si>
    <t>DTM0611037</t>
  </si>
  <si>
    <t>DTM0611011</t>
  </si>
  <si>
    <t>DTM0611038</t>
  </si>
  <si>
    <t>DTM0611012</t>
  </si>
  <si>
    <t>DTM0611041</t>
  </si>
  <si>
    <t>DTM0611042</t>
  </si>
  <si>
    <t>DTM0611014</t>
  </si>
  <si>
    <t>DTM0611025</t>
  </si>
  <si>
    <t>DTM0611046</t>
  </si>
  <si>
    <t>Taling/Kaling</t>
  </si>
  <si>
    <t>DTM0611016</t>
  </si>
  <si>
    <t>DTM0611018</t>
  </si>
  <si>
    <t>DTM0611019</t>
  </si>
  <si>
    <t>DTM0611027</t>
  </si>
  <si>
    <t>DTM0611048</t>
  </si>
  <si>
    <t>DTM0612003</t>
  </si>
  <si>
    <t>DTM0612005</t>
  </si>
  <si>
    <t>DTM0612006</t>
  </si>
  <si>
    <t>DTM0604002</t>
  </si>
  <si>
    <t>DTM0604003</t>
  </si>
  <si>
    <t>DTM0604004</t>
  </si>
  <si>
    <t>DTM0604005</t>
  </si>
  <si>
    <t>DTM0604008</t>
  </si>
  <si>
    <t>DTM0604011</t>
  </si>
  <si>
    <t>DTM0604012</t>
  </si>
  <si>
    <t>DTM0604014</t>
  </si>
  <si>
    <t>DTM0604016</t>
  </si>
  <si>
    <t>DTM0604017</t>
  </si>
  <si>
    <t>DTM0604018</t>
  </si>
  <si>
    <t>DTM0604019</t>
  </si>
  <si>
    <t>DTM0604020</t>
  </si>
  <si>
    <t>DTM0604021</t>
  </si>
  <si>
    <t>DTM0604036</t>
  </si>
  <si>
    <t>DTM0604022</t>
  </si>
  <si>
    <t>DTM0604026</t>
  </si>
  <si>
    <t>DTM0604027</t>
  </si>
  <si>
    <t>DTM0604028</t>
  </si>
  <si>
    <t>DTM0604029</t>
  </si>
  <si>
    <t>DTM0604035</t>
  </si>
  <si>
    <t>DTM0604030</t>
  </si>
  <si>
    <t>DTM0604033</t>
  </si>
  <si>
    <t>Albardab</t>
  </si>
  <si>
    <t>DTM0608012</t>
  </si>
  <si>
    <t>Alkuwek</t>
  </si>
  <si>
    <t>DTM0608013</t>
  </si>
  <si>
    <t>DTM0608014</t>
  </si>
  <si>
    <t>DTM0613002</t>
  </si>
  <si>
    <t>DTM0605020</t>
  </si>
  <si>
    <t>DTM0605002</t>
  </si>
  <si>
    <t>DTM0605007</t>
  </si>
  <si>
    <t>DTM0605008</t>
  </si>
  <si>
    <t>DTM0605029</t>
  </si>
  <si>
    <t>DTM0605027</t>
  </si>
  <si>
    <t>DTM0605009</t>
  </si>
  <si>
    <t>DTM0605024</t>
  </si>
  <si>
    <t>DTM0605010</t>
  </si>
  <si>
    <t>DTM0605018</t>
  </si>
  <si>
    <t>DTM0605031</t>
  </si>
  <si>
    <t>DTM0605032</t>
  </si>
  <si>
    <t>DTM0605011</t>
  </si>
  <si>
    <t>DTM0605023</t>
  </si>
  <si>
    <t>DTM0605012</t>
  </si>
  <si>
    <t>DTM0605013</t>
  </si>
  <si>
    <t>DTM0605014</t>
  </si>
  <si>
    <t>DTM0605026</t>
  </si>
  <si>
    <t>DTM0605019</t>
  </si>
  <si>
    <t>DTM0605015</t>
  </si>
  <si>
    <t>DTM0605003</t>
  </si>
  <si>
    <t>DTM0605022</t>
  </si>
  <si>
    <t>DTM0605017</t>
  </si>
  <si>
    <t>DTM0615012</t>
  </si>
  <si>
    <t>DTM0615013</t>
  </si>
  <si>
    <t>DTM0615026</t>
  </si>
  <si>
    <t>DTM0615014</t>
  </si>
  <si>
    <t>Bent alkol b Al hemigy</t>
  </si>
  <si>
    <t>DTM0615005</t>
  </si>
  <si>
    <t>DTM0615027</t>
  </si>
  <si>
    <t>DTM0615009</t>
  </si>
  <si>
    <t>Kaw b ghadeer</t>
  </si>
  <si>
    <t>DTM0615021</t>
  </si>
  <si>
    <t>DTM0615008</t>
  </si>
  <si>
    <t>DTM0615018</t>
  </si>
  <si>
    <t>DTM0615010</t>
  </si>
  <si>
    <t>DTM0615025</t>
  </si>
  <si>
    <t>DTM0615003</t>
  </si>
  <si>
    <t>DTM0607016</t>
  </si>
  <si>
    <t>DTM0607001</t>
  </si>
  <si>
    <t>DTM0607002</t>
  </si>
  <si>
    <t>DTM0607003</t>
  </si>
  <si>
    <t>DTM0607004</t>
  </si>
  <si>
    <t>DTM0607015</t>
  </si>
  <si>
    <t>DTM0607019</t>
  </si>
  <si>
    <t>DTM06060039</t>
  </si>
  <si>
    <t>DTM0606039</t>
  </si>
  <si>
    <t>DTM0606040</t>
  </si>
  <si>
    <t>DTM0606004</t>
  </si>
  <si>
    <t>DTM0606006</t>
  </si>
  <si>
    <t>DTM0606007</t>
  </si>
  <si>
    <t>DTM0606008</t>
  </si>
  <si>
    <t>DTM0606010</t>
  </si>
  <si>
    <t>DTM0606011</t>
  </si>
  <si>
    <t>DTM0606014</t>
  </si>
  <si>
    <t>DTM0606017</t>
  </si>
  <si>
    <t>DTM0606018</t>
  </si>
  <si>
    <t>DTM0606019</t>
  </si>
  <si>
    <t>DTM0606020</t>
  </si>
  <si>
    <t>DTM0606022</t>
  </si>
  <si>
    <t>DTM0606023</t>
  </si>
  <si>
    <t>DTM0606025</t>
  </si>
  <si>
    <t>DTM0606027</t>
  </si>
  <si>
    <t>DTM0606028</t>
  </si>
  <si>
    <t>DTM0606029</t>
  </si>
  <si>
    <t>DTM06060038</t>
  </si>
  <si>
    <t>DTM0606036</t>
  </si>
  <si>
    <t>DTM0606037</t>
  </si>
  <si>
    <t>DTM06060040</t>
  </si>
  <si>
    <t>DTM0602055</t>
  </si>
  <si>
    <t>DTM0602062</t>
  </si>
  <si>
    <t>DTM0302008</t>
  </si>
  <si>
    <t>DTM0302009</t>
  </si>
  <si>
    <t>DTM0302010</t>
  </si>
  <si>
    <t>DTM0302011</t>
  </si>
  <si>
    <t>DTM0302012</t>
  </si>
  <si>
    <t>DTM0302016</t>
  </si>
  <si>
    <t>DTM0301010</t>
  </si>
  <si>
    <t>DTM0301011</t>
  </si>
  <si>
    <t>DTM0301006</t>
  </si>
  <si>
    <t>DTM0303004</t>
  </si>
  <si>
    <t>DTM0303005</t>
  </si>
  <si>
    <t>DTM0304005</t>
  </si>
  <si>
    <t>DTM0304006</t>
  </si>
  <si>
    <t>DTM0304011</t>
  </si>
  <si>
    <t>DTM0304008</t>
  </si>
  <si>
    <t>DTM0304009</t>
  </si>
  <si>
    <t>DTM0304002</t>
  </si>
  <si>
    <t>DTM0304010</t>
  </si>
  <si>
    <t>DTM0304004</t>
  </si>
  <si>
    <t>DTM0306001</t>
  </si>
  <si>
    <t>DTM0306026</t>
  </si>
  <si>
    <t>DTM0306005</t>
  </si>
  <si>
    <t>DTM0306024</t>
  </si>
  <si>
    <t>DTM0306020</t>
  </si>
  <si>
    <t>DTM0305009</t>
  </si>
  <si>
    <t>DTM0305004</t>
  </si>
  <si>
    <t>DTM0305002</t>
  </si>
  <si>
    <t>DTM0305006</t>
  </si>
  <si>
    <t>DTM0305008</t>
  </si>
  <si>
    <t>DTM0708011</t>
  </si>
  <si>
    <t>DTM0708008</t>
  </si>
  <si>
    <t>DTM0708013</t>
  </si>
  <si>
    <t>DTM0708007</t>
  </si>
  <si>
    <t>DTM0708004</t>
  </si>
  <si>
    <t>DTM0708006</t>
  </si>
  <si>
    <t>DTM0708012</t>
  </si>
  <si>
    <t>DTM0708009</t>
  </si>
  <si>
    <t>DTM0708010</t>
  </si>
  <si>
    <t>DTM0703023</t>
  </si>
  <si>
    <t>DTM0703027</t>
  </si>
  <si>
    <t>DTM0703021</t>
  </si>
  <si>
    <t>DTM0703011</t>
  </si>
  <si>
    <t>DTM0703025</t>
  </si>
  <si>
    <t>DTM0703013</t>
  </si>
  <si>
    <t>DTM0703014</t>
  </si>
  <si>
    <t>DTM0703020</t>
  </si>
  <si>
    <t>DTM0703028</t>
  </si>
  <si>
    <t>DTM0703019</t>
  </si>
  <si>
    <t>DTM0703022</t>
  </si>
  <si>
    <t>DTM0703024</t>
  </si>
  <si>
    <t>DTM0703026</t>
  </si>
  <si>
    <t>Wasat Gharib</t>
  </si>
  <si>
    <t>DTM0703018</t>
  </si>
  <si>
    <t>DTM0713001</t>
  </si>
  <si>
    <t>DTM0713004</t>
  </si>
  <si>
    <t>DTM0713003</t>
  </si>
  <si>
    <t>DTM0713006</t>
  </si>
  <si>
    <t>DTM0713002</t>
  </si>
  <si>
    <t>DTM0713005</t>
  </si>
  <si>
    <t>Abu Gedia</t>
  </si>
  <si>
    <t>DTM0714031</t>
  </si>
  <si>
    <t>Abu Skar</t>
  </si>
  <si>
    <t>DTM0714027</t>
  </si>
  <si>
    <t>Al Hamari</t>
  </si>
  <si>
    <t>DTM0714026</t>
  </si>
  <si>
    <t>Al Khwearat</t>
  </si>
  <si>
    <t>Al Merieg</t>
  </si>
  <si>
    <t>DTM0714014</t>
  </si>
  <si>
    <t>Al Sobag</t>
  </si>
  <si>
    <t>DTM0714017</t>
  </si>
  <si>
    <t>Al Taltat</t>
  </si>
  <si>
    <t>DTM0714030</t>
  </si>
  <si>
    <t>AlMagrour</t>
  </si>
  <si>
    <t>Arees</t>
  </si>
  <si>
    <t>DTM0714007</t>
  </si>
  <si>
    <t>Gabar El Dar</t>
  </si>
  <si>
    <t>Gad Allah</t>
  </si>
  <si>
    <t>DTM0714006</t>
  </si>
  <si>
    <t>Gamal aldin</t>
  </si>
  <si>
    <t>DTM0714020</t>
  </si>
  <si>
    <t>Helat Belal</t>
  </si>
  <si>
    <t>DTM0714025</t>
  </si>
  <si>
    <t>Hemidan</t>
  </si>
  <si>
    <t>DTM0714021</t>
  </si>
  <si>
    <t>Khamsin</t>
  </si>
  <si>
    <t>DTM0714032</t>
  </si>
  <si>
    <t>Marbouta</t>
  </si>
  <si>
    <t>DTM0714001</t>
  </si>
  <si>
    <t>Shagaleb</t>
  </si>
  <si>
    <t>DTM0714005</t>
  </si>
  <si>
    <t>Twefra</t>
  </si>
  <si>
    <t>Um Dageeg</t>
  </si>
  <si>
    <t>Um Drota (El Bshari)</t>
  </si>
  <si>
    <t>DTM0714008</t>
  </si>
  <si>
    <t>Um Jak</t>
  </si>
  <si>
    <t>DTM0714003</t>
  </si>
  <si>
    <t>Um Kereker</t>
  </si>
  <si>
    <t>DTM0714004</t>
  </si>
  <si>
    <t>Um Khshmyn</t>
  </si>
  <si>
    <t>DTM0714002</t>
  </si>
  <si>
    <t>Um Sataa</t>
  </si>
  <si>
    <t>Waling</t>
  </si>
  <si>
    <t>DTM0714016</t>
  </si>
  <si>
    <t>DTM0711002</t>
  </si>
  <si>
    <t>DTM0711001</t>
  </si>
  <si>
    <t>DTM0705013</t>
  </si>
  <si>
    <t>DTM0705015</t>
  </si>
  <si>
    <t>DTM0705012</t>
  </si>
  <si>
    <t>DTM0705010</t>
  </si>
  <si>
    <t>DTM0705009</t>
  </si>
  <si>
    <t>DTM0705005</t>
  </si>
  <si>
    <t>DTM0705016</t>
  </si>
  <si>
    <t>DTM0705017</t>
  </si>
  <si>
    <t>DTM0705018</t>
  </si>
  <si>
    <t>DTM0705007</t>
  </si>
  <si>
    <t>DTM0712002</t>
  </si>
  <si>
    <t>DTM0712014</t>
  </si>
  <si>
    <t>DTM0712011</t>
  </si>
  <si>
    <t>DTM0712009</t>
  </si>
  <si>
    <t>DTM0712006</t>
  </si>
  <si>
    <t>DTM0712008</t>
  </si>
  <si>
    <t>DTM0710003</t>
  </si>
  <si>
    <t>DTM0710011</t>
  </si>
  <si>
    <t>DTM0710004</t>
  </si>
  <si>
    <t>DTM0710015</t>
  </si>
  <si>
    <t>DTM0710008</t>
  </si>
  <si>
    <t>DTM0710010</t>
  </si>
  <si>
    <t>DTM0710006</t>
  </si>
  <si>
    <t>DTM0710009</t>
  </si>
  <si>
    <t>DTM0710013</t>
  </si>
  <si>
    <t>DTM0710012</t>
  </si>
  <si>
    <t>DTM0710014</t>
  </si>
  <si>
    <t>DTM0710005</t>
  </si>
  <si>
    <t>DTM0710007</t>
  </si>
  <si>
    <t>DTM0702015</t>
  </si>
  <si>
    <t>DTM0702005</t>
  </si>
  <si>
    <t>DTM0702011</t>
  </si>
  <si>
    <t>DTM0702007</t>
  </si>
  <si>
    <t>DTM0702013</t>
  </si>
  <si>
    <t>DTM0707004</t>
  </si>
  <si>
    <t>DTM0707008</t>
  </si>
  <si>
    <t>DTM0707005</t>
  </si>
  <si>
    <t>DTM0707013</t>
  </si>
  <si>
    <t>DTM0707014</t>
  </si>
  <si>
    <t>DTM0707011</t>
  </si>
  <si>
    <t>DTM0707009</t>
  </si>
  <si>
    <t>DTM0707012</t>
  </si>
  <si>
    <t>DTM0707010</t>
  </si>
  <si>
    <t>DTM0707007</t>
  </si>
  <si>
    <t>DTM0704023</t>
  </si>
  <si>
    <t>DTM0704003</t>
  </si>
  <si>
    <t>DTM0704004</t>
  </si>
  <si>
    <t>DTM0704006</t>
  </si>
  <si>
    <t>DTM0704014</t>
  </si>
  <si>
    <t>DTM0704007</t>
  </si>
  <si>
    <t>DTM0704015</t>
  </si>
  <si>
    <t>DTM0704013</t>
  </si>
  <si>
    <t>DTM0704009</t>
  </si>
  <si>
    <t>El Habeel</t>
  </si>
  <si>
    <t>DTM0704025</t>
  </si>
  <si>
    <t>DTM0704021</t>
  </si>
  <si>
    <t>DTM0704016</t>
  </si>
  <si>
    <t>DTM0704022</t>
  </si>
  <si>
    <t>DTM0704011</t>
  </si>
  <si>
    <t>DTM0704019</t>
  </si>
  <si>
    <t>DTM0704012</t>
  </si>
  <si>
    <t>DTM0704018</t>
  </si>
  <si>
    <t>DTM0704017</t>
  </si>
  <si>
    <t>Um Sitan</t>
  </si>
  <si>
    <t>DTM0704020</t>
  </si>
  <si>
    <t>DTM0706042</t>
  </si>
  <si>
    <t>DTM0706027</t>
  </si>
  <si>
    <t>DTM0706029</t>
  </si>
  <si>
    <t>DTM0706021</t>
  </si>
  <si>
    <t>DTM0706043</t>
  </si>
  <si>
    <t>DTM0706034</t>
  </si>
  <si>
    <t>DTM0706036</t>
  </si>
  <si>
    <t>DTM0706024</t>
  </si>
  <si>
    <t>DTM0706026</t>
  </si>
  <si>
    <t>DTM0706037</t>
  </si>
  <si>
    <t>DTM0706030</t>
  </si>
  <si>
    <t>DTM0706028</t>
  </si>
  <si>
    <t>DTM0706020</t>
  </si>
  <si>
    <t>DTM0706019</t>
  </si>
  <si>
    <t>DTM0706032</t>
  </si>
  <si>
    <t>DTM0706025</t>
  </si>
  <si>
    <t>DTM0706017</t>
  </si>
  <si>
    <t>DTM0706039</t>
  </si>
  <si>
    <t>DTM0706038</t>
  </si>
  <si>
    <t>Ghebish-Hai Alaml</t>
  </si>
  <si>
    <t>DTM0706002</t>
  </si>
  <si>
    <t>Ghebish-Hai Alsalheeb</t>
  </si>
  <si>
    <t>DTM0706004</t>
  </si>
  <si>
    <t>Hai Abowh</t>
  </si>
  <si>
    <t>DTM0706005</t>
  </si>
  <si>
    <t>Hai Abu Baa'</t>
  </si>
  <si>
    <t>DTM0706006</t>
  </si>
  <si>
    <t>DTM0706033</t>
  </si>
  <si>
    <t>DTM0706040</t>
  </si>
  <si>
    <t>DTM0706018</t>
  </si>
  <si>
    <t>DTM0706041</t>
  </si>
  <si>
    <t>DTM0706035</t>
  </si>
  <si>
    <t>DTM0701020</t>
  </si>
  <si>
    <t>DTM0701013</t>
  </si>
  <si>
    <t>DTM0701014</t>
  </si>
  <si>
    <t>DTM0701008</t>
  </si>
  <si>
    <t>DTM0701019</t>
  </si>
  <si>
    <t>DTM0701017</t>
  </si>
  <si>
    <t>DTM0701012</t>
  </si>
  <si>
    <t>Hai Taroji</t>
  </si>
  <si>
    <t>DTM0701021</t>
  </si>
  <si>
    <t>Hilat Chat</t>
  </si>
  <si>
    <t>DTM0701022</t>
  </si>
  <si>
    <t>DTM0701016</t>
  </si>
  <si>
    <t>DTM0701007</t>
  </si>
  <si>
    <t>DTM0701009</t>
  </si>
  <si>
    <t>DTM0709003</t>
  </si>
  <si>
    <t>DTM0709002</t>
  </si>
  <si>
    <t>Tajmala</t>
  </si>
  <si>
    <t>DTM0606041</t>
  </si>
  <si>
    <t>Tandek</t>
  </si>
  <si>
    <t>HELAT DOULY</t>
  </si>
  <si>
    <t>Om Sheraa</t>
  </si>
  <si>
    <t>Om Osh</t>
  </si>
  <si>
    <t>Om Adara</t>
  </si>
  <si>
    <t>Musai</t>
  </si>
  <si>
    <t>DTM0221002</t>
  </si>
  <si>
    <t>Nertati North Camp</t>
  </si>
  <si>
    <t>Garsilla</t>
  </si>
  <si>
    <t>Shearia</t>
  </si>
  <si>
    <t>Amar Jadid</t>
  </si>
  <si>
    <t>Bandisi</t>
  </si>
  <si>
    <t>Guldo</t>
  </si>
  <si>
    <t>Nertati South Camp</t>
  </si>
  <si>
    <t>Tur/ Thur</t>
  </si>
  <si>
    <t>Mukjar</t>
  </si>
  <si>
    <t>Kaia</t>
  </si>
  <si>
    <t>Solow</t>
  </si>
  <si>
    <t>Kubar</t>
  </si>
  <si>
    <t>Deleig</t>
  </si>
  <si>
    <t>Jabel Tekka- Hilat Aldory</t>
  </si>
  <si>
    <t>Jabel Tekka- Hilat Suliman</t>
  </si>
  <si>
    <t>Saroung Gharib</t>
  </si>
  <si>
    <t>Saroung Shariq</t>
  </si>
  <si>
    <t>Elsalam</t>
  </si>
  <si>
    <t>Karanik</t>
  </si>
  <si>
    <t>Algedamya</t>
  </si>
  <si>
    <t>El Neem</t>
  </si>
  <si>
    <t>Abu Dangal</t>
  </si>
  <si>
    <t>Labado</t>
  </si>
  <si>
    <t>Abu Shouk Camp</t>
  </si>
  <si>
    <t>Al Salam Camp</t>
  </si>
  <si>
    <t>Beheer</t>
  </si>
  <si>
    <t>Jaber Door</t>
  </si>
  <si>
    <t>katool</t>
  </si>
  <si>
    <t>Korma</t>
  </si>
  <si>
    <t>Mogabel</t>
  </si>
  <si>
    <t>Shagra A</t>
  </si>
  <si>
    <t>Shagra B</t>
  </si>
  <si>
    <t>Shagra C</t>
  </si>
  <si>
    <t>Takbur</t>
  </si>
  <si>
    <t>Um hajaleej</t>
  </si>
  <si>
    <t>Zamzam Camp</t>
  </si>
  <si>
    <t>Dalil Babikir</t>
  </si>
  <si>
    <t>Dalil Dokhry</t>
  </si>
  <si>
    <t>Futaha</t>
  </si>
  <si>
    <t>Arasho</t>
  </si>
  <si>
    <t>Hilat Layon Greb</t>
  </si>
  <si>
    <t>Hilat Lyon Sony</t>
  </si>
  <si>
    <t>Hilat shiekh omar</t>
  </si>
  <si>
    <t>Hillat Abakar</t>
  </si>
  <si>
    <t>Hillat Abakar Khashim Sokar</t>
  </si>
  <si>
    <t>Hillat Abdalla Mustafa</t>
  </si>
  <si>
    <t>Jelidat</t>
  </si>
  <si>
    <t>Kambi</t>
  </si>
  <si>
    <t>Nikiri</t>
  </si>
  <si>
    <t>Shadad</t>
  </si>
  <si>
    <t>Shangil Tobay</t>
  </si>
  <si>
    <t>Um Raidem</t>
  </si>
  <si>
    <t>Yahia Bidi</t>
  </si>
  <si>
    <t>Ammr</t>
  </si>
  <si>
    <t>Fata Borno (Barno)</t>
  </si>
  <si>
    <t>Gariod Matar</t>
  </si>
  <si>
    <t>Hai Aljabel</t>
  </si>
  <si>
    <t>Kassab Camp</t>
  </si>
  <si>
    <t>Um Darabai</t>
  </si>
  <si>
    <t>Abassi B (Bartti)</t>
  </si>
  <si>
    <t>Abuja Shareg</t>
  </si>
  <si>
    <t>Al Abassi</t>
  </si>
  <si>
    <t>Gaweer</t>
  </si>
  <si>
    <t>Gazgdum</t>
  </si>
  <si>
    <t>Grona</t>
  </si>
  <si>
    <t>Hai Elthanawi</t>
  </si>
  <si>
    <t>Hilat Ahmed</t>
  </si>
  <si>
    <t>Hilat Akhdar</t>
  </si>
  <si>
    <t>Hillat Abbas</t>
  </si>
  <si>
    <t>Hillat Kom</t>
  </si>
  <si>
    <t>Hillat Mahmoud</t>
  </si>
  <si>
    <t>Khor Nabak</t>
  </si>
  <si>
    <t>Kibo</t>
  </si>
  <si>
    <t>Krekra</t>
  </si>
  <si>
    <t>Labda</t>
  </si>
  <si>
    <t>Maxsi</t>
  </si>
  <si>
    <t>Tofay Aldonky</t>
  </si>
  <si>
    <t>Um Hijilij</t>
  </si>
  <si>
    <t>Um Leionah</t>
  </si>
  <si>
    <t>Wala</t>
  </si>
  <si>
    <t>Watoto</t>
  </si>
  <si>
    <t>Argoo</t>
  </si>
  <si>
    <t>Dali A&amp;B</t>
  </si>
  <si>
    <t>Hai Bargu</t>
  </si>
  <si>
    <t>Marar</t>
  </si>
  <si>
    <t>Rowanda A</t>
  </si>
  <si>
    <t>Hilat Musa Shomo</t>
  </si>
  <si>
    <t>Al-Malam</t>
  </si>
  <si>
    <t>Kaila</t>
  </si>
  <si>
    <t>Turba</t>
  </si>
  <si>
    <t>Bulbul</t>
  </si>
  <si>
    <t>Safia</t>
  </si>
  <si>
    <t>Al Salam</t>
  </si>
  <si>
    <t>Al Serief</t>
  </si>
  <si>
    <t>Beliel</t>
  </si>
  <si>
    <t>Galdi</t>
  </si>
  <si>
    <t>Hilat Hosa</t>
  </si>
  <si>
    <t>Kalma</t>
  </si>
  <si>
    <t>Maramousa</t>
  </si>
  <si>
    <t>Gandi</t>
  </si>
  <si>
    <t>Myagna</t>
  </si>
  <si>
    <t>Um Meshettir</t>
  </si>
  <si>
    <t>Geredia</t>
  </si>
  <si>
    <t>Barnga El Fial</t>
  </si>
  <si>
    <t>Daws</t>
  </si>
  <si>
    <t>Dugu</t>
  </si>
  <si>
    <t>El Mwashy Camp</t>
  </si>
  <si>
    <t>El Thanwy Camp</t>
  </si>
  <si>
    <t>Kass Abd jabar</t>
  </si>
  <si>
    <t>Kass Al Batery</t>
  </si>
  <si>
    <t>Kass Ardeda</t>
  </si>
  <si>
    <t>Kass Elthanawya Banat</t>
  </si>
  <si>
    <t>Kass Gemeza Lagro</t>
  </si>
  <si>
    <t>Kass Humira Market</t>
  </si>
  <si>
    <t>Kass Humira School</t>
  </si>
  <si>
    <t>Kass Korely</t>
  </si>
  <si>
    <t>Kass Ruhall School</t>
  </si>
  <si>
    <t>Kass Savannah</t>
  </si>
  <si>
    <t>Kass Shawa</t>
  </si>
  <si>
    <t>Kass Thur</t>
  </si>
  <si>
    <t>Kass Yahia Hajar</t>
  </si>
  <si>
    <t>Krindy Kaslo</t>
  </si>
  <si>
    <t>Kumpa</t>
  </si>
  <si>
    <t>Martoga</t>
  </si>
  <si>
    <t>Musa Begra</t>
  </si>
  <si>
    <t>Dahal Mohajreen</t>
  </si>
  <si>
    <t>Gibeibish</t>
  </si>
  <si>
    <t>Hai El bitary</t>
  </si>
  <si>
    <t>Hai El Mojama</t>
  </si>
  <si>
    <t>Haraza</t>
  </si>
  <si>
    <t>Katayla Hai El salam</t>
  </si>
  <si>
    <t>Katayla Hai El Tadamon</t>
  </si>
  <si>
    <t>Katayla Hai Shagra w ghra</t>
  </si>
  <si>
    <t>Khoor Shamam</t>
  </si>
  <si>
    <t>Remily</t>
  </si>
  <si>
    <t>Um Takena</t>
  </si>
  <si>
    <t>Hashaba Camp</t>
  </si>
  <si>
    <t>Manwashe</t>
  </si>
  <si>
    <t>Mershing</t>
  </si>
  <si>
    <t>Um Gozin/Mershing Camp</t>
  </si>
  <si>
    <t>Khor Abashe</t>
  </si>
  <si>
    <t>Sheigei &amp;Kabagay</t>
  </si>
  <si>
    <t>Rehaid Albredi</t>
  </si>
  <si>
    <t>Soreino</t>
  </si>
  <si>
    <t>Belle Elserif (Beli)</t>
  </si>
  <si>
    <t>Deribat</t>
  </si>
  <si>
    <t>Feina</t>
  </si>
  <si>
    <t>Leiba</t>
  </si>
  <si>
    <t>Tullus</t>
  </si>
  <si>
    <t>Tulus Rahad Gonoon</t>
  </si>
  <si>
    <t>UM DAFOG</t>
  </si>
  <si>
    <t>Abuzanbour</t>
  </si>
  <si>
    <t>Albedireya</t>
  </si>
  <si>
    <t>Aldabadib</t>
  </si>
  <si>
    <t>Aldamra</t>
  </si>
  <si>
    <t>Algarada</t>
  </si>
  <si>
    <t>AlJabel Alhmar</t>
  </si>
  <si>
    <t>AlJabel Alhmar 2</t>
  </si>
  <si>
    <t>Allegir</t>
  </si>
  <si>
    <t>Almadris</t>
  </si>
  <si>
    <t>Almak</t>
  </si>
  <si>
    <t>Alnor Albshlaa</t>
  </si>
  <si>
    <t>Alredem</t>
  </si>
  <si>
    <t>Alsoog</t>
  </si>
  <si>
    <t>Altawila\Alfiywila</t>
  </si>
  <si>
    <t>Altomat</t>
  </si>
  <si>
    <t>Altrangis</t>
  </si>
  <si>
    <t>Bari</t>
  </si>
  <si>
    <t>Barid</t>
  </si>
  <si>
    <t>Dagu</t>
  </si>
  <si>
    <t>Faki Abdallah</t>
  </si>
  <si>
    <t>Falata</t>
  </si>
  <si>
    <t>Gabuna</t>
  </si>
  <si>
    <t>Gardood Alzebil</t>
  </si>
  <si>
    <t>Gembraiya</t>
  </si>
  <si>
    <t>Hai Alomda</t>
  </si>
  <si>
    <t>Hila Jadida</t>
  </si>
  <si>
    <t>Kanje</t>
  </si>
  <si>
    <t>Kermogiya</t>
  </si>
  <si>
    <t>Khour fadeila</t>
  </si>
  <si>
    <t>Koos</t>
  </si>
  <si>
    <t>Mahala</t>
  </si>
  <si>
    <t>Mandraba</t>
  </si>
  <si>
    <t>Moewelih</t>
  </si>
  <si>
    <t>Nafig</t>
  </si>
  <si>
    <t>Origia</t>
  </si>
  <si>
    <t>Sanadra</t>
  </si>
  <si>
    <t>Souq Algabel</t>
  </si>
  <si>
    <t>Tab Alzraf</t>
  </si>
  <si>
    <t>Tabat</t>
  </si>
  <si>
    <t>Tagour</t>
  </si>
  <si>
    <t>Totah</t>
  </si>
  <si>
    <t>Um Algura</t>
  </si>
  <si>
    <t>Umm Grss</t>
  </si>
  <si>
    <t>Abunowara</t>
  </si>
  <si>
    <t>Aldebebat</t>
  </si>
  <si>
    <t>Aldoshka</t>
  </si>
  <si>
    <t>Algalga</t>
  </si>
  <si>
    <t>Algardood</t>
  </si>
  <si>
    <t>Alsahal</t>
  </si>
  <si>
    <t>Alsirjaya</t>
  </si>
  <si>
    <t>Altkina</t>
  </si>
  <si>
    <t>Balola</t>
  </si>
  <si>
    <t>Elseisaban</t>
  </si>
  <si>
    <t>Jabel Alumda</t>
  </si>
  <si>
    <t>Janadeel</t>
  </si>
  <si>
    <t>Kega</t>
  </si>
  <si>
    <t>Mabroka</t>
  </si>
  <si>
    <t>Shandi foug</t>
  </si>
  <si>
    <t>Tayba</t>
  </si>
  <si>
    <t>Um Zalata</t>
  </si>
  <si>
    <t>Umhashima</t>
  </si>
  <si>
    <t>Umnaeim simo</t>
  </si>
  <si>
    <t>Umnaem sambo</t>
  </si>
  <si>
    <t>Alatshan</t>
  </si>
  <si>
    <t>Albobaya</t>
  </si>
  <si>
    <t>Aldeainat</t>
  </si>
  <si>
    <t>Alfeid</t>
  </si>
  <si>
    <t>Alhugair</t>
  </si>
  <si>
    <t>Almabsout</t>
  </si>
  <si>
    <t>Almogafal</t>
  </si>
  <si>
    <t>Alsoug Janob</t>
  </si>
  <si>
    <t>Ambeer</t>
  </si>
  <si>
    <t>fajuj</t>
  </si>
  <si>
    <t>Grash</t>
  </si>
  <si>
    <t>Hi Alomda</t>
  </si>
  <si>
    <t>Hilat Abass</t>
  </si>
  <si>
    <t>Hilla Gadim</t>
  </si>
  <si>
    <t>Hillar sanina</t>
  </si>
  <si>
    <t>Khour Aldeleib</t>
  </si>
  <si>
    <t>Sarf Falata</t>
  </si>
  <si>
    <t>Sharie Alrahad</t>
  </si>
  <si>
    <t>Tounis Alkhadra</t>
  </si>
  <si>
    <t>Umbarakah -Algalagh</t>
  </si>
  <si>
    <t>Umm Berembeita</t>
  </si>
  <si>
    <t>Wasat Sharg</t>
  </si>
  <si>
    <t>Alamira</t>
  </si>
  <si>
    <t>Alg'babish</t>
  </si>
  <si>
    <t>Alsarf</t>
  </si>
  <si>
    <t>Tekim</t>
  </si>
  <si>
    <t>Umgaja</t>
  </si>
  <si>
    <t>Al morbat aljanobia 2,3,4,5,6</t>
  </si>
  <si>
    <t>Dage'</t>
  </si>
  <si>
    <t>Hai Tenger</t>
  </si>
  <si>
    <t>Abo sabeeg</t>
  </si>
  <si>
    <t>Aboanja Ganob</t>
  </si>
  <si>
    <t>Aboanja Shamal</t>
  </si>
  <si>
    <t>Alawayat</t>
  </si>
  <si>
    <t>Alkazan</t>
  </si>
  <si>
    <t>Almdrsa Alshrgiya</t>
  </si>
  <si>
    <t>Alsad Algali</t>
  </si>
  <si>
    <t>Alwarsha</t>
  </si>
  <si>
    <t>Alwihda Garb</t>
  </si>
  <si>
    <t>Alwihda sharg</t>
  </si>
  <si>
    <t>Daba Barma</t>
  </si>
  <si>
    <t>Deem Silik</t>
  </si>
  <si>
    <t>Elghaba</t>
  </si>
  <si>
    <t>Hai Alnima</t>
  </si>
  <si>
    <t>Kor Al Ramla</t>
  </si>
  <si>
    <t>Sanjeel</t>
  </si>
  <si>
    <t>Tabaldia</t>
  </si>
  <si>
    <t>Tawaklna</t>
  </si>
  <si>
    <t>Troba</t>
  </si>
  <si>
    <t>Hilat Barno</t>
  </si>
  <si>
    <t>Alhuda</t>
  </si>
  <si>
    <t>Alsalam</t>
  </si>
  <si>
    <t>Kadbr</t>
  </si>
  <si>
    <t>Al sair Alamin Ali Eissa</t>
  </si>
  <si>
    <t>Alfarshaya</t>
  </si>
  <si>
    <t>Algoz Sharg</t>
  </si>
  <si>
    <t>Alhla Aljadida</t>
  </si>
  <si>
    <t>Allabad</t>
  </si>
  <si>
    <t>Almlkeya</t>
  </si>
  <si>
    <t>Alradeif</t>
  </si>
  <si>
    <t>Alwady</t>
  </si>
  <si>
    <t>Fath Alrahman</t>
  </si>
  <si>
    <t>Fegosa</t>
  </si>
  <si>
    <t>Ferish</t>
  </si>
  <si>
    <t>Ferish 2</t>
  </si>
  <si>
    <t>Gadra</t>
  </si>
  <si>
    <t>Hai Al salam</t>
  </si>
  <si>
    <t>Hai Almak Shamal</t>
  </si>
  <si>
    <t>Hia Altorg</t>
  </si>
  <si>
    <t>Jarbeda</t>
  </si>
  <si>
    <t>Kegnk</t>
  </si>
  <si>
    <t>Marafeed</t>
  </si>
  <si>
    <t>Nor Elhuda/Eldelima</t>
  </si>
  <si>
    <t>Sengaat</t>
  </si>
  <si>
    <t>Tomaat sharig</t>
  </si>
  <si>
    <t>Al thorida</t>
  </si>
  <si>
    <t>Aljabl alahmar bet alkol</t>
  </si>
  <si>
    <t>Aljabl alahmar Koaga</t>
  </si>
  <si>
    <t>Alnad'eef</t>
  </si>
  <si>
    <t>Angaro</t>
  </si>
  <si>
    <t>Dabdoub</t>
  </si>
  <si>
    <t>Gadeer</t>
  </si>
  <si>
    <t>Hababa b hegir aldom</t>
  </si>
  <si>
    <t>Kelogy</t>
  </si>
  <si>
    <t>Merng</t>
  </si>
  <si>
    <t>Um Dehlib</t>
  </si>
  <si>
    <t>Um Doal</t>
  </si>
  <si>
    <t>Um Zarzoor</t>
  </si>
  <si>
    <t>Wirna b aljabal alahmar</t>
  </si>
  <si>
    <t>Almitar</t>
  </si>
  <si>
    <t>Hai Elmatar</t>
  </si>
  <si>
    <t>Hai Elnasr</t>
  </si>
  <si>
    <t>Hai Elsafa</t>
  </si>
  <si>
    <t>Hai Elsalam</t>
  </si>
  <si>
    <t>Koakaya</t>
  </si>
  <si>
    <t>Krtala</t>
  </si>
  <si>
    <t>Al hojirat</t>
  </si>
  <si>
    <t>Al Shemma east</t>
  </si>
  <si>
    <t>Al Shemma west</t>
  </si>
  <si>
    <t>Alban Gadid</t>
  </si>
  <si>
    <t>Algargod</t>
  </si>
  <si>
    <t>Algoz ganob</t>
  </si>
  <si>
    <t>Almalkaya</t>
  </si>
  <si>
    <t>Almthlath</t>
  </si>
  <si>
    <t>Alrafdif</t>
  </si>
  <si>
    <t>Alshaeer</t>
  </si>
  <si>
    <t>Alzindiya</t>
  </si>
  <si>
    <t>Darja Talta (Mahlaj)</t>
  </si>
  <si>
    <t>Elnasseij</t>
  </si>
  <si>
    <t>Gaar Alhajar</t>
  </si>
  <si>
    <t>Hai Elmsani</t>
  </si>
  <si>
    <t>Hai Elsoug</t>
  </si>
  <si>
    <t>Hajar Elamk</t>
  </si>
  <si>
    <t>Hajar Enor</t>
  </si>
  <si>
    <t>Kalba</t>
  </si>
  <si>
    <t>Klimo</t>
  </si>
  <si>
    <t>Marta Alhilla Aljadeeda</t>
  </si>
  <si>
    <t>Tafry</t>
  </si>
  <si>
    <t>Tulo</t>
  </si>
  <si>
    <t>Um Batah</t>
  </si>
  <si>
    <t>Um Battah Gharb</t>
  </si>
  <si>
    <t>Almuhafza janob</t>
  </si>
  <si>
    <t>Almuhafza shamal</t>
  </si>
  <si>
    <t>Alradief</t>
  </si>
  <si>
    <t>Altogola</t>
  </si>
  <si>
    <t>Atla Braa</t>
  </si>
  <si>
    <t>Gaar Alhagar</t>
  </si>
  <si>
    <t>Hai Almatar</t>
  </si>
  <si>
    <t>Hai Saliheen</t>
  </si>
  <si>
    <t>Haj Habba Alsalamat</t>
  </si>
  <si>
    <t>Abuzar</t>
  </si>
  <si>
    <t>Ardamata</t>
  </si>
  <si>
    <t>Dorti</t>
  </si>
  <si>
    <t>El Hujaj</t>
  </si>
  <si>
    <t>Jamaa</t>
  </si>
  <si>
    <t>Ryad</t>
  </si>
  <si>
    <t>Beida Camp</t>
  </si>
  <si>
    <t>Kengo Heraza</t>
  </si>
  <si>
    <t>Misterei</t>
  </si>
  <si>
    <t>Foro Burunga</t>
  </si>
  <si>
    <t>Magarsa</t>
  </si>
  <si>
    <t>ALSalam</t>
  </si>
  <si>
    <t>Alwadi</t>
  </si>
  <si>
    <t>Dar El salam</t>
  </si>
  <si>
    <t>Jammaa</t>
  </si>
  <si>
    <t>Madares</t>
  </si>
  <si>
    <t>Nour el Houda</t>
  </si>
  <si>
    <t>Sala</t>
  </si>
  <si>
    <t>Umdinabiro</t>
  </si>
  <si>
    <t>Abulujam</t>
  </si>
  <si>
    <t>Arsho Camp</t>
  </si>
  <si>
    <t>Hijlija</t>
  </si>
  <si>
    <t>Kuskus</t>
  </si>
  <si>
    <t>Manjora Tat</t>
  </si>
  <si>
    <t>Azrny</t>
  </si>
  <si>
    <t>Krinik Camp</t>
  </si>
  <si>
    <t>Murnei</t>
  </si>
  <si>
    <t>Sisi Camp</t>
  </si>
  <si>
    <t>Um Tajok</t>
  </si>
  <si>
    <t>Al d'oros</t>
  </si>
  <si>
    <t>Al mya'ya</t>
  </si>
  <si>
    <t>Al Wehda Jnoub</t>
  </si>
  <si>
    <t>Alrobe' alrabe' shimal</t>
  </si>
  <si>
    <t>Blooh</t>
  </si>
  <si>
    <t>Tertees</t>
  </si>
  <si>
    <t>Um Ashosh</t>
  </si>
  <si>
    <t>Um Drisaya</t>
  </si>
  <si>
    <t>Abu Agbar</t>
  </si>
  <si>
    <t>Abu Bateekh</t>
  </si>
  <si>
    <t>Al sed</t>
  </si>
  <si>
    <t>Al Tebldya</t>
  </si>
  <si>
    <t>Alagd</t>
  </si>
  <si>
    <t>Ald'olyma</t>
  </si>
  <si>
    <t>Almdrsa Alshrgya</t>
  </si>
  <si>
    <t>Almogdma</t>
  </si>
  <si>
    <t>Alseteeb</t>
  </si>
  <si>
    <t>Bashma</t>
  </si>
  <si>
    <t>Jughinya</t>
  </si>
  <si>
    <t>Mamouna</t>
  </si>
  <si>
    <t>Ne'matin</t>
  </si>
  <si>
    <t>Um Albashar</t>
  </si>
  <si>
    <t>Al debab</t>
  </si>
  <si>
    <t>Garya Gadeed</t>
  </si>
  <si>
    <t>Kilo 50</t>
  </si>
  <si>
    <t>Nama</t>
  </si>
  <si>
    <t>Sharab</t>
  </si>
  <si>
    <t>Tomsah</t>
  </si>
  <si>
    <t>Hai Alzoza</t>
  </si>
  <si>
    <t>Um Mraheek</t>
  </si>
  <si>
    <t>Alban Gadeed</t>
  </si>
  <si>
    <t>Aldrngas Alshargi</t>
  </si>
  <si>
    <t>Alferdos</t>
  </si>
  <si>
    <t>Aljogan</t>
  </si>
  <si>
    <t>Bark Allah Um bstatna</t>
  </si>
  <si>
    <t>Gengaru Algusar</t>
  </si>
  <si>
    <t>Lagawa 1</t>
  </si>
  <si>
    <t>Lagawa 2</t>
  </si>
  <si>
    <t>Lagawa 3</t>
  </si>
  <si>
    <t>Al a'zam</t>
  </si>
  <si>
    <t>Al Tadamon</t>
  </si>
  <si>
    <t>Alghabsha+sharef</t>
  </si>
  <si>
    <t>Alrotat</t>
  </si>
  <si>
    <t>Alzrafa Albirda</t>
  </si>
  <si>
    <t>Um seninaya</t>
  </si>
  <si>
    <t>Abu Mariga Hajr</t>
  </si>
  <si>
    <t>Alenabia</t>
  </si>
  <si>
    <t>Alhour</t>
  </si>
  <si>
    <t>Alkobrah</t>
  </si>
  <si>
    <t>Alshengia</t>
  </si>
  <si>
    <t>Bear Bashir</t>
  </si>
  <si>
    <t>Foga</t>
  </si>
  <si>
    <t>Goz Albakri</t>
  </si>
  <si>
    <t>Hellat Ibrahim</t>
  </si>
  <si>
    <t>Madinat Al Nehood</t>
  </si>
  <si>
    <t>Um Albadri</t>
  </si>
  <si>
    <t>Um bel</t>
  </si>
  <si>
    <t>Um Gessa</t>
  </si>
  <si>
    <t>Algaria Shoa'a</t>
  </si>
  <si>
    <t>Hai Alsalam</t>
  </si>
  <si>
    <t>Kajira</t>
  </si>
  <si>
    <t>Senitaya B</t>
  </si>
  <si>
    <t>albayja</t>
  </si>
  <si>
    <t>aldubkur</t>
  </si>
  <si>
    <t>Alhashima</t>
  </si>
  <si>
    <t>Almasab</t>
  </si>
  <si>
    <t>AlSount</t>
  </si>
  <si>
    <t>Dwaj</t>
  </si>
  <si>
    <t>Eridibah</t>
  </si>
  <si>
    <t>Halfa</t>
  </si>
  <si>
    <t>kiram (Kadam)</t>
  </si>
  <si>
    <t>Abu Ismael g</t>
  </si>
  <si>
    <t>Abu Ismail South</t>
  </si>
  <si>
    <t>Abu Refaey</t>
  </si>
  <si>
    <t>Al Kelibat</t>
  </si>
  <si>
    <t>Algantor</t>
  </si>
  <si>
    <t>Algotn</t>
  </si>
  <si>
    <t>Alklae'et</t>
  </si>
  <si>
    <t>Altyon</t>
  </si>
  <si>
    <t>Feg Alhalaa</t>
  </si>
  <si>
    <t>Hai Alga'a &amp; alsahafa</t>
  </si>
  <si>
    <t>Hai alnasr</t>
  </si>
  <si>
    <t>Hai Alwehda</t>
  </si>
  <si>
    <t>Kokab</t>
  </si>
  <si>
    <t>Tabldy</t>
  </si>
  <si>
    <t>Um D'oban</t>
  </si>
  <si>
    <t>Abd Alsharef</t>
  </si>
  <si>
    <t>Abu Raai</t>
  </si>
  <si>
    <t>Al hai Al shargi Shimal</t>
  </si>
  <si>
    <t>Aljafla</t>
  </si>
  <si>
    <t>Alklayl</t>
  </si>
  <si>
    <t>Awlad Errish</t>
  </si>
  <si>
    <t>Garyat Abd Alhai</t>
  </si>
  <si>
    <t>Garyat Abu Shatat</t>
  </si>
  <si>
    <t>Garyat Alsamha</t>
  </si>
  <si>
    <t>Garyat Alsharfa</t>
  </si>
  <si>
    <t>Garyat Belila</t>
  </si>
  <si>
    <t>Garyat Eyal Nae'm</t>
  </si>
  <si>
    <t>Garyat Kejira</t>
  </si>
  <si>
    <t>Garyat Morba'at</t>
  </si>
  <si>
    <t>Garyat Sabbi</t>
  </si>
  <si>
    <t>Garyat Um Shalouba</t>
  </si>
  <si>
    <t>Garyat Wed fadol</t>
  </si>
  <si>
    <t>Garyat Wedaa'</t>
  </si>
  <si>
    <t>Ghebish - Hai Aljhad</t>
  </si>
  <si>
    <t>Hai Alrahma</t>
  </si>
  <si>
    <t>Idris Wd Denga</t>
  </si>
  <si>
    <t>Um Debiba</t>
  </si>
  <si>
    <t>Um Dgal</t>
  </si>
  <si>
    <t>Aldbiker</t>
  </si>
  <si>
    <t>Alfaid' Eissa</t>
  </si>
  <si>
    <t>Alherazya Admin</t>
  </si>
  <si>
    <t>Altbareeb</t>
  </si>
  <si>
    <t>Angato</t>
  </si>
  <si>
    <t>Fama</t>
  </si>
  <si>
    <t>Gibny</t>
  </si>
  <si>
    <t>Hai Alferdos</t>
  </si>
  <si>
    <t>Kassly AlKhalwy</t>
  </si>
  <si>
    <t>Keilk Hai Alsalamt IDPs</t>
  </si>
  <si>
    <t>Um Senina</t>
  </si>
  <si>
    <t>Adid Alfoursh</t>
  </si>
  <si>
    <t>Ali Dinar</t>
  </si>
  <si>
    <t>Shia'ria</t>
  </si>
  <si>
    <t>IOM is pleased to share with you the latest Displacement Tracking Matrix (DTM) Dataset Round 3.</t>
  </si>
  <si>
    <t>You can find in the Summary tab the number of IDPs breakdown by:</t>
  </si>
  <si>
    <t>Summary</t>
  </si>
  <si>
    <t>#Locations</t>
  </si>
  <si>
    <t>#IDP Households</t>
  </si>
  <si>
    <t>#Individuals</t>
  </si>
  <si>
    <t>#States</t>
  </si>
  <si>
    <t>#Localities</t>
  </si>
  <si>
    <t>Number of IDP households by Shelter Type</t>
  </si>
  <si>
    <t>State</t>
  </si>
  <si>
    <t>Total</t>
  </si>
  <si>
    <t>Number of IDP households by State of Origin</t>
  </si>
  <si>
    <t>Number of IDP individuals by State of Origin</t>
  </si>
  <si>
    <t>Number of IDP individuals by Period of Displacement and State of Displacement</t>
  </si>
  <si>
    <t>Number of IDP households by Period of Displacement and State of Displacement</t>
  </si>
  <si>
    <t>Number and % of IDPs by Period of Displacement</t>
  </si>
  <si>
    <t>Period of Displacement</t>
  </si>
  <si>
    <t xml:space="preserve">IDP Households </t>
  </si>
  <si>
    <t>IDP Individuals</t>
  </si>
  <si>
    <t>%</t>
  </si>
  <si>
    <t>Between 2003 and 2010</t>
  </si>
  <si>
    <t>Between 2011 and 2017</t>
  </si>
  <si>
    <t>Number of IDPs by Locality of Displacement</t>
  </si>
  <si>
    <t>Locality</t>
  </si>
  <si>
    <t>Individuals</t>
  </si>
  <si>
    <t>Households</t>
  </si>
  <si>
    <t>Sex and Age Disaggregation by Locality</t>
  </si>
  <si>
    <t>Move to some where else</t>
  </si>
  <si>
    <t>Remain</t>
  </si>
  <si>
    <t>Return</t>
  </si>
  <si>
    <t>Camp (formal)</t>
  </si>
  <si>
    <t>Host Community /In Host Family/Community accommodation</t>
  </si>
  <si>
    <t>In Rented accommodation (paying rent)</t>
  </si>
  <si>
    <t>In Abandoned buildings/critical shelters/no rent</t>
  </si>
  <si>
    <t>In schools or other public buildings/no rent</t>
  </si>
  <si>
    <t>Gathering sites (informal settlements or open area)</t>
  </si>
  <si>
    <t>Other type of shelter</t>
  </si>
  <si>
    <t>North Kordofan</t>
  </si>
  <si>
    <t>West Darfur</t>
  </si>
  <si>
    <t>South Darfur</t>
  </si>
  <si>
    <t>North Darfur</t>
  </si>
  <si>
    <t>East Darfur</t>
  </si>
  <si>
    <t>Central Darfur</t>
  </si>
  <si>
    <t>Blue Nile</t>
  </si>
  <si>
    <t>South Kordofan</t>
  </si>
  <si>
    <t>West Kordofan</t>
  </si>
  <si>
    <t>0 (less than 1)Year Male</t>
  </si>
  <si>
    <t>0 (less than 1)Year Female</t>
  </si>
  <si>
    <t>1-5Year Male</t>
  </si>
  <si>
    <t>1-5Year  Female</t>
  </si>
  <si>
    <t>6-17 Year Male</t>
  </si>
  <si>
    <t>6-17 Year Female</t>
  </si>
  <si>
    <t>18-59Year Male</t>
  </si>
  <si>
    <t>18-59Year Female</t>
  </si>
  <si>
    <t>60+ Year Male</t>
  </si>
  <si>
    <t>60+ Year Female</t>
  </si>
  <si>
    <t>Total Individuals</t>
  </si>
  <si>
    <t>At Tadamon - BN</t>
  </si>
  <si>
    <t>An Nuhud</t>
  </si>
  <si>
    <t>Baw</t>
  </si>
  <si>
    <t>Ed Damazine</t>
  </si>
  <si>
    <t>Bendasi</t>
  </si>
  <si>
    <t>Um Dukhun</t>
  </si>
  <si>
    <t>Zalingi</t>
  </si>
  <si>
    <t>Ad Du'ayn</t>
  </si>
  <si>
    <t>Al Fasher</t>
  </si>
  <si>
    <t>Al Lait</t>
  </si>
  <si>
    <t>At Tina</t>
  </si>
  <si>
    <t>Kutum</t>
  </si>
  <si>
    <t>Melit</t>
  </si>
  <si>
    <t>Um Baru</t>
  </si>
  <si>
    <t>Um Rawaba</t>
  </si>
  <si>
    <t>As Salam - SD</t>
  </si>
  <si>
    <t>Damso</t>
  </si>
  <si>
    <t>Gereida</t>
  </si>
  <si>
    <t>Kateila</t>
  </si>
  <si>
    <t>Kubum</t>
  </si>
  <si>
    <t>Tulus</t>
  </si>
  <si>
    <t>Um Dafoug</t>
  </si>
  <si>
    <t>Al Leri</t>
  </si>
  <si>
    <t>Al Quoz</t>
  </si>
  <si>
    <t>Ar Rashad</t>
  </si>
  <si>
    <t>Dilling</t>
  </si>
  <si>
    <t>Ghadeer</t>
  </si>
  <si>
    <t>Habila - SK</t>
  </si>
  <si>
    <t>Kadugli</t>
  </si>
  <si>
    <t>Talawdi</t>
  </si>
  <si>
    <t>Beida</t>
  </si>
  <si>
    <t>Habila - WD</t>
  </si>
  <si>
    <t>Abu Zabad</t>
  </si>
  <si>
    <t>Abyei</t>
  </si>
  <si>
    <t>Al Idia</t>
  </si>
  <si>
    <t>Al Khiwai</t>
  </si>
  <si>
    <t>Al Lagowa</t>
  </si>
  <si>
    <t>Al Meiram</t>
  </si>
  <si>
    <t>As Salam - WK</t>
  </si>
  <si>
    <t>Dataset</t>
  </si>
  <si>
    <t>Total Male</t>
  </si>
  <si>
    <t>Total Female</t>
  </si>
  <si>
    <t>#</t>
  </si>
  <si>
    <t>Sex and Age Disaggregation %</t>
  </si>
  <si>
    <t>Return Intention %</t>
  </si>
  <si>
    <t>Period of Displacement %</t>
  </si>
  <si>
    <t>DoA</t>
  </si>
  <si>
    <t>RoundNo</t>
  </si>
  <si>
    <t>State_Name</t>
  </si>
  <si>
    <t>StateCode</t>
  </si>
  <si>
    <t>Location</t>
  </si>
  <si>
    <t>location DTM Code</t>
  </si>
  <si>
    <t>VisitedBefore</t>
  </si>
  <si>
    <t>Locationtype</t>
  </si>
  <si>
    <t>LocationClassification</t>
  </si>
  <si>
    <t>Round 2  HH الاسر</t>
  </si>
  <si>
    <t>Round 2  IND الافراد</t>
  </si>
  <si>
    <t>HH</t>
  </si>
  <si>
    <t>IND</t>
  </si>
  <si>
    <t>HH2003n2010</t>
  </si>
  <si>
    <t>IND2003n2010</t>
  </si>
  <si>
    <t>HHbet2011n2017</t>
  </si>
  <si>
    <t>INDbet2011n2017</t>
  </si>
  <si>
    <t>HH2018</t>
  </si>
  <si>
    <t>IND2018</t>
  </si>
  <si>
    <t>HH2019</t>
  </si>
  <si>
    <t>IND2019</t>
  </si>
  <si>
    <t>HH2020</t>
  </si>
  <si>
    <t>IND2020</t>
  </si>
  <si>
    <t>HH2021</t>
  </si>
  <si>
    <t>IND2021</t>
  </si>
  <si>
    <t>State1</t>
  </si>
  <si>
    <t>Locality1</t>
  </si>
  <si>
    <t>State2</t>
  </si>
  <si>
    <t>Locality2</t>
  </si>
  <si>
    <t>State3</t>
  </si>
  <si>
    <t>Locality3</t>
  </si>
  <si>
    <t>First</t>
  </si>
  <si>
    <t>Second</t>
  </si>
  <si>
    <t>Third</t>
  </si>
  <si>
    <t>IfOther</t>
  </si>
  <si>
    <t>1Camp</t>
  </si>
  <si>
    <t>2Host Family</t>
  </si>
  <si>
    <t>3Rented</t>
  </si>
  <si>
    <t>4Abandonedbuildings</t>
  </si>
  <si>
    <t>5school</t>
  </si>
  <si>
    <t>6Gathering</t>
  </si>
  <si>
    <t>7Other</t>
  </si>
  <si>
    <t>lessthan1M</t>
  </si>
  <si>
    <t>0lessthan1F</t>
  </si>
  <si>
    <t>1-5M</t>
  </si>
  <si>
    <t>1-5F</t>
  </si>
  <si>
    <t>6-17M</t>
  </si>
  <si>
    <t>6-17F</t>
  </si>
  <si>
    <t>18-59M</t>
  </si>
  <si>
    <t>18-59F</t>
  </si>
  <si>
    <t>60+M</t>
  </si>
  <si>
    <t>60+F</t>
  </si>
  <si>
    <t>IDPINTENDtheir place</t>
  </si>
  <si>
    <t>Was the interviewing conducted in person or on the phone?1</t>
  </si>
  <si>
    <t>Is the information provided by the source matching your observa1</t>
  </si>
  <si>
    <t>Does the source of information have any list or information on1</t>
  </si>
  <si>
    <t>Is the information provided identical between different sources1</t>
  </si>
  <si>
    <t>2021-04-15</t>
  </si>
  <si>
    <t>2021-04-21</t>
  </si>
  <si>
    <t>DTM04</t>
  </si>
  <si>
    <t>DTM0403</t>
  </si>
  <si>
    <t>yes</t>
  </si>
  <si>
    <t/>
  </si>
  <si>
    <t xml:space="preserve">Green     </t>
  </si>
  <si>
    <t>2021-04-19</t>
  </si>
  <si>
    <t>DTM06</t>
  </si>
  <si>
    <t>DTM0603</t>
  </si>
  <si>
    <t>2021-04-20</t>
  </si>
  <si>
    <t>2021-04-24</t>
  </si>
  <si>
    <t>DTM07</t>
  </si>
  <si>
    <t>DTM0701</t>
  </si>
  <si>
    <t xml:space="preserve">Orange    </t>
  </si>
  <si>
    <t>2021-04-25</t>
  </si>
  <si>
    <t>DTM02</t>
  </si>
  <si>
    <t>DTM0202</t>
  </si>
  <si>
    <t>DTM0221</t>
  </si>
  <si>
    <t>2021-04-22</t>
  </si>
  <si>
    <t>DTM0402</t>
  </si>
  <si>
    <t>2021-05-02</t>
  </si>
  <si>
    <t>DTM0705</t>
  </si>
  <si>
    <t>2021-04-23</t>
  </si>
  <si>
    <t>DTM0201</t>
  </si>
  <si>
    <t>DTM0212</t>
  </si>
  <si>
    <t>DTM0206</t>
  </si>
  <si>
    <t>no</t>
  </si>
  <si>
    <t>2021-04-30</t>
  </si>
  <si>
    <t>DTM0704</t>
  </si>
  <si>
    <t>2021-04-26</t>
  </si>
  <si>
    <t>neighborhood</t>
  </si>
  <si>
    <t>DTM01</t>
  </si>
  <si>
    <t>DTM0101</t>
  </si>
  <si>
    <t>DTM0711</t>
  </si>
  <si>
    <t>2021-04-28</t>
  </si>
  <si>
    <t>2021-04-27</t>
  </si>
  <si>
    <t>DTM0213</t>
  </si>
  <si>
    <t>DTM0102</t>
  </si>
  <si>
    <t>DTM0706</t>
  </si>
  <si>
    <t>DTM0214</t>
  </si>
  <si>
    <t>DTM0209</t>
  </si>
  <si>
    <t>2021-04-29</t>
  </si>
  <si>
    <t xml:space="preserve">Red       </t>
  </si>
  <si>
    <t>DTM0215</t>
  </si>
  <si>
    <t>DTM0605</t>
  </si>
  <si>
    <t>DTM0708</t>
  </si>
  <si>
    <t>DTM0106</t>
  </si>
  <si>
    <t>2021-05-01</t>
  </si>
  <si>
    <t>DTM0203</t>
  </si>
  <si>
    <t>DTM0710</t>
  </si>
  <si>
    <t>DTM0107</t>
  </si>
  <si>
    <t>2021-05-03</t>
  </si>
  <si>
    <t>DTM0712</t>
  </si>
  <si>
    <t>2021-05-04</t>
  </si>
  <si>
    <t>2021-05-05</t>
  </si>
  <si>
    <t>DTM0714</t>
  </si>
  <si>
    <t>DTM0211</t>
  </si>
  <si>
    <t>DTM0113</t>
  </si>
  <si>
    <t>DTM0104</t>
  </si>
  <si>
    <t>DTM0210</t>
  </si>
  <si>
    <t>DTM0205</t>
  </si>
  <si>
    <t>DTM0208</t>
  </si>
  <si>
    <t>DTM0613</t>
  </si>
  <si>
    <t>2021-05-06</t>
  </si>
  <si>
    <t>DTM0713</t>
  </si>
  <si>
    <t>2021-05-07</t>
  </si>
  <si>
    <t>2021-03-25</t>
  </si>
  <si>
    <t>DTM0601</t>
  </si>
  <si>
    <t>DTM0611</t>
  </si>
  <si>
    <t>DTM0709</t>
  </si>
  <si>
    <t>DTM0207</t>
  </si>
  <si>
    <t>2021-05-08</t>
  </si>
  <si>
    <t>2021-05-09</t>
  </si>
  <si>
    <t>2021-04-11</t>
  </si>
  <si>
    <t>2021-05-11</t>
  </si>
  <si>
    <t>2021-05-10</t>
  </si>
  <si>
    <t>DTM0602</t>
  </si>
  <si>
    <t>DTM0103</t>
  </si>
  <si>
    <t>DTM0606</t>
  </si>
  <si>
    <t>DTM0703</t>
  </si>
  <si>
    <t>2021-05-12</t>
  </si>
  <si>
    <t>DTM0614</t>
  </si>
  <si>
    <t>2021-05-13</t>
  </si>
  <si>
    <t>2021-05-14</t>
  </si>
  <si>
    <t>DTM0615</t>
  </si>
  <si>
    <t>Korma  gathering</t>
  </si>
  <si>
    <t>2021-05-15</t>
  </si>
  <si>
    <t>2021-05-16</t>
  </si>
  <si>
    <t>2021-05-17</t>
  </si>
  <si>
    <t>DTM0216</t>
  </si>
  <si>
    <t>2021-05-18</t>
  </si>
  <si>
    <t>DTM0204</t>
  </si>
  <si>
    <t>DTM0612</t>
  </si>
  <si>
    <t>2021-05-20</t>
  </si>
  <si>
    <t>2021-05-27</t>
  </si>
  <si>
    <t>DTM05</t>
  </si>
  <si>
    <t>DTM0504</t>
  </si>
  <si>
    <t>2021-05-21</t>
  </si>
  <si>
    <t>2021-05-22</t>
  </si>
  <si>
    <t>2021-05-23</t>
  </si>
  <si>
    <t>DTM03</t>
  </si>
  <si>
    <t>DTM0302</t>
  </si>
  <si>
    <t>DTM0608</t>
  </si>
  <si>
    <t>DTM0301</t>
  </si>
  <si>
    <t>DTM0305</t>
  </si>
  <si>
    <t>DTM0503</t>
  </si>
  <si>
    <t>2021-05-24</t>
  </si>
  <si>
    <t>DTM0505</t>
  </si>
  <si>
    <t>DTM0306</t>
  </si>
  <si>
    <t>2021-05-25</t>
  </si>
  <si>
    <t>2021-05-29</t>
  </si>
  <si>
    <t>DTM0507</t>
  </si>
  <si>
    <t>2021-05-26</t>
  </si>
  <si>
    <t>DTM0509</t>
  </si>
  <si>
    <t>DTM0506</t>
  </si>
  <si>
    <t>DTM0304</t>
  </si>
  <si>
    <t>DTM0105</t>
  </si>
  <si>
    <t>DTM0508</t>
  </si>
  <si>
    <t>2021-05-28</t>
  </si>
  <si>
    <t>Om khair</t>
  </si>
  <si>
    <t>DTM0502</t>
  </si>
  <si>
    <t>DTM0303</t>
  </si>
  <si>
    <t>2021-05-30</t>
  </si>
  <si>
    <t>DTM0501</t>
  </si>
  <si>
    <t>DTM0702</t>
  </si>
  <si>
    <t>2021-05-31</t>
  </si>
  <si>
    <t>2021-06-01</t>
  </si>
  <si>
    <t>2021-03-28</t>
  </si>
  <si>
    <t>DTM12</t>
  </si>
  <si>
    <t>DTM1204</t>
  </si>
  <si>
    <t>2021-04-09</t>
  </si>
  <si>
    <t>2021-04-13</t>
  </si>
  <si>
    <t>2021-06-02</t>
  </si>
  <si>
    <t>2021-03-24</t>
  </si>
  <si>
    <t>DTM1202</t>
  </si>
  <si>
    <t>2021-03-26</t>
  </si>
  <si>
    <t>2021-03-29</t>
  </si>
  <si>
    <t>2021-03-30</t>
  </si>
  <si>
    <t>2021-03-31</t>
  </si>
  <si>
    <t>DTM1201</t>
  </si>
  <si>
    <t>DTM0110</t>
  </si>
  <si>
    <t>2021-03-22</t>
  </si>
  <si>
    <t>2021-03-23</t>
  </si>
  <si>
    <t>DTM1203</t>
  </si>
  <si>
    <t>DTM0401</t>
  </si>
  <si>
    <t>2021-06-04</t>
  </si>
  <si>
    <t>2021-06-06</t>
  </si>
  <si>
    <t>2021-03-27</t>
  </si>
  <si>
    <t>2021-04-01</t>
  </si>
  <si>
    <t>2021-06-05</t>
  </si>
  <si>
    <t>2021-06-07</t>
  </si>
  <si>
    <t>2021-06-08</t>
  </si>
  <si>
    <t>2021-06-09</t>
  </si>
  <si>
    <t>2021-06-10</t>
  </si>
  <si>
    <t>DTM15</t>
  </si>
  <si>
    <t>DTM1503</t>
  </si>
  <si>
    <t>2021-06-11</t>
  </si>
  <si>
    <t>2021-06-12</t>
  </si>
  <si>
    <t>2021-06-13</t>
  </si>
  <si>
    <t>2020-04-25</t>
  </si>
  <si>
    <t>DTM0607</t>
  </si>
  <si>
    <t>DTM1508</t>
  </si>
  <si>
    <t>2021-06-14</t>
  </si>
  <si>
    <t>2021-06-15</t>
  </si>
  <si>
    <t>DTM0604</t>
  </si>
  <si>
    <t>DTM1505</t>
  </si>
  <si>
    <t>2021-06-16</t>
  </si>
  <si>
    <t>DTM0707</t>
  </si>
  <si>
    <t>2021-06-17</t>
  </si>
  <si>
    <t>2021-06-18</t>
  </si>
  <si>
    <t>2021-06-19</t>
  </si>
  <si>
    <t>2021-06-20</t>
  </si>
  <si>
    <t>2021-06-21</t>
  </si>
  <si>
    <t>2021-06-22</t>
  </si>
  <si>
    <t>2021-06-23</t>
  </si>
  <si>
    <t>2021-06-24</t>
  </si>
  <si>
    <t>2021-06-25</t>
  </si>
  <si>
    <t>2021-06-26</t>
  </si>
  <si>
    <t>2021-06-28</t>
  </si>
  <si>
    <t>2021-06-29</t>
  </si>
  <si>
    <t>4/25/2021</t>
  </si>
  <si>
    <t>DTM0508002</t>
  </si>
  <si>
    <t xml:space="preserve"> In person </t>
  </si>
  <si>
    <t xml:space="preserve"> Yes, for most </t>
  </si>
  <si>
    <t>Column Labels</t>
  </si>
  <si>
    <t>Values</t>
  </si>
  <si>
    <t>Sum of HH</t>
  </si>
  <si>
    <t>Blue Nile Total</t>
  </si>
  <si>
    <t>Sum of IND</t>
  </si>
  <si>
    <t>2018</t>
  </si>
  <si>
    <t>2019</t>
  </si>
  <si>
    <t>2020</t>
  </si>
  <si>
    <t>2021</t>
  </si>
  <si>
    <t xml:space="preserve">2021 </t>
  </si>
  <si>
    <t xml:space="preserve">2020 </t>
  </si>
  <si>
    <t>% Household</t>
  </si>
  <si>
    <t>Sum of 18-59M</t>
  </si>
  <si>
    <t>1-5 Year Male</t>
  </si>
  <si>
    <t>1-5 Year  Female</t>
  </si>
  <si>
    <t>18-59 Year Male</t>
  </si>
  <si>
    <t>18-59 Year Female</t>
  </si>
  <si>
    <t>Tawila</t>
  </si>
  <si>
    <t>Sharg Aj Jabal</t>
  </si>
  <si>
    <t>Ed Al Fursan</t>
  </si>
  <si>
    <t>Dar As Salam</t>
  </si>
  <si>
    <t>Kebkabiya</t>
  </si>
  <si>
    <t>As Serief</t>
  </si>
  <si>
    <t>Al Koma</t>
  </si>
  <si>
    <t>At Tawisha</t>
  </si>
  <si>
    <t>return</t>
  </si>
  <si>
    <t>Shattaya</t>
  </si>
  <si>
    <t>Kereneik</t>
  </si>
  <si>
    <t>Nyala Janoub</t>
  </si>
  <si>
    <t>Nitega</t>
  </si>
  <si>
    <t>Rehaid Albirdi</t>
  </si>
  <si>
    <t>Nyala Shimal</t>
  </si>
  <si>
    <t>Al Wihda</t>
  </si>
  <si>
    <t>Foro Baranga</t>
  </si>
  <si>
    <t>Ag Geneina</t>
  </si>
  <si>
    <t>Saraf Omra</t>
  </si>
  <si>
    <t>Buram</t>
  </si>
  <si>
    <t>Al Radoum</t>
  </si>
  <si>
    <t>Nyala</t>
  </si>
  <si>
    <t>Yassin</t>
  </si>
  <si>
    <t>Abassiya</t>
  </si>
  <si>
    <t>Abu Kershola</t>
  </si>
  <si>
    <t>Keilak</t>
  </si>
  <si>
    <t>As Sunut</t>
  </si>
  <si>
    <t>Babanusa</t>
  </si>
  <si>
    <t>Al Dibab</t>
  </si>
  <si>
    <t>Soudari</t>
  </si>
  <si>
    <t>Abu Karinka</t>
  </si>
  <si>
    <t>Ghubaish</t>
  </si>
  <si>
    <t>Al Firdous</t>
  </si>
  <si>
    <t>Adila</t>
  </si>
  <si>
    <t>Delami</t>
  </si>
  <si>
    <t>Wad Bandah</t>
  </si>
  <si>
    <t>Abu Jabrah</t>
  </si>
  <si>
    <t>Al Buram</t>
  </si>
  <si>
    <t>Jebel Moon</t>
  </si>
  <si>
    <t>Abu Jubayhah</t>
  </si>
  <si>
    <t>Heiban</t>
  </si>
  <si>
    <t>Um Durein</t>
  </si>
  <si>
    <t>Ar Rahad</t>
  </si>
  <si>
    <t>Wadi Salih</t>
  </si>
  <si>
    <t>Azum</t>
  </si>
  <si>
    <t>Abyei PCA Area</t>
  </si>
  <si>
    <t>Al Kurmuk</t>
  </si>
  <si>
    <t>Assalaya</t>
  </si>
  <si>
    <t>Sirba</t>
  </si>
  <si>
    <t>River Nile</t>
  </si>
  <si>
    <t>East Darfur Total</t>
  </si>
  <si>
    <t>South Kordofan Total</t>
  </si>
  <si>
    <t>West Kordofan Total</t>
  </si>
  <si>
    <t>South Darfur Total</t>
  </si>
  <si>
    <t>North Darfur Total</t>
  </si>
  <si>
    <t>Central Darfur Total</t>
  </si>
  <si>
    <t>West Darfur Total</t>
  </si>
  <si>
    <t>North Kordofan Total</t>
  </si>
  <si>
    <t>2021-08-15</t>
  </si>
  <si>
    <t>DTM0111</t>
  </si>
  <si>
    <t>Sortony</t>
  </si>
  <si>
    <t>DTM0111022</t>
  </si>
  <si>
    <t xml:space="preserve">On the phone </t>
  </si>
  <si>
    <t xml:space="preserve"> Only for some </t>
  </si>
  <si>
    <t xml:space="preserve"> Yes, for everything </t>
  </si>
  <si>
    <t>Male</t>
  </si>
  <si>
    <t>Female</t>
  </si>
  <si>
    <t>Otash Camp</t>
  </si>
  <si>
    <t>DTM0217003</t>
  </si>
  <si>
    <t>Hai Kanga</t>
  </si>
  <si>
    <t>DTM0701011</t>
  </si>
  <si>
    <t>Yes</t>
  </si>
  <si>
    <t>2/18/2021</t>
  </si>
  <si>
    <t>Ar Rusayris</t>
  </si>
  <si>
    <t>DTM1205</t>
  </si>
  <si>
    <t>El Azaza</t>
  </si>
  <si>
    <t>DTM1205002</t>
  </si>
  <si>
    <t>Armed conflict, Violence</t>
  </si>
  <si>
    <t>DTM1205001</t>
  </si>
  <si>
    <t>2/20/2021</t>
  </si>
  <si>
    <t>Geisan</t>
  </si>
  <si>
    <t>DTM1206</t>
  </si>
  <si>
    <t>Daim-Saad</t>
  </si>
  <si>
    <t>DTM1206004</t>
  </si>
  <si>
    <t>2/21/2021</t>
  </si>
  <si>
    <t>Adassi</t>
  </si>
  <si>
    <t>DTM1206007</t>
  </si>
  <si>
    <t>Bakowry</t>
  </si>
  <si>
    <t>DTM1206002</t>
  </si>
  <si>
    <t>2/24/2021</t>
  </si>
  <si>
    <t>Wad Al Mahi</t>
  </si>
  <si>
    <t>DTM1207</t>
  </si>
  <si>
    <t>DTM1207001</t>
  </si>
  <si>
    <t>2/26/2021</t>
  </si>
  <si>
    <t>DTM1205003</t>
  </si>
  <si>
    <t>2/28/2021</t>
  </si>
  <si>
    <t>Hai Geisan</t>
  </si>
  <si>
    <t>DTM1205005</t>
  </si>
  <si>
    <t>DTM1205007</t>
  </si>
  <si>
    <t>2/19/2021</t>
  </si>
  <si>
    <t>Elyass</t>
  </si>
  <si>
    <t>DTM1206006</t>
  </si>
  <si>
    <t>2/27/2021</t>
  </si>
  <si>
    <t>Abu-Garin</t>
  </si>
  <si>
    <t>DTM1202003</t>
  </si>
  <si>
    <t>Dairang</t>
  </si>
  <si>
    <t>DTM1202004</t>
  </si>
  <si>
    <t>DTM1202001</t>
  </si>
  <si>
    <t>8/22/2021</t>
  </si>
  <si>
    <t>Rokoro</t>
  </si>
  <si>
    <t>DTM0509011</t>
  </si>
  <si>
    <t>Move somewhere else</t>
  </si>
  <si>
    <t>Sex and Age Disaggregation by State</t>
  </si>
  <si>
    <t>IDPs Remain</t>
  </si>
  <si>
    <t>IDPs Return</t>
  </si>
  <si>
    <t>Move to somewhere else</t>
  </si>
  <si>
    <t>The whole dataset is located under IDPs DATASET tab</t>
  </si>
  <si>
    <t>Other tabs</t>
  </si>
  <si>
    <t>Shelter Type</t>
  </si>
  <si>
    <t>Shelter Type by households</t>
  </si>
  <si>
    <t>State of Origin</t>
  </si>
  <si>
    <t>Locality of Displacement</t>
  </si>
  <si>
    <t>Sex and Age Disaggregation</t>
  </si>
  <si>
    <t>Return Intention</t>
  </si>
  <si>
    <t>Number of IDPs by their return intention</t>
  </si>
  <si>
    <t>Kas</t>
  </si>
  <si>
    <t>Wasat Jabal Marrah</t>
  </si>
  <si>
    <t>Ar Reif Ash Shargi</t>
  </si>
  <si>
    <t>Shamal Jabal Marrah</t>
  </si>
  <si>
    <t>Gharb Jabal Marrah</t>
  </si>
  <si>
    <t>Abyei PCA</t>
  </si>
  <si>
    <t>Sheikan</t>
  </si>
  <si>
    <t>Aldikir</t>
  </si>
  <si>
    <t>DTM0601008</t>
  </si>
  <si>
    <t>In Person</t>
  </si>
  <si>
    <t>Link for Map</t>
  </si>
  <si>
    <t>During this round of data collection, DTM has identified 3,086,553 internally displaced persons (619,971 households), dispersed across 9 States, 82 localities and 685 locations in Sudan</t>
  </si>
  <si>
    <t>Verified State</t>
  </si>
  <si>
    <t>Verified Locality</t>
  </si>
  <si>
    <t>Kernoi</t>
  </si>
  <si>
    <t>At Tadamon - SK</t>
  </si>
  <si>
    <t>GIS_y</t>
  </si>
  <si>
    <t>GIS_x</t>
  </si>
  <si>
    <t>admin1Pcod</t>
  </si>
  <si>
    <t>admin2Pcod</t>
  </si>
  <si>
    <t>Accuracy</t>
  </si>
  <si>
    <t>SD02</t>
  </si>
  <si>
    <t>SD08107</t>
  </si>
  <si>
    <t>NO</t>
  </si>
  <si>
    <t>SD08</t>
  </si>
  <si>
    <t>Accurate</t>
  </si>
  <si>
    <t>SD08109</t>
  </si>
  <si>
    <t>close</t>
  </si>
  <si>
    <t>SD08110</t>
  </si>
  <si>
    <t>SD08108</t>
  </si>
  <si>
    <t>SD08104</t>
  </si>
  <si>
    <t>SD07</t>
  </si>
  <si>
    <t>SD07103</t>
  </si>
  <si>
    <t>SD08105</t>
  </si>
  <si>
    <t>SD07088</t>
  </si>
  <si>
    <t>SD08106</t>
  </si>
  <si>
    <t>Close</t>
  </si>
  <si>
    <t>SD03</t>
  </si>
  <si>
    <t>SD03162</t>
  </si>
  <si>
    <t>SD03167</t>
  </si>
  <si>
    <t>SD03164</t>
  </si>
  <si>
    <t>SD07090</t>
  </si>
  <si>
    <t>SD03144</t>
  </si>
  <si>
    <t>SD05165</t>
  </si>
  <si>
    <t>SD05</t>
  </si>
  <si>
    <t>SD05142</t>
  </si>
  <si>
    <t>SD05148</t>
  </si>
  <si>
    <t>SD03159</t>
  </si>
  <si>
    <t>SD03166</t>
  </si>
  <si>
    <t>SD03147</t>
  </si>
  <si>
    <t>SD18</t>
  </si>
  <si>
    <t>SD18104</t>
  </si>
  <si>
    <t>SD03143</t>
  </si>
  <si>
    <t>SD03145</t>
  </si>
  <si>
    <t>SD03149</t>
  </si>
  <si>
    <t>SD18087</t>
  </si>
  <si>
    <t>SD18100</t>
  </si>
  <si>
    <t>SD18085</t>
  </si>
  <si>
    <t>SD19</t>
  </si>
  <si>
    <t>SD03172</t>
  </si>
  <si>
    <t>SD03158</t>
  </si>
  <si>
    <t>SD18103</t>
  </si>
  <si>
    <t>SD18102</t>
  </si>
  <si>
    <t>SD18022</t>
  </si>
  <si>
    <t>SD18092</t>
  </si>
  <si>
    <t>SD02114</t>
  </si>
  <si>
    <t>SD02129</t>
  </si>
  <si>
    <t>SD18105</t>
  </si>
  <si>
    <t>SD18106</t>
  </si>
  <si>
    <t>SD18021</t>
  </si>
  <si>
    <t>SD02128</t>
  </si>
  <si>
    <t>SD03150</t>
  </si>
  <si>
    <t>SD18028</t>
  </si>
  <si>
    <t>SD02113</t>
  </si>
  <si>
    <t>SD03146</t>
  </si>
  <si>
    <t>SD07089</t>
  </si>
  <si>
    <t>SD02169</t>
  </si>
  <si>
    <t>SD03151</t>
  </si>
  <si>
    <t>SD07095</t>
  </si>
  <si>
    <t>Not Received</t>
  </si>
  <si>
    <t>SD07094</t>
  </si>
  <si>
    <t>SD02170</t>
  </si>
  <si>
    <t>SD04</t>
  </si>
  <si>
    <t>SD04115</t>
  </si>
  <si>
    <t>SD02133</t>
  </si>
  <si>
    <t>SD07098</t>
  </si>
  <si>
    <t>SD03157</t>
  </si>
  <si>
    <t>SD07093</t>
  </si>
  <si>
    <t>SD07107</t>
  </si>
  <si>
    <t>SD07104</t>
  </si>
  <si>
    <t>SD18029</t>
  </si>
  <si>
    <t xml:space="preserve">Tamalgun
</t>
  </si>
  <si>
    <t>SD02168</t>
  </si>
  <si>
    <t>SD07105</t>
  </si>
  <si>
    <t>SD07108</t>
  </si>
  <si>
    <t>SD03153</t>
  </si>
  <si>
    <t xml:space="preserve">Eljhaba
</t>
  </si>
  <si>
    <t>SD07091</t>
  </si>
  <si>
    <t>SD06</t>
  </si>
  <si>
    <t>SD06139</t>
  </si>
  <si>
    <t>SD07106</t>
  </si>
  <si>
    <t>SD06135</t>
  </si>
  <si>
    <t>SD05163</t>
  </si>
  <si>
    <t>SD06131</t>
  </si>
  <si>
    <t>SD07097</t>
  </si>
  <si>
    <t>SD04111</t>
  </si>
  <si>
    <t>SD04125</t>
  </si>
  <si>
    <t>SD06132</t>
  </si>
  <si>
    <t>SD06137</t>
  </si>
  <si>
    <t>SD04123</t>
  </si>
  <si>
    <t>SD06138</t>
  </si>
  <si>
    <t>SD06110</t>
  </si>
  <si>
    <t>SD04122</t>
  </si>
  <si>
    <t>SD06130</t>
  </si>
  <si>
    <t>SD06112</t>
  </si>
  <si>
    <t>SD04121</t>
  </si>
  <si>
    <t>SD18086</t>
  </si>
  <si>
    <t>SD02171</t>
  </si>
  <si>
    <t>SD13</t>
  </si>
  <si>
    <t>SD13024</t>
  </si>
  <si>
    <t>SD13030</t>
  </si>
  <si>
    <t>SD13023</t>
  </si>
  <si>
    <t>SD02124</t>
  </si>
  <si>
    <t>StatePcode</t>
  </si>
  <si>
    <t>localitycode</t>
  </si>
  <si>
    <t>Pcode</t>
  </si>
  <si>
    <t>uuid</t>
  </si>
  <si>
    <t>6cb91cf7-8f59-4e10-ba95-c3a4222c7e43</t>
  </si>
  <si>
    <t>9b1939d9-43f9-44d1-bb1c-bcbfa9ec6374</t>
  </si>
  <si>
    <t>890952c7-0e1c-4b04-9af6-5d07c077e3b0</t>
  </si>
  <si>
    <t>f6d07054-3fb4-48b4-b788-0da78c06b749</t>
  </si>
  <si>
    <t>5ee0b42b-3837-4415-b791-a8f72f0cd3a5</t>
  </si>
  <si>
    <t>d2848ee8-63d0-451e-8f90-81d88417abd6</t>
  </si>
  <si>
    <t>d110ad00-4d86-43dd-83df-564eeabb102d</t>
  </si>
  <si>
    <t>46c64912-3047-46ad-8f8b-663f08a01449</t>
  </si>
  <si>
    <t>73779e7b-dbe4-445e-b31b-fab35c5eef47</t>
  </si>
  <si>
    <t>ead2b64e-1416-495f-a5d9-e5a54bbe3d98</t>
  </si>
  <si>
    <t>9aa88a37-ca98-4cf0-aa2d-0548c0c28903</t>
  </si>
  <si>
    <t>54aad38e-1ad4-4885-a7d5-b45f23b7c13c</t>
  </si>
  <si>
    <t>02283b89-c19a-41e2-8cc1-c17ab7307515</t>
  </si>
  <si>
    <t xml:space="preserve">Communal clashes (ethnic, land, cattle) </t>
  </si>
  <si>
    <t>Natural disaster (floods, droughts, etc)</t>
  </si>
  <si>
    <t>27e08879-53eb-410d-afd1-540e9a07cb76</t>
  </si>
  <si>
    <t>be7e62fb-a04c-4dfe-9e2a-fa885bc114e2</t>
  </si>
  <si>
    <t>1f4cd73c-2906-4aa2-a006-9b1d798ba4a0</t>
  </si>
  <si>
    <t>95ebc70c-b1e2-48f9-9f3e-d42fc088f4e7</t>
  </si>
  <si>
    <t xml:space="preserve">Natural disaster (floods, droughts, etc) </t>
  </si>
  <si>
    <t>dcb4d6f9-66f4-4960-aed1-fee71b52b436</t>
  </si>
  <si>
    <t>16677f85-8190-48e3-81d7-77c2c0504dd4</t>
  </si>
  <si>
    <t>0183f1ed-eba1-49ed-bce7-4ae9033df569</t>
  </si>
  <si>
    <t>b950d53d-2636-4621-b3ff-295af3d9b3fd</t>
  </si>
  <si>
    <t>cae655f4-668f-4e4e-b279-5f35de6ca61e</t>
  </si>
  <si>
    <t>2f2e1383-4bb7-4de9-a44e-e603640be348</t>
  </si>
  <si>
    <t>Economic reasons (no livelihood/no services)</t>
  </si>
  <si>
    <t>3283255c-044c-483b-bfd3-366e11338739</t>
  </si>
  <si>
    <t>d98cc78d-d3db-4132-9330-ea2e7c9086c5</t>
  </si>
  <si>
    <t>093b67a4-2040-46ca-8c36-36636a562a2f</t>
  </si>
  <si>
    <t>538a7051-efec-4d27-b3e0-4cade1b157e1</t>
  </si>
  <si>
    <t>6f1765f4-86a8-47ec-9541-db5ee6d4aa28</t>
  </si>
  <si>
    <t>c4ce72be-7339-4213-8913-23b6e145c32f</t>
  </si>
  <si>
    <t>92f0f46c-5730-412e-b43a-7211702eb0e6</t>
  </si>
  <si>
    <t>f40e79ce-756e-4e22-9b1e-3df9c9d16ceb</t>
  </si>
  <si>
    <t>d9dc57ee-3d6d-4129-bccd-b6ed6498ee20</t>
  </si>
  <si>
    <t>c7565453-e3a8-4757-b83c-9b18661f33d1</t>
  </si>
  <si>
    <t>7097c519-d9d7-4061-9749-15760152e5c5</t>
  </si>
  <si>
    <t>2306d6c1-b36c-4808-b41a-9750db63259d</t>
  </si>
  <si>
    <t>4f6bd19d-ad83-4d91-8974-9897891d838e</t>
  </si>
  <si>
    <t>e466bf50-6345-49d7-bee0-fb5f3b3e9e88</t>
  </si>
  <si>
    <t>134fbb92-0fba-433b-a022-a1ab9f8e6a4a</t>
  </si>
  <si>
    <t>d6c71a0f-7206-4ea1-9426-ca4156466514</t>
  </si>
  <si>
    <t>eb21bd32-150c-49b1-9516-38dd167077e8</t>
  </si>
  <si>
    <t>4b2e68c5-b8cd-4271-99cb-6ac727e4a77f</t>
  </si>
  <si>
    <t>1aa14b92-f5ed-4353-b697-60eaa7b4d337</t>
  </si>
  <si>
    <t>d51ac617-733b-4e8f-9e3e-81f68b1f28d4</t>
  </si>
  <si>
    <t>965027c9-d476-4fbb-a7fb-05b920e19ff0</t>
  </si>
  <si>
    <t>1b581b26-2443-48f6-b067-9900a8026428</t>
  </si>
  <si>
    <t>80fcec6c-d0a6-4ec9-a869-12b42b54113b</t>
  </si>
  <si>
    <t>36348fea-cba5-4548-bac9-419e84895837</t>
  </si>
  <si>
    <t>dfd73320-2665-409c-b1f0-fbe1704c2d66</t>
  </si>
  <si>
    <t>15658953-c91b-440a-9185-8261a7f9aaf8</t>
  </si>
  <si>
    <t>d53d8204-b6c6-4fed-8047-9a301560131e</t>
  </si>
  <si>
    <t>b9ba8664-e721-4f9a-a881-bf682a6cc177</t>
  </si>
  <si>
    <t>1e3db7ca-1906-4d72-87ad-c2179ad001a8</t>
  </si>
  <si>
    <t>1136ab63-14a7-435e-919f-52df7cdb0580</t>
  </si>
  <si>
    <t>ac156c10-2c12-41a6-b318-5eb223ff4532</t>
  </si>
  <si>
    <t>4d9945f2-0373-4371-ad1d-d7554d10f8ba</t>
  </si>
  <si>
    <t>dc8f3654-e8ed-46b6-876d-e8bc01a15a48</t>
  </si>
  <si>
    <t>71c7419f-4a3b-4302-815c-2e0a9972d55a</t>
  </si>
  <si>
    <t>163c916e-9e80-4211-a620-5f3a12440f77</t>
  </si>
  <si>
    <t>632f04c4-ccc2-446f-a281-487465c1dfd1</t>
  </si>
  <si>
    <t>0321496e-ef92-403f-9ba0-f0c51f4e6d21</t>
  </si>
  <si>
    <t>edf9c1ff-2fed-48d6-ba02-580c9d5fcd89</t>
  </si>
  <si>
    <t>5a175dee-220d-407e-b400-37d1fd7facc6</t>
  </si>
  <si>
    <t>834de00e-b369-4628-8e92-052fdff85aa6</t>
  </si>
  <si>
    <t>c3cc9a0e-b7d5-48a1-bf27-423143ea6c3d</t>
  </si>
  <si>
    <t>2e5fcb5b-adb3-46c3-b242-16686f4e5c18</t>
  </si>
  <si>
    <t>7c06ed4b-3f2e-48b5-9cbc-9351d513b114</t>
  </si>
  <si>
    <t>1ec26fd3-db07-4f1b-b258-0c6696929515</t>
  </si>
  <si>
    <t>d886812d-8041-4bc6-8138-6483afdae4cd</t>
  </si>
  <si>
    <t>cdea3317-0a67-4271-bd27-cf894e4d5482</t>
  </si>
  <si>
    <t>483e1c2d-295a-4202-ba10-1a956e25f255</t>
  </si>
  <si>
    <t>69987ef5-3cda-43be-a790-c36787512841</t>
  </si>
  <si>
    <t>fae44c27-4cfb-4c5a-8ab4-2f5eabcb2693</t>
  </si>
  <si>
    <t>77130950-4550-4c11-849a-5601a72a2d0f</t>
  </si>
  <si>
    <t>4c372f18-4b97-4404-a9ec-1abbdc9cd208</t>
  </si>
  <si>
    <t>66e809dc-3244-4a6a-92d4-d5ea0c5d91ab</t>
  </si>
  <si>
    <t>d4537c33-f817-4e33-8273-ce34d327bcfe</t>
  </si>
  <si>
    <t>9c34dd63-1960-4348-a5e7-7b40e57815e6</t>
  </si>
  <si>
    <t>603f8fd4-89db-4f6f-a5c7-ce5a59941efd</t>
  </si>
  <si>
    <t>986f2160-01ad-4328-8b29-dd7bf19129b9</t>
  </si>
  <si>
    <t>f9837f56-7273-4947-ae38-f9cd65fb72c7</t>
  </si>
  <si>
    <t>dab330a4-2d9c-4b1b-b6a2-f6d328c70a3b</t>
  </si>
  <si>
    <t>548757d3-1380-4f9d-8014-f0652da9ac3e</t>
  </si>
  <si>
    <t>a69a027a-b156-483d-a1ef-837940556084</t>
  </si>
  <si>
    <t>07ea8a26-353a-4387-9106-632865ef8ff1</t>
  </si>
  <si>
    <t>1adecf03-c86c-4bab-a31c-11838124f6c9</t>
  </si>
  <si>
    <t>1231d5b5-d02c-48e2-bbf2-dcda0cc98971</t>
  </si>
  <si>
    <t>d139002d-9f5c-4e0e-a83d-9e99d42b3a13</t>
  </si>
  <si>
    <t>a1981e65-c3df-4742-86df-e6a6794c9e4c</t>
  </si>
  <si>
    <t>d9434016-40bf-4866-a068-c1034a3dfb41</t>
  </si>
  <si>
    <t>a9c93199-21d4-4f45-a063-b6ff57ca6892</t>
  </si>
  <si>
    <t>609a5b43-0b56-4264-81b0-87c83215ef32</t>
  </si>
  <si>
    <t>6dc38f0e-8eee-46d1-9112-b008a1bc3b5b</t>
  </si>
  <si>
    <t>c4b1ba9c-f284-4aca-a6a6-1901d2a42581</t>
  </si>
  <si>
    <t>1bb62457-b1fc-4c65-9af6-2563c8107bb3</t>
  </si>
  <si>
    <t>19c6a5ec-d364-4deb-a3ce-08e0aa07b583</t>
  </si>
  <si>
    <t>733ddf55-3d6e-4490-9466-ecf75aa934d1</t>
  </si>
  <si>
    <t>b1d90941-960e-4a2d-80b3-8a89b66b1390</t>
  </si>
  <si>
    <t>34e055f4-81e7-4054-8c54-a1bddcbf21b7</t>
  </si>
  <si>
    <t>61ce1aa5-f92b-4cd9-8d64-ba4b8b508fc5</t>
  </si>
  <si>
    <t>7b198fee-2002-4d51-88e8-24ba8f489796</t>
  </si>
  <si>
    <t>b1df4e4f-47d9-4352-abe4-144457b2576a</t>
  </si>
  <si>
    <t>e60cd07c-f6ba-4a4d-aeef-b7f6f0c0f0fb</t>
  </si>
  <si>
    <t>b2adf1bb-560e-470f-9790-90ea0e492e73</t>
  </si>
  <si>
    <t>0f02f42d-ccf2-456a-88d7-304f6c6d3def</t>
  </si>
  <si>
    <t>2d0f795c-92ec-43ac-b9a1-6e558ca69ef4</t>
  </si>
  <si>
    <t>825ecc8d-d1c3-4480-8057-2b49c331efc8</t>
  </si>
  <si>
    <t>654495a3-1253-489a-9c88-823c5bdecb83</t>
  </si>
  <si>
    <t>b60f58b5-3f39-409f-b94b-b632b255fb40</t>
  </si>
  <si>
    <t>4dafb1ff-6d96-4ca1-bc21-7a152dd4b1ea</t>
  </si>
  <si>
    <t>a3ac9180-4785-423d-b840-83d63d084a89</t>
  </si>
  <si>
    <t>7aa3642a-a5fc-4a94-b282-9b6f6a1b7b40</t>
  </si>
  <si>
    <t>d91530eb-3549-4bd4-998d-40836f6a9895</t>
  </si>
  <si>
    <t>b6334a3b-fbff-4c12-8b1c-f9df678623f6</t>
  </si>
  <si>
    <t>60c0ca48-c38c-43ab-956c-97cf9484efc8</t>
  </si>
  <si>
    <t>f7233e4e-10b4-4ee9-a9b1-f8f4ed18a49c</t>
  </si>
  <si>
    <t>245cf753-20d7-45be-a522-45198f98aa38</t>
  </si>
  <si>
    <t>9902f31d-2571-4ba3-b6d2-4b2dac997242</t>
  </si>
  <si>
    <t>3cf61a00-fa68-47f4-9eef-edcd7d1b2c90</t>
  </si>
  <si>
    <t>6092544f-60e9-4043-9ac0-932eae41f096</t>
  </si>
  <si>
    <t>e58ce8ba-9813-4d56-bbd4-94ffc97bc379</t>
  </si>
  <si>
    <t>a6508b4a-6bcf-4ef5-8017-1c3af9674579</t>
  </si>
  <si>
    <t>130206ba-86d9-45b0-89dc-3d9bcb629e54</t>
  </si>
  <si>
    <t>bdf659cc-bce4-4bf9-b8d9-251a0e8a173b</t>
  </si>
  <si>
    <t>dab27534-bf72-4d5a-b64f-f9ba01fdaa7e</t>
  </si>
  <si>
    <t>3b97d086-133a-4dd4-b0e3-cd5743cf5f17</t>
  </si>
  <si>
    <t>8f6011ca-21dc-4345-a9a3-e3406379f4e2</t>
  </si>
  <si>
    <t>7e055e77-dc3f-4e03-b912-e1f8a9bba2ec</t>
  </si>
  <si>
    <t>4557e5c2-7e83-4dd2-8d68-0bf6d68c004f</t>
  </si>
  <si>
    <t>a80373d7-87d4-425c-a5b1-a325cfce48f7</t>
  </si>
  <si>
    <t>cfc62f6c-585d-4d92-8397-8004a0ee9c3c</t>
  </si>
  <si>
    <t>9bf6e4c0-f8cd-4919-80b0-9c275f920e0d</t>
  </si>
  <si>
    <t>86498e57-784b-4bb3-a998-74aabeb13116</t>
  </si>
  <si>
    <t>4b7b3c88-2bf1-40b7-a962-fddc16279248</t>
  </si>
  <si>
    <t>08871649-aa5a-47f6-ac45-5f8b681f9a09</t>
  </si>
  <si>
    <t>c79ff680-4cb3-4838-887c-26728f77c049</t>
  </si>
  <si>
    <t>3430b911-5f01-4d4c-9567-aef8d8a89b19</t>
  </si>
  <si>
    <t>f8919252-9b53-4957-9ac1-ed0dcf5ffa4a</t>
  </si>
  <si>
    <t>4b462642-4927-4860-9f86-07e9f53cea8f</t>
  </si>
  <si>
    <t>64b519bc-2376-4ac9-adfb-5f7723287915</t>
  </si>
  <si>
    <t>fc454446-48c7-449f-aa54-3c990bd96202</t>
  </si>
  <si>
    <t>f9d2bc7f-435a-4b18-9f28-9c10f5411045</t>
  </si>
  <si>
    <t>66b9e83c-a1af-4f5d-a262-40aeef2ce229</t>
  </si>
  <si>
    <t>abb3b9ea-d4c8-4dbd-86ea-e9954f0b12d4</t>
  </si>
  <si>
    <t>962ef3df-9077-4298-bb63-b2d8b87169e7</t>
  </si>
  <si>
    <t>2b4db24f-035c-4196-aea4-91935ad62fa2</t>
  </si>
  <si>
    <t>6b686c50-c05c-4557-a1c4-8ecc90b094a0</t>
  </si>
  <si>
    <t>8b56b2e3-fe06-4388-80d3-9ab1bfd1111b</t>
  </si>
  <si>
    <t>443912f5-93ec-488d-a00d-bcdbc0feae81</t>
  </si>
  <si>
    <t>71877c8e-ff97-4df2-a238-bee6c233e639</t>
  </si>
  <si>
    <t>87dc4ff5-2e8d-459a-9a89-c39f75bd93c5</t>
  </si>
  <si>
    <t>167838c2-7176-4b2a-aa86-c215e44b751a</t>
  </si>
  <si>
    <t>5c6266ad-e7fa-4f2b-ba72-7460f77f4449</t>
  </si>
  <si>
    <t>62d7ce81-5745-4ea8-ae11-985d5f51a579</t>
  </si>
  <si>
    <t>ef1f4b35-c09c-4268-b7e9-6d377fec7feb</t>
  </si>
  <si>
    <t>b34d2d4d-ca98-4c67-9ff2-1da24c34cfe0</t>
  </si>
  <si>
    <t>a76f80ea-aede-43dd-84e8-be766c54e558</t>
  </si>
  <si>
    <t>48d88bf0-d32e-4d25-8f46-d2a62a5ebf03</t>
  </si>
  <si>
    <t>0158833f-bc0f-4e20-8b68-202facdbcb9a</t>
  </si>
  <si>
    <t>137523c1-a71b-4a4c-91ad-68ee00e16f18</t>
  </si>
  <si>
    <t>0a473678-906d-40d9-b483-f221802c6f3c</t>
  </si>
  <si>
    <t>b59f22dc-350f-4b59-93bb-dd8b01a05b0e</t>
  </si>
  <si>
    <t>f780bf88-6228-445e-908e-f785e1fa2c9e</t>
  </si>
  <si>
    <t>8967ded0-90b9-4bee-b69b-e28a19b04540</t>
  </si>
  <si>
    <t>9dbe746e-ecc7-4d59-95e1-2e9112fb6f62</t>
  </si>
  <si>
    <t>9ad0744e-6b4d-4e23-b9f8-016d0a442542</t>
  </si>
  <si>
    <t>577cb59f-d6dd-48a3-a534-0791fdecac57</t>
  </si>
  <si>
    <t>d5a62424-3cd9-4042-8ea6-937ea1080209</t>
  </si>
  <si>
    <t>1357869f-b289-4a10-b3be-1eea2cd0f1f2</t>
  </si>
  <si>
    <t>f45ab570-72f6-4037-a300-a74179c70dc2</t>
  </si>
  <si>
    <t>c1a4eef3-ddb0-4f80-89a0-2966389b3855</t>
  </si>
  <si>
    <t>a49a00d1-6556-4d69-bdfc-3ba0573ed6d0</t>
  </si>
  <si>
    <t>e5b65d4b-d9b0-484a-bda2-e58357eb30d6</t>
  </si>
  <si>
    <t>4ac0ec9a-a8a8-4d71-ac86-4f31a7749d0b</t>
  </si>
  <si>
    <t>9170975a-9075-49a1-b9a0-e5ff5a5dc41a</t>
  </si>
  <si>
    <t>d52fefc3-7f9c-4afa-bcfa-5377016ad15b</t>
  </si>
  <si>
    <t>b59c9b4c-519e-4724-99e0-1e846e3bbc01</t>
  </si>
  <si>
    <t>8a042c97-bc4f-43f3-b0cf-bca52b7d767e</t>
  </si>
  <si>
    <t>14d1f193-91fb-4f9c-8d0a-0a3026b612ff</t>
  </si>
  <si>
    <t>24109a8d-50e1-41ec-90af-bf950416927d</t>
  </si>
  <si>
    <t>59dfd061-809c-4c80-9dd0-5d8065b4d7fc</t>
  </si>
  <si>
    <t>e88dac92-4bf1-4847-b1dd-e948f57af1cd</t>
  </si>
  <si>
    <t>3b4160af-881c-46be-9dce-8d1b716c680b</t>
  </si>
  <si>
    <t>446851ca-18a0-4265-ac05-44c5513d89d6</t>
  </si>
  <si>
    <t>d344691b-03cb-49dc-b7dd-14813ddfd0f1</t>
  </si>
  <si>
    <t>a5ffbc1a-054a-43b5-ae29-4c0f6d62f079</t>
  </si>
  <si>
    <t>9905efbf-c680-4ad4-ad56-dc47b558d0d7</t>
  </si>
  <si>
    <t>286c69b9-f8f7-4a19-b65c-4c6a920f516c</t>
  </si>
  <si>
    <t>f0b277c7-144f-4ce6-b02a-4834708d7a53</t>
  </si>
  <si>
    <t>e40af7c6-521a-4a18-bda6-f02e0d961cea</t>
  </si>
  <si>
    <t>d055ec77-b4b7-4cdf-a5be-cc8c11e4ec10</t>
  </si>
  <si>
    <t>3a6b0649-5b98-42b9-9c54-0436ca77f838</t>
  </si>
  <si>
    <t>29961a62-98c5-4ee9-88f7-9afedccda8c1</t>
  </si>
  <si>
    <t>15bc35ac-9f11-4bd0-a431-b9b355c3acaa</t>
  </si>
  <si>
    <t>1a3844c2-2f44-40ee-8d5a-ab3a57fddb62</t>
  </si>
  <si>
    <t>6fb9b9a7-44b5-4d56-8968-1d4db1d5ef92</t>
  </si>
  <si>
    <t>f6a3facb-c360-4742-916a-30ac9b8f0027</t>
  </si>
  <si>
    <t>00106106-03c4-4160-8071-6b2580b98a1a</t>
  </si>
  <si>
    <t>a3105311-531d-4f58-827e-d4b0f063ae59</t>
  </si>
  <si>
    <t>826529c4-e8c1-43e1-95af-89c4429981d4</t>
  </si>
  <si>
    <t>38d0463c-24d0-4277-b853-4479925e9075</t>
  </si>
  <si>
    <t>c2b40f26-b7aa-4211-ac0d-b0fc8df1dbd7</t>
  </si>
  <si>
    <t>3a2c3201-8c06-42d2-89b7-c20aa1a36a8f</t>
  </si>
  <si>
    <t>88029c16-ee70-4b32-ac02-362282a3fd6e</t>
  </si>
  <si>
    <t>1bc65ec6-72ad-4bad-a8c5-9e14f77ab4fe</t>
  </si>
  <si>
    <t>09c5eb48-4f82-4ef2-956e-ea22849e47b7</t>
  </si>
  <si>
    <t>859e97f2-5cf1-47b7-8154-be55cfb9ab1b</t>
  </si>
  <si>
    <t>82744e95-f4f7-4002-bfa5-b45be4db4d37</t>
  </si>
  <si>
    <t>20483e1a-2737-49ef-be86-b67de4b3b2e8</t>
  </si>
  <si>
    <t>742a587c-7aec-4672-b8b9-a0b2a02e9343</t>
  </si>
  <si>
    <t>04b8eda5-dc73-43af-ad63-010e187483b0</t>
  </si>
  <si>
    <t>79ba6f79-71f8-4faf-b305-b9065a8006ac</t>
  </si>
  <si>
    <t>3d1f9d6c-a5d8-4a2a-bd2a-ab812cf7ad80</t>
  </si>
  <si>
    <t>cc71ac97-60d7-4663-8834-9f113c7eb342</t>
  </si>
  <si>
    <t>f1073e13-8a2d-4fd1-b69a-266b879f2fcc</t>
  </si>
  <si>
    <t>41796a6f-eadf-4151-8c5b-4164e205a309</t>
  </si>
  <si>
    <t>60cdda4e-8e2d-457b-9ba2-05226d607a87</t>
  </si>
  <si>
    <t>1361eea4-da7c-494b-b52b-ce8c006e0642</t>
  </si>
  <si>
    <t>37d41fc0-45db-4736-ba89-a718156936dd</t>
  </si>
  <si>
    <t>536475f9-8e4a-4960-b545-183a5427fbac</t>
  </si>
  <si>
    <t>b636e378-836b-4c77-84d1-0062dc5a1999</t>
  </si>
  <si>
    <t>d2518077-4bcd-4d88-ae75-f74b0c80f599</t>
  </si>
  <si>
    <t>74f65768-4fd7-4d10-a86f-177cd8c882b5</t>
  </si>
  <si>
    <t>d07f7d21-99bc-4596-afdb-7a110082725c</t>
  </si>
  <si>
    <t>9c55ca6b-fb22-4740-aa4b-cd84b2df6b2a</t>
  </si>
  <si>
    <t>8111429f-1b4b-4128-a7b7-8e1390326e33</t>
  </si>
  <si>
    <t>7f7bb6ea-b51d-4fda-bda9-24b103583dac</t>
  </si>
  <si>
    <t>193daff3-ce37-4fdd-9e88-bee6ed42892e</t>
  </si>
  <si>
    <t>f26a0fc5-cf77-4a42-880f-372104c32527</t>
  </si>
  <si>
    <t>5448bdac-b8ee-48c5-9bd6-6d92ec58edf6</t>
  </si>
  <si>
    <t>7bdb0f0f-14a4-46be-8661-3a92ba9f9b61</t>
  </si>
  <si>
    <t>c9edf2f6-63b1-4414-a0c3-33ba34512a0c</t>
  </si>
  <si>
    <t>eaf5fa86-e1e6-4bf7-af61-9e4302dfef1c</t>
  </si>
  <si>
    <t>250127ee-2db4-44c5-b8c2-73ee4caac918</t>
  </si>
  <si>
    <t>3083b71b-4696-4ecc-b8c1-a43fc18b0c33</t>
  </si>
  <si>
    <t>655c5818-ed47-450b-9ff0-e2b2ee147bef</t>
  </si>
  <si>
    <t>160a9581-5455-4388-84ca-304dcfc57b02</t>
  </si>
  <si>
    <t>b5263f94-b924-4be4-8054-a71a26d4caac</t>
  </si>
  <si>
    <t>634bb74e-426a-488b-87d7-3e3be93b4485</t>
  </si>
  <si>
    <t>3f339adc-eecd-4b1c-9c21-7ced2c02e2cb</t>
  </si>
  <si>
    <t>ccd4e011-9194-49b3-86b8-38857018ab6a</t>
  </si>
  <si>
    <t>b1dfb926-7895-461b-9cb2-b67bc27f40ea</t>
  </si>
  <si>
    <t>cb3a7619-1c7f-4d95-917c-4e7440a982f1</t>
  </si>
  <si>
    <t>94dbf604-9c76-4cf8-a178-9ad8c760ad49</t>
  </si>
  <si>
    <t>ca682482-879b-4a8c-ae1b-7b6a5cffe31d</t>
  </si>
  <si>
    <t>b22568a6-6c41-4285-9fb8-adf81adf6d1c</t>
  </si>
  <si>
    <t>81c0127f-c4a1-40da-b913-2dd0544026e5</t>
  </si>
  <si>
    <t>42ee6a61-de9d-4d1a-b633-de03faba0512</t>
  </si>
  <si>
    <t>b2213862-4e6e-42a6-9622-1066bbedbb5d</t>
  </si>
  <si>
    <t>9a319269-ce21-4c71-88ee-3b4733ed833f</t>
  </si>
  <si>
    <t>5a979f58-4eac-47a2-9f08-2144b7ab9aa8</t>
  </si>
  <si>
    <t>df748b4b-1eed-478c-83e4-f3b5401312a6</t>
  </si>
  <si>
    <t>138b9233-c976-48b9-b222-5a386b2ef6ea</t>
  </si>
  <si>
    <t>1c95a4ac-dfdf-42e9-b840-3951dde4b626</t>
  </si>
  <si>
    <t>b0a106f6-63e7-4e1c-bc0e-7ac2d95570c7</t>
  </si>
  <si>
    <t>312b6904-dd0f-41cc-8c54-009d05c6f221</t>
  </si>
  <si>
    <t>416ea00d-b7ad-4749-806d-5d11b07dc279</t>
  </si>
  <si>
    <t>3a2d696b-69dc-4355-b0d2-c83a23aab03b</t>
  </si>
  <si>
    <t>c5d5f1d7-a831-4ed0-be4d-dd72740a6680</t>
  </si>
  <si>
    <t>144c5d2f-321f-40ef-a348-2e75e3863809</t>
  </si>
  <si>
    <t>dae754e1-d38e-44a7-a97a-e25b340372ab</t>
  </si>
  <si>
    <t>5fc570f8-9898-4850-847e-04191e9bc6d7</t>
  </si>
  <si>
    <t>21003cf3-8a9a-41fe-9cb1-6d28c50a7adb</t>
  </si>
  <si>
    <t>36905e39-51ea-48c7-964f-7c436b002d93</t>
  </si>
  <si>
    <t>379f1a7e-ce61-4125-a3fb-fba8c5114a04</t>
  </si>
  <si>
    <t>e2af10bd-041b-45b3-ab7d-e1fcf52fba7c</t>
  </si>
  <si>
    <t>daed3046-3a5e-43c8-8910-8957722f6cf1</t>
  </si>
  <si>
    <t>820de887-6088-49d8-8c8b-4972e675cfb2</t>
  </si>
  <si>
    <t>61812269-da23-4547-a556-f1430dd48a3d</t>
  </si>
  <si>
    <t>aae08101-1ab7-400c-9c07-89fc284e2598</t>
  </si>
  <si>
    <t>979133e4-c052-4da3-92f7-5aa41d1e352b</t>
  </si>
  <si>
    <t>0a1f5253-d55d-46ae-93b7-aa963d45a98c</t>
  </si>
  <si>
    <t>865127ac-261d-4cfb-b9bd-203b7b098cf2</t>
  </si>
  <si>
    <t>fb2b4104-f44d-4c06-b89f-2e533c2796b2</t>
  </si>
  <si>
    <t>fb362aff-8887-4a49-881d-b555bbee8f2c</t>
  </si>
  <si>
    <t>3d659bf2-5788-4734-85fe-5cb799448f2d</t>
  </si>
  <si>
    <t>1857166f-6831-4126-9010-57fabaa9ebe0</t>
  </si>
  <si>
    <t>0dc6e134-2dcf-4c3c-9319-6b37362104c2</t>
  </si>
  <si>
    <t>169f493b-a5d8-4370-9dd1-3a8d81a9ee7c</t>
  </si>
  <si>
    <t>336ce80c-3142-4e6e-b756-d65aa9de3a1d</t>
  </si>
  <si>
    <t>a3eb3477-6789-4207-99cf-6d271b5ca625</t>
  </si>
  <si>
    <t>665ed73b-439c-4038-859a-8c1e860ff662</t>
  </si>
  <si>
    <t>f3b978b2-803e-484d-9f02-d15f6e993a57</t>
  </si>
  <si>
    <t>5c364a28-99b9-4c5e-9e31-11ac3cdc1321</t>
  </si>
  <si>
    <t>bea80fff-897a-4d39-869a-1da205c7ac8a</t>
  </si>
  <si>
    <t>b2d00cdf-0c4b-40b5-baf0-d7d607b8aaf6</t>
  </si>
  <si>
    <t>6e818672-acad-43b0-9033-2e04ec9c05ea</t>
  </si>
  <si>
    <t>dacbc428-52c8-4178-84af-03cf3e806a92</t>
  </si>
  <si>
    <t>5c8ed457-91ea-4dd6-a43c-f9eed3e39280</t>
  </si>
  <si>
    <t>773a6c90-a881-4180-b6e7-aa33d0e06d1f</t>
  </si>
  <si>
    <t>da649507-6d15-4073-974e-77f2b8c5b4c6</t>
  </si>
  <si>
    <t>34de4e20-511e-4840-9bd2-1a1d8031a2e9</t>
  </si>
  <si>
    <t>4bc94f9e-566c-44fd-b083-b2d4cffcb5f7</t>
  </si>
  <si>
    <t>bcbcded3-08a1-4b50-9286-52a5ef670fe1</t>
  </si>
  <si>
    <t>c346814d-74b0-44aa-af37-522c7ff523eb</t>
  </si>
  <si>
    <t>791db020-2159-4513-8d07-0c716d470fc7</t>
  </si>
  <si>
    <t>8a128311-faf7-4013-92bf-f1821a31d475</t>
  </si>
  <si>
    <t>f9c39894-867a-4c52-b0c2-59410912a8d4</t>
  </si>
  <si>
    <t>ba6b1306-8439-4e45-8ef6-165016e09875</t>
  </si>
  <si>
    <t>16817c64-0ff8-4aca-92a2-5ddc8e7e62bd</t>
  </si>
  <si>
    <t>3f3ae0fe-031b-4d58-afe3-bb7e56b416b3</t>
  </si>
  <si>
    <t>90bb6335-3412-4449-b49c-403955f2b046</t>
  </si>
  <si>
    <t>3013f9bf-99c2-4a3b-9a70-8c8ab9c33117</t>
  </si>
  <si>
    <t>6cabadc3-f928-43d9-b289-4ef9fc9d235f</t>
  </si>
  <si>
    <t>3948794e-71f4-4d96-91e8-e0bfa16776fc</t>
  </si>
  <si>
    <t>ad91757e-d470-474e-8f58-7dd6ed54d62c</t>
  </si>
  <si>
    <t>4cdabd5e-a84d-489e-b78d-dedb15120743</t>
  </si>
  <si>
    <t>9beab3ae-7eea-4236-92fe-97fa499299a7</t>
  </si>
  <si>
    <t>6b60ae10-0680-4327-9ccf-dd557dfc585d</t>
  </si>
  <si>
    <t>71aea8ea-d170-4282-b53e-302f431a4e43</t>
  </si>
  <si>
    <t>bc7f1982-e147-4da8-973a-617cdaf0c6cd</t>
  </si>
  <si>
    <t>40daac21-4af5-40b9-b91c-4eec53feb7f6</t>
  </si>
  <si>
    <t>14b41bd7-4c1d-42d9-addc-26aac860d780</t>
  </si>
  <si>
    <t>794dcc01-fb3a-41cf-8396-149eb285a03b</t>
  </si>
  <si>
    <t>4d5eca71-e7d5-42ce-978a-8ee6893ca6e7</t>
  </si>
  <si>
    <t>f6520c89-9742-4e2e-a3c0-b9f7a4fce356</t>
  </si>
  <si>
    <t>a97295bb-8aaa-4365-ab6d-c528bdcb732f</t>
  </si>
  <si>
    <t>f063bd3d-6bf3-4965-a5de-6f05940e9746</t>
  </si>
  <si>
    <t>a6829be4-5a0c-4a7c-9dad-584a13c9e86a</t>
  </si>
  <si>
    <t>27379dbc-09e7-4a7f-bb04-a157ee491aa0</t>
  </si>
  <si>
    <t>36a82629-b8f4-43e6-8906-29f63a1715bf</t>
  </si>
  <si>
    <t>a65c59a3-f82a-4071-9371-a0ff26fe8dcd</t>
  </si>
  <si>
    <t>eead2f7f-f8e0-4ccf-9d13-aa5a92852441</t>
  </si>
  <si>
    <t>429bb66d-5d34-4b25-b70e-906315881c75</t>
  </si>
  <si>
    <t>9f45aaf4-b0b0-47cf-8e73-10ca6ef53914</t>
  </si>
  <si>
    <t>5fbefdee-d1f9-40cf-a806-61e6788fc7c7</t>
  </si>
  <si>
    <t>c739d074-300f-4740-b1e3-3190eade070b</t>
  </si>
  <si>
    <t>4ac36995-1abe-4954-b26e-856f4344f868</t>
  </si>
  <si>
    <t>ed8cd524-7354-487f-8212-cd722e886939</t>
  </si>
  <si>
    <t>17fc1da9-5509-45c9-852d-40d5fc316234</t>
  </si>
  <si>
    <t>19a03715-632e-4e8e-9a49-7b861e20212e</t>
  </si>
  <si>
    <t>e55b466c-adb7-4ae9-b575-1f22e08335e5</t>
  </si>
  <si>
    <t>8c7f041f-87c1-4d8b-93e8-b56961be4086</t>
  </si>
  <si>
    <t>6421bc2b-c428-4c69-9d91-3079e682579b</t>
  </si>
  <si>
    <t>75774382-2d0e-4235-b603-ed28cdc345c5</t>
  </si>
  <si>
    <t>29eea9a0-4370-4f24-af79-57ce4a4bf82c</t>
  </si>
  <si>
    <t>524fb19d-b1b8-4de7-94da-21c94029fad8</t>
  </si>
  <si>
    <t>46e3a529-96b6-45bd-b274-71d4ffc6f96d</t>
  </si>
  <si>
    <t>7a9dc126-bd4b-4bf4-ad14-bf30816dca0f</t>
  </si>
  <si>
    <t>bc81ec59-2269-45c5-aad9-fe98a45916b3</t>
  </si>
  <si>
    <t>13cc7105-980c-492c-96f4-9ec5883a727a</t>
  </si>
  <si>
    <t>5521b339-7a20-4db5-82e1-f2f0752292aa</t>
  </si>
  <si>
    <t>5f31a3c4-774e-4aad-9433-3c7c029b88a4</t>
  </si>
  <si>
    <t>bbf1915d-12fe-424a-889f-067d0c4f5f82</t>
  </si>
  <si>
    <t>fe6ceb34-2fca-4aed-8710-08f67f7eea6b</t>
  </si>
  <si>
    <t>59939bc0-309a-4b7a-9527-8d15754d7d00</t>
  </si>
  <si>
    <t>99a2ccfc-5f2c-4225-a1b8-6860cf8e8763</t>
  </si>
  <si>
    <t>3df2447d-fe8b-43ad-b743-dc450bded1f7</t>
  </si>
  <si>
    <t>fa0c39e5-5325-471e-989a-a6624232976e</t>
  </si>
  <si>
    <t>b90962c5-f1a2-4348-b01a-a9d430c44c26</t>
  </si>
  <si>
    <t>04475694-060e-47e6-afe8-de06b4d7944f</t>
  </si>
  <si>
    <t>ff7fe830-15ef-42d3-af28-01bae3940f76</t>
  </si>
  <si>
    <t>28739969-6aab-462d-86e3-84ef2ef4030f</t>
  </si>
  <si>
    <t>d815d564-54f4-4536-8ddd-d996ddb8b17f</t>
  </si>
  <si>
    <t>bf78169e-786f-4ebc-8872-699e9147e3e6</t>
  </si>
  <si>
    <t>6dfc50f5-0934-4e08-a8c9-196a5577ecb7</t>
  </si>
  <si>
    <t>eb19166b-0c2f-4f84-94ae-fbe7dd09afd0</t>
  </si>
  <si>
    <t>f71588a3-a3e7-4496-9de8-badfdad27601</t>
  </si>
  <si>
    <t>722ac5c6-bef2-4bfd-ba06-2064c04e70d1</t>
  </si>
  <si>
    <t>631a14c4-5760-4c42-919b-4741d782faf9</t>
  </si>
  <si>
    <t>SD02120</t>
  </si>
  <si>
    <t>0b79ac93-4218-4122-8c47-2e862ff8ae1c</t>
  </si>
  <si>
    <t>087ed08a-8f6f-4367-9c08-31bb16fc73bb</t>
  </si>
  <si>
    <t>d25a9b11-0f1c-4d0c-a23b-53741cac0186</t>
  </si>
  <si>
    <t>a357a3c8-b646-475a-91c7-3a2fa12b6b90</t>
  </si>
  <si>
    <t>5ea3e2a3-7dd1-498f-b4ec-a6c8d8064704</t>
  </si>
  <si>
    <t>57b6e8c2-7cf7-4ee5-aa63-9c8f3b7d0065</t>
  </si>
  <si>
    <t>8e60cbf1-436b-4d46-8602-29e1564149ea</t>
  </si>
  <si>
    <t>390c302b-113b-4c63-b997-3cc223d01ecc</t>
  </si>
  <si>
    <t>b9386815-8f2c-4104-baf0-a9648ff8a7a7</t>
  </si>
  <si>
    <t>ba20212f-88bc-4ef6-a3d1-eda1937c9027</t>
  </si>
  <si>
    <t>554e5a23-4b5e-40d1-b781-243a602c8d9f</t>
  </si>
  <si>
    <t>fd83cdbc-e9aa-422f-8a1b-624727b1c9c1</t>
  </si>
  <si>
    <t>71860de1-13bf-4054-9223-fb065670e013</t>
  </si>
  <si>
    <t>d25d5542-8d4a-4064-ba56-5fd373da0400</t>
  </si>
  <si>
    <t>45fbb4e4-7e98-448a-a55c-1b6754cddb2d</t>
  </si>
  <si>
    <t>ec89a194-98b0-4b6b-b5f3-98dd2accbf2c</t>
  </si>
  <si>
    <t>3ef18866-f695-4adb-9eac-d21763bc6e87</t>
  </si>
  <si>
    <t>12e7ef81-70e5-4918-aad9-0ee7656f6c07</t>
  </si>
  <si>
    <t>129310e5-b2e6-476f-89f1-6d0ec1b57d4a</t>
  </si>
  <si>
    <t>fd5de64f-2062-487f-b063-e398e6241d7f</t>
  </si>
  <si>
    <t>e4862da6-d5a8-46e6-8f41-9d4c33dc859f</t>
  </si>
  <si>
    <t>ea9df1b2-f5cd-4fc2-b92b-37c3dd555935</t>
  </si>
  <si>
    <t>ee9bef32-01ee-457f-98eb-d06ea0363ab1</t>
  </si>
  <si>
    <t>d35a7c62-418e-483b-9833-dbcebb89b5b3</t>
  </si>
  <si>
    <t>ffb621e6-2709-41a0-9a13-8f42f59dac36</t>
  </si>
  <si>
    <t>10025e5b-c22f-42e2-ba9e-55532a823880</t>
  </si>
  <si>
    <t>9e5bc271-c102-4365-9c51-aed1e043d528</t>
  </si>
  <si>
    <t>c1ee71e1-2b3f-4524-b098-4d9be808b95d</t>
  </si>
  <si>
    <t>d7e8c279-e1be-4bd1-bfba-1864b16f5296</t>
  </si>
  <si>
    <t>59d6ac40-aac2-4d0f-ae75-19df8f2edf44</t>
  </si>
  <si>
    <t>0a6c769f-8ff4-49b6-ab1c-4407f664f908</t>
  </si>
  <si>
    <t>aae9b5a8-bcb8-482d-b0aa-f802db8acfdd</t>
  </si>
  <si>
    <t>bf1d2d95-6077-4dee-a41e-318f62ffa807</t>
  </si>
  <si>
    <t>667fe261-2a8b-49d8-878e-a279587fbe0b</t>
  </si>
  <si>
    <t>6dc9e670-1847-453b-b6f4-e17acdf91e05</t>
  </si>
  <si>
    <t>6c2722cb-09c9-4972-8f49-69a4a0eb8b3f</t>
  </si>
  <si>
    <t>3302a2f5-7897-4720-9801-62179c93f32d</t>
  </si>
  <si>
    <t>e9d11ecc-8b7f-4713-8e33-8853b079bbb2</t>
  </si>
  <si>
    <t>5f2bfd6e-63c6-4def-8ef0-b4d1d28b8f4a</t>
  </si>
  <si>
    <t>d32ea52a-c697-428a-a3ce-f908abb4fe33</t>
  </si>
  <si>
    <t>19fb14b7-5e03-4144-8ce7-cd51adeaae7f</t>
  </si>
  <si>
    <t>9c9185fe-bcc6-4e77-b55b-9d161d2de4a3</t>
  </si>
  <si>
    <t>0679a94f-0189-4c69-9aef-7dafeab5d4c7</t>
  </si>
  <si>
    <t>b84481fa-0dca-4165-8e61-b0c680c4ac3a</t>
  </si>
  <si>
    <t>538f0b75-56b0-4311-9ef0-087a4aeb5fac</t>
  </si>
  <si>
    <t>019718c5-0f9a-40a8-9b3c-f14fc7567371</t>
  </si>
  <si>
    <t>e2154111-81e5-441b-81f4-a69fc482e046</t>
  </si>
  <si>
    <t>15d81619-93ac-46df-9324-21650913b916</t>
  </si>
  <si>
    <t>2963fd39-5338-41f0-9926-9f84d5e83f02</t>
  </si>
  <si>
    <t>412282dd-1158-4aad-8d83-5394f241d1f9</t>
  </si>
  <si>
    <t>0dda388d-306e-4b12-88b9-8f65b77d0b45</t>
  </si>
  <si>
    <t>144dff4a-1ff9-4724-9382-783fb896a3c3</t>
  </si>
  <si>
    <t>5b421af7-c603-45a5-b22f-8c0d47f33804</t>
  </si>
  <si>
    <t>f5169ef1-87ca-4aa0-b3d2-3a50aee4a0e8</t>
  </si>
  <si>
    <t>4413ff2d-e128-4a5d-a62d-8495361981fd</t>
  </si>
  <si>
    <t>b4e836d8-9ca1-419b-9555-bb8b0e08e7db</t>
  </si>
  <si>
    <t>c23f3f4c-047c-4fb9-8ae9-e094e92750a9</t>
  </si>
  <si>
    <t>f16792e7-e912-4bd7-bef6-76442844a4a0</t>
  </si>
  <si>
    <t>b91104bb-dc6b-493a-a883-4852088fe4ee</t>
  </si>
  <si>
    <t>2b171181-c3ee-4087-89fe-8fca4d8fe930</t>
  </si>
  <si>
    <t>c1bf9b57-a0da-4a4c-a7fb-e68bba6307f6</t>
  </si>
  <si>
    <t>53a30232-0af5-448b-aa79-f4f34fac506f</t>
  </si>
  <si>
    <t>71f5543a-114b-40dd-8c59-1849b9382977</t>
  </si>
  <si>
    <t>4e4a8aac-6c9b-41af-863d-0bfe8ed32f09</t>
  </si>
  <si>
    <t>3f18c5ee-0880-4d98-a2e2-7524b9961a1b</t>
  </si>
  <si>
    <t>16a948f4-e7b9-4d81-aaf8-f08ab30784cc</t>
  </si>
  <si>
    <t>f23358dc-82c5-424f-b3f1-efbf0fefa442</t>
  </si>
  <si>
    <t>96427478-9eef-48ef-8426-d66bccc8143a</t>
  </si>
  <si>
    <t>c41b6c60-4c82-43c7-acc3-22dc9bc221f9</t>
  </si>
  <si>
    <t>e13008e4-6112-4fb6-bbcb-9ac583f3f279</t>
  </si>
  <si>
    <t>68aed4bb-d473-47a1-b69b-3d30d03b2785</t>
  </si>
  <si>
    <t>403e20fe-7103-4a12-86de-4b26626a2ad2</t>
  </si>
  <si>
    <t>98058d07-7013-4a74-881d-370689e2758d</t>
  </si>
  <si>
    <t>853db495-e52a-4f07-a34c-5c00c91591b2</t>
  </si>
  <si>
    <t>6b7cca72-4586-431f-a490-0def39b223c9</t>
  </si>
  <si>
    <t>f56dac7b-4aa8-4f9f-b08d-1e07cf26c187</t>
  </si>
  <si>
    <t>3a344ef9-6f27-40e1-a83e-653aee5735f0</t>
  </si>
  <si>
    <t>03578946-7379-426f-8476-d2f94b06cfa1</t>
  </si>
  <si>
    <t>77342906-c174-4d75-865d-9af1ed15063d</t>
  </si>
  <si>
    <t>7b9c4fb5-0e1b-4e96-9d20-960fb842aa28</t>
  </si>
  <si>
    <t>7b9dc058-eee8-4ddd-a81b-50f071faf32b</t>
  </si>
  <si>
    <t>b4cf1045-4337-4cc8-b616-a58ef65c5d24</t>
  </si>
  <si>
    <t>9398695e-8445-48f6-b297-6778c2c11669</t>
  </si>
  <si>
    <t>6d9d59e7-5d96-488e-81ef-aabc9a7255ea</t>
  </si>
  <si>
    <t>4512444e-0dee-45ff-b600-8941d179946f</t>
  </si>
  <si>
    <t>29da2e95-615e-42bc-b934-0a40c83b1e96</t>
  </si>
  <si>
    <t>66024e56-fbab-4f6d-8f14-9203a21152c3</t>
  </si>
  <si>
    <t>2e038c2b-2c8e-460c-8e86-0b239ddcad10</t>
  </si>
  <si>
    <t>6cf3eb47-38d3-415e-8e45-8baff409e29d</t>
  </si>
  <si>
    <t>4dc85981-97e0-4d17-b3b4-3c13ce31a318</t>
  </si>
  <si>
    <t>08e2931a-bb65-4348-b763-13d02be8c099</t>
  </si>
  <si>
    <t>10d8d336-3e2f-41d2-952d-4edb8199e651</t>
  </si>
  <si>
    <t>3504fa1d-a848-40e0-8dc1-3b1df1a23238</t>
  </si>
  <si>
    <t>7682c686-a027-496d-8d65-37da400cd32e</t>
  </si>
  <si>
    <t>d9f35b75-3d7f-418e-ae0e-7b37bc5df022</t>
  </si>
  <si>
    <t>d022a163-eac2-4971-a273-2b519fd8006c</t>
  </si>
  <si>
    <t>098fac76-2d30-4d70-b2e8-c05ce6603cef</t>
  </si>
  <si>
    <t>133dea41-5899-44a2-bf2c-3dc8df8ef4ae</t>
  </si>
  <si>
    <t>091f2ee6-3fe8-4315-bd79-08dffa19db0d</t>
  </si>
  <si>
    <t>9d3b294b-d61b-4796-a827-2e61de5d084f</t>
  </si>
  <si>
    <t>4190f3a8-b9c7-46d4-bf34-1ebf040eeb2b</t>
  </si>
  <si>
    <t>7b8cb611-499c-447f-a03a-d07253bbcca6</t>
  </si>
  <si>
    <t>ab82c386-adab-4bfa-9827-888fb908f497</t>
  </si>
  <si>
    <t>887e7b13-e68d-43b2-bd5d-e52d5b160a77</t>
  </si>
  <si>
    <t>19e8bccc-1cb5-4f60-a3f2-ef7468267e74</t>
  </si>
  <si>
    <t>ea4567de-11b1-414e-828e-cd2c48a7dfde</t>
  </si>
  <si>
    <t>31b45eab-f0b2-41da-9a86-8f0ca576be73</t>
  </si>
  <si>
    <t>c5e5f8e7-01ee-4f00-b63c-7ab2f6dbd314</t>
  </si>
  <si>
    <t>ef044939-6a5a-4d8c-b522-3f54845dcd38</t>
  </si>
  <si>
    <t>ce93016f-1b6a-40e9-8ed6-ce8c7f6fe846</t>
  </si>
  <si>
    <t>b08da824-f886-48f0-a048-026ba74a2846</t>
  </si>
  <si>
    <t>bca5d6a6-baf3-4f83-a34d-a100c95bd63b</t>
  </si>
  <si>
    <t>86eae8c3-b18c-4e79-a9f6-def97fbda51a</t>
  </si>
  <si>
    <t>ba5a3677-3749-4e6f-87d2-03d8b96a998c</t>
  </si>
  <si>
    <t>b114e84d-53db-42f2-8f23-4cc5d034efee</t>
  </si>
  <si>
    <t>1ad62104-d41c-4f31-b756-f2ba81babfe0</t>
  </si>
  <si>
    <t>8cba6320-4b38-4e59-a076-73dfa01bc41a</t>
  </si>
  <si>
    <t>11f2f637-d8c0-42c7-8b7a-3567b35c9b07</t>
  </si>
  <si>
    <t>20f60c05-90f5-4ef1-9ab3-95e09480b933</t>
  </si>
  <si>
    <t>6a25ecbd-3826-4369-ab5b-bb18f79afd6c</t>
  </si>
  <si>
    <t>2344baac-9441-4b96-8e24-2b5ff0bfc297</t>
  </si>
  <si>
    <t>b3bc5e60-defa-42da-87c1-07b5e8c330d2</t>
  </si>
  <si>
    <t>ed022661-fae7-4f22-bc3b-3ae2dbad4ea7</t>
  </si>
  <si>
    <t>43fdc5f3-b9ec-48c6-bdea-b1e58240d950</t>
  </si>
  <si>
    <t>91a8927b-2cbd-4d78-8738-21d28d5533ce</t>
  </si>
  <si>
    <t>56567da6-9160-4973-b12d-8580cc23847f</t>
  </si>
  <si>
    <t>9aff7171-9dfc-4b5d-af71-7bd310d2d30e</t>
  </si>
  <si>
    <t>94e722b4-3722-4114-88da-485751d670ab</t>
  </si>
  <si>
    <t>02b5db94-415e-4783-8e60-463bd6dbfedc</t>
  </si>
  <si>
    <t>00b4d51c-92fb-4026-85cc-f1e0b5960c53</t>
  </si>
  <si>
    <t>df4cb70b-b8ee-4289-9b65-18cfaa65ca01</t>
  </si>
  <si>
    <t>f6c4cdd3-3d24-43ff-aff9-3d2f0d0fe864</t>
  </si>
  <si>
    <t>4d1be214-ac6e-45ae-8843-f84c4cb7f7ca</t>
  </si>
  <si>
    <t>f79a119e-30ff-4b58-9d8e-6d30fa120f74</t>
  </si>
  <si>
    <t>9e2646f6-fe22-4861-8cac-08314f123bc5</t>
  </si>
  <si>
    <t>dd23ad60-ea2f-434c-9521-4f342c461d9a</t>
  </si>
  <si>
    <t>617783c3-e7b0-4dd7-b16e-d2953c3df2bc</t>
  </si>
  <si>
    <t>3861b843-a7bc-4bab-9960-a3c7467edef1</t>
  </si>
  <si>
    <t>208ab355-cf90-42a1-97e7-9dc6f9a25ade</t>
  </si>
  <si>
    <t>23d80575-5f7c-42f9-92f1-511d586e854b</t>
  </si>
  <si>
    <t>cd30d46b-63cc-4d37-83f6-475b6edc3593</t>
  </si>
  <si>
    <t>2d139133-23a9-4b74-a6c0-636fcf0f82b6</t>
  </si>
  <si>
    <t>027d5d32-1bd0-474a-85fc-e88229e68e16</t>
  </si>
  <si>
    <t>27008929-8496-401b-ac9c-b2612bb3df5c</t>
  </si>
  <si>
    <t>a87677c6-d40b-42e0-911c-f32079d9c29e</t>
  </si>
  <si>
    <t>25468834-e6b7-4201-a1d3-cf7a8da1f703</t>
  </si>
  <si>
    <t>c8215ab6-5edd-4e2e-b0e8-5374702ca27b</t>
  </si>
  <si>
    <t>835beba7-9b1b-496d-803c-415820259af1</t>
  </si>
  <si>
    <t>05796246-4a11-49e0-92b6-f1a48abe9f72</t>
  </si>
  <si>
    <t>eab72a47-a9e8-483f-9a8c-d7a71ad3180c</t>
  </si>
  <si>
    <t>a15baeae-7ba7-4008-b590-c8c1581206eb</t>
  </si>
  <si>
    <t>e755777e-5001-4098-a842-60954cc59b77</t>
  </si>
  <si>
    <t>3d4bf673-220e-4d1f-9808-5de181d324a0</t>
  </si>
  <si>
    <t>513c2724-5bbd-4640-85bd-80cfd7c6cc43</t>
  </si>
  <si>
    <t>a2e8316c-a6cf-461f-baa3-cdc35d2957ad</t>
  </si>
  <si>
    <t>1fbc5a72-5cb8-4040-9d0b-f4e974fde6ad</t>
  </si>
  <si>
    <t>9c217713-6aa5-41fc-9eb4-e00545e0ae93</t>
  </si>
  <si>
    <t>48a96a98-8cf8-4913-adbb-6fede41b39be</t>
  </si>
  <si>
    <t>5a3cbea1-d5d1-478f-8dd5-3c3268b38218</t>
  </si>
  <si>
    <t>91cd8fe7-7248-4cc6-b4bd-2613c41d979d</t>
  </si>
  <si>
    <t>cac2c5b8-34e3-4caa-985a-0c218f244d8e</t>
  </si>
  <si>
    <t>5dc908f4-8c67-4daf-a8f2-877f63c4af8a</t>
  </si>
  <si>
    <t>9eecddee-3720-4e84-9362-da62a4cb6ed0</t>
  </si>
  <si>
    <t>657dcf91-3c01-4b82-9c26-e3beecb0ecfb</t>
  </si>
  <si>
    <t>3d12dd9b-4023-4c5e-92b4-3209d0fb764d</t>
  </si>
  <si>
    <t>5db39e0e-497c-426a-9b4e-5da8465e93b6</t>
  </si>
  <si>
    <t>64e78b05-bb03-4176-a249-3b72094de031</t>
  </si>
  <si>
    <t>dfa733e2-fbea-4c3a-a354-ef499aeb44b6</t>
  </si>
  <si>
    <t>455c4c36-76b9-42dc-b8ea-7db2b6ab0b7a</t>
  </si>
  <si>
    <t>5061b8da-a8b2-49aa-8fe3-aebcce656378</t>
  </si>
  <si>
    <t>5edb9273-5be6-4478-81ee-33ef184c3b19</t>
  </si>
  <si>
    <t>afb72c33-576c-48fe-9bd0-7e374cb2fe33</t>
  </si>
  <si>
    <t>65908b41-ddf7-4a3d-81c8-ec6e5263780e</t>
  </si>
  <si>
    <t>83f783eb-f87c-42b4-8f34-969082aa9fdd</t>
  </si>
  <si>
    <t>7d9055f4-52e4-4000-a674-77f2ea60451c</t>
  </si>
  <si>
    <t>ecd69145-ef5b-4c36-9499-aeb55c62765a</t>
  </si>
  <si>
    <t>0a15765e-778a-4a12-b70f-a9404ae6790d</t>
  </si>
  <si>
    <t>b8d41c21-9bf5-4400-8568-3fb39743bcae</t>
  </si>
  <si>
    <t>36ecd8b8-aa0d-486a-bff9-853268346f4d</t>
  </si>
  <si>
    <t>005dc8dc-e6b6-4fe5-914e-2a4b41eaf6e4</t>
  </si>
  <si>
    <t>a2122adb-644c-49bc-9660-59c518a424d6</t>
  </si>
  <si>
    <t>7db643a8-464d-4bd5-817c-36ad77e2a17f</t>
  </si>
  <si>
    <t>98cf8409-0857-479b-ade9-befda65f14ad</t>
  </si>
  <si>
    <t>0dde652d-86af-4261-a8c9-1b41c76f591a</t>
  </si>
  <si>
    <t>3d7ca257-734e-4b63-bb77-8e75c67c8763</t>
  </si>
  <si>
    <t>0a8797cb-eab4-4377-a499-5ff6bd70f2d3</t>
  </si>
  <si>
    <t>bd6e3854-1d82-4798-9999-07994787709c</t>
  </si>
  <si>
    <t>44e870d4-1806-45d8-adec-138ebde511f8</t>
  </si>
  <si>
    <t>41bb6bbf-65aa-4dbe-be69-1e9299c78fc9</t>
  </si>
  <si>
    <t>51eef4b0-f727-428f-b432-28c492bd1999</t>
  </si>
  <si>
    <t>f6a4f6f9-13da-47b7-88cf-8b8247229e4e</t>
  </si>
  <si>
    <t>03661122-ba8d-4372-9eae-97f83e16a211</t>
  </si>
  <si>
    <t>997ec0da-f310-4d38-81a3-5e19c2a99d7f</t>
  </si>
  <si>
    <t>3a3752f7-886b-436e-8283-fa9aa20bac57</t>
  </si>
  <si>
    <t>20a1d323-1972-4335-a455-8d164ca0763c</t>
  </si>
  <si>
    <t>0172c852-c7bb-42be-9398-fd1ce9da6ffe</t>
  </si>
  <si>
    <t>ab935a3d-c53a-43ca-b069-3bc8e4d47748</t>
  </si>
  <si>
    <t>02f0f12c-3b7e-46a1-9fd3-bb8c3024dcc5</t>
  </si>
  <si>
    <t>f03bc837-3f56-4c88-a202-bfb4c9fb77f4</t>
  </si>
  <si>
    <t>3127cade-0f3c-42f4-9220-dad25624c3a9</t>
  </si>
  <si>
    <t>8a9afa20-b578-414c-9d28-e6fe1bdd9b2a</t>
  </si>
  <si>
    <t>1387dec6-8071-4f65-ae57-7deb69c63cb4</t>
  </si>
  <si>
    <t>afbcaffa-e182-40ca-8a7f-57d75c5d3c08</t>
  </si>
  <si>
    <t>88b15671-0a54-4f93-9387-32dcbd845a99</t>
  </si>
  <si>
    <t>c40463c0-b47d-490e-bec6-f33d65a3a92a</t>
  </si>
  <si>
    <t>17d9dff2-716e-4965-a3a4-830c8c68c971</t>
  </si>
  <si>
    <t>afc2a881-4b7c-474e-a151-6e9ffc01ba26</t>
  </si>
  <si>
    <t>f91ba1a9-3dfb-48c3-a3ea-1f7a33f2e5fb</t>
  </si>
  <si>
    <t>dfd28d87-aff0-46db-b58e-9074acf930bd</t>
  </si>
  <si>
    <t>cc995d2d-e4dd-42b7-a0b2-7c703290cbf5</t>
  </si>
  <si>
    <t>379b9a38-88e9-477e-b015-8a5bfa68c52f</t>
  </si>
  <si>
    <t>325eb4b2-2820-4125-9e46-325dc916deb9</t>
  </si>
  <si>
    <t>a8227d6f-ba0b-462a-98d1-ec0e25d3beda</t>
  </si>
  <si>
    <t>dd83ebe8-03f0-4eda-ba7f-ba3745ac9681</t>
  </si>
  <si>
    <t>e7688025-e3ac-4306-a416-db25a9724c25</t>
  </si>
  <si>
    <t>81614dc1-2109-40ff-8e54-ff95a3792822</t>
  </si>
  <si>
    <t>aa71325e-8faf-4cb2-a5fe-9d0b75488922</t>
  </si>
  <si>
    <t>e7983278-6248-451e-9a65-532b7b348248</t>
  </si>
  <si>
    <t>fe375f42-2dfc-4ba8-993c-dfc2e939eb45</t>
  </si>
  <si>
    <t>55bd6f67-ccf8-41e6-a4d2-54210fac5b71</t>
  </si>
  <si>
    <t>12add6c1-f630-4ee3-90fb-b8dbc86ad39c</t>
  </si>
  <si>
    <t>291c2cbe-7542-44f2-9b4b-b80bc4a39616</t>
  </si>
  <si>
    <t>bf496024-7255-491e-ae4f-156aed030731</t>
  </si>
  <si>
    <t>06692146-ca3c-4808-a977-c29acbc5d6da</t>
  </si>
  <si>
    <t>e3c23123-1f3b-4a3e-ba58-c63ec3da6955</t>
  </si>
  <si>
    <t>d877b247-d97c-46a6-99d9-029faa18cb1e</t>
  </si>
  <si>
    <t>eef9dc8a-7cb9-4daf-98d2-a15a434f2525</t>
  </si>
  <si>
    <t>7a11e30c-03da-4dc7-ba5d-a5e730e644fa</t>
  </si>
  <si>
    <t>dd81af9e-cc6e-42c8-8f9b-c69eb058da96</t>
  </si>
  <si>
    <t>2f2e5cba-973e-4e8c-b6ba-50c835ce1413</t>
  </si>
  <si>
    <t>519ba8b1-cc88-49c0-b8ec-29fe097584f9</t>
  </si>
  <si>
    <t>3258ed78-6ceb-49d4-b1d3-8a4d85557a41</t>
  </si>
  <si>
    <t>a8586021-aae5-4744-8e9a-808f1ab68359</t>
  </si>
  <si>
    <t>a4bac676-1352-4a74-9353-e8571da4d07a</t>
  </si>
  <si>
    <t>e281393b-dc80-42a3-bff2-21fae15c5785</t>
  </si>
  <si>
    <t>d6472145-b026-4c29-98e8-53a6bc2684fe</t>
  </si>
  <si>
    <t>67c01f0e-b8ae-434c-87e6-222c85699d3d</t>
  </si>
  <si>
    <t>ad0aea42-27f8-4659-bf06-0f1ea0c2600b</t>
  </si>
  <si>
    <t>2e25755d-2813-48fd-8034-001b89eb1bde</t>
  </si>
  <si>
    <t>7d52aa28-0b4e-498f-a9b8-b5819ddf41dd</t>
  </si>
  <si>
    <t>6a1226a1-11f5-47b0-8f5f-792296671be8</t>
  </si>
  <si>
    <t>6f0fe454-ecb1-4db8-a123-bdb92736c800</t>
  </si>
  <si>
    <t>d2c0d65f-8ae4-4bb6-8fa5-40788f76f051</t>
  </si>
  <si>
    <t>efb63760-132f-40e8-9049-afc184ecfb03</t>
  </si>
  <si>
    <t>23158e85-8062-4b37-8c25-d7743192e7f6</t>
  </si>
  <si>
    <t>7fdd8006-1080-46ac-806b-f3c959777d3d</t>
  </si>
  <si>
    <t>d1880fe4-d4d8-4eae-8f32-11386eb50e0c</t>
  </si>
  <si>
    <t>1af5615b-fb2d-4ec9-8ea0-436e6e0d3a1e</t>
  </si>
  <si>
    <t>45e088d1-31f0-4357-9055-5a0db8bbba1a</t>
  </si>
  <si>
    <t>dd997d66-ca67-484f-afe8-920a1f62a632</t>
  </si>
  <si>
    <t>734dab43-651c-4a13-a5f1-e68c2108668c</t>
  </si>
  <si>
    <t>fed9a481-1a74-4980-bc18-04e97c8c57f1</t>
  </si>
  <si>
    <t>532531e2-5f90-45f2-94d8-d31454e9bc9a</t>
  </si>
  <si>
    <t>bb186285-deec-48d6-a0e4-a97309b90733</t>
  </si>
  <si>
    <t>ac367f28-698d-400a-8c90-960904c8d732</t>
  </si>
  <si>
    <t>753ac889-6a5f-4ef6-90ce-565b9b06980b</t>
  </si>
  <si>
    <t>4f1f99a1-88fe-49cb-ad08-65acec7e3bed</t>
  </si>
  <si>
    <t>21098187-9b6a-4c20-92d4-9e257b26c609</t>
  </si>
  <si>
    <t>646fbf5e-f983-43f7-84a4-4bf59abd4e58</t>
  </si>
  <si>
    <t>1ba8aab5-e2b3-473f-90b4-b62667d83b18</t>
  </si>
  <si>
    <t>1351c7b7-1905-4a80-9f21-ae59c407fac2</t>
  </si>
  <si>
    <t>8356b85c-3ea2-4eb0-a441-bab4a8b409f5</t>
  </si>
  <si>
    <t>9f3c5c3d-5fd7-4de2-a759-6185e31c36a6</t>
  </si>
  <si>
    <t>6a4e026c-34cd-4832-8dbc-e1f213a37227</t>
  </si>
  <si>
    <t>2ba53ba9-8a6f-4229-97e5-17ec1455eece</t>
  </si>
  <si>
    <t>17654bc4-4280-49c2-b575-e07f51c3c6a7</t>
  </si>
  <si>
    <t>8a522178-401f-46dd-bf84-f88e90f67cb1</t>
  </si>
  <si>
    <t>812aa9a4-5531-433c-8eb7-61b1d3b8d8ae</t>
  </si>
  <si>
    <t>af0df6d3-ffe5-4cfe-ab54-b201b3e46e7f</t>
  </si>
  <si>
    <t>465ee9ba-5dcf-4124-b37a-e97856c2b310</t>
  </si>
  <si>
    <t>a64c49b9-946a-4611-8d24-f82c078d4c93</t>
  </si>
  <si>
    <t>de65f4c2-4dce-43b7-a49e-a78733b465e9</t>
  </si>
  <si>
    <t>bdfc38f7-b81b-4e17-9628-2ff958c6858a</t>
  </si>
  <si>
    <t>e62c742b-71f2-4e61-ae91-e98971207b04</t>
  </si>
  <si>
    <t>3141380f-39c4-411c-afcd-3f80522837d8</t>
  </si>
  <si>
    <t>4a0cb6a7-4c40-4f11-af52-a05f26d0c5a4</t>
  </si>
  <si>
    <t>4a655a92-b259-43d2-a429-1358c6e6309a</t>
  </si>
  <si>
    <t>8410852a-1b81-4fab-aab1-9c924e50f58a</t>
  </si>
  <si>
    <t>0ed97566-bfdc-44bc-9791-14ac82df02da</t>
  </si>
  <si>
    <t>5ad17bbc-dd63-434e-ac7a-6033327750f1</t>
  </si>
  <si>
    <t>dc140b4c-f892-4e32-8594-d547add7e429</t>
  </si>
  <si>
    <t>8d3d3a67-0c93-400f-a43e-771ed433a20b</t>
  </si>
  <si>
    <t>f6fc1b99-bca0-4792-be05-c4db177cb67e</t>
  </si>
  <si>
    <t>a6c83f9a-43ea-42c4-9d2f-c4db5d3d8165</t>
  </si>
  <si>
    <t>8ec5d453-3917-4714-a79b-1101ef82e4bd</t>
  </si>
  <si>
    <t>95165276-1b4f-4a00-980a-b2d30b304251</t>
  </si>
  <si>
    <t>3aaca459-e01d-456e-bae0-dbb68a4a6ba3</t>
  </si>
  <si>
    <t>19dba83d-705a-4e0c-a30f-eb4e139a3315</t>
  </si>
  <si>
    <t>cf73d3d7-1fb7-4d12-94f1-f44ec1045f87</t>
  </si>
  <si>
    <t>a1361626-e7dd-4971-bf77-70e4218d5cdd</t>
  </si>
  <si>
    <t>fb018cf2-9cb1-4e99-a638-e028922e4e96</t>
  </si>
  <si>
    <t>9d3c50b7-f585-41fb-a3e9-09e7422314ca</t>
  </si>
  <si>
    <t>bfb8c02e-b3d0-4bbe-99c3-ea2ff11dd2c3</t>
  </si>
  <si>
    <t>069fcbc5-e3e5-47dd-bf68-2025cb662285</t>
  </si>
  <si>
    <t>d79a41fb-27c4-4aa3-9c07-f51608575866</t>
  </si>
  <si>
    <t>53610018-063a-46d4-94c0-ebab4eb3382f</t>
  </si>
  <si>
    <t>a9cc9abd-a743-48d1-863c-dfaf8eac04d7</t>
  </si>
  <si>
    <t>0de7b317-fb15-45c9-accf-6c222e2afab3</t>
  </si>
  <si>
    <t>446f2ece-b2ae-40d9-9031-5be568881f5d</t>
  </si>
  <si>
    <t>cfc2e115-1249-4544-a981-3eedf5af5bc3</t>
  </si>
  <si>
    <t>b973cfb7-9024-4eda-a5ce-d74cccb3df46</t>
  </si>
  <si>
    <t>6c00a7b1-c0a8-454a-9e67-e92a5c12da40</t>
  </si>
  <si>
    <t>8ab83714-77e0-441f-bc93-a509be1935b0</t>
  </si>
  <si>
    <t>f7f0ee09-b15b-4624-a810-9fca8cdfc06f</t>
  </si>
  <si>
    <t>c755696f-0ead-4172-9668-d5b455e52ccf</t>
  </si>
  <si>
    <t>7641aa9e-9f95-464b-a48a-7de3e390daf3</t>
  </si>
  <si>
    <t>04809d04-1b53-4600-a6d6-6bc05ecd3b84</t>
  </si>
  <si>
    <t>4216cd81-8858-4cd4-88f8-ab258de50c30</t>
  </si>
  <si>
    <t>c8584f42-e755-4a89-b492-e7bce01c31ea</t>
  </si>
  <si>
    <t>3d4b6fe1-2d07-4b17-8780-790513b1d6fe</t>
  </si>
  <si>
    <t>737765a3-2d13-4625-b743-6c5387d60a6f</t>
  </si>
  <si>
    <t>9bfff675-81bf-453b-82e5-d945b2aa82d9</t>
  </si>
  <si>
    <t>d8258cac-18c4-40a7-857b-2bb925e1beb9</t>
  </si>
  <si>
    <t>4ce0c98b-1e52-43d3-aaeb-c74d571c65b3</t>
  </si>
  <si>
    <t>0e05802d-d9f3-4cc8-8708-7fe897107b19</t>
  </si>
  <si>
    <t>76e96a1b-db55-4d92-9952-67acc925f888</t>
  </si>
  <si>
    <t>cb6e0323-f3c5-46ca-aba8-dcc6d5e7d877</t>
  </si>
  <si>
    <t>8640c771-3601-4d52-b1e4-0fde95e2b830</t>
  </si>
  <si>
    <t>18ecc479-d96e-4e40-a422-751c86bf5807</t>
  </si>
  <si>
    <t>72df1642-096e-432f-9835-b9ad11dd793a</t>
  </si>
  <si>
    <t>7ccd8fe8-ad08-453d-8f19-e6a1ade8320a</t>
  </si>
  <si>
    <t>d035d661-09b0-419a-9e57-ecdf677d7c8e</t>
  </si>
  <si>
    <t>856e072d-d795-46ce-aa65-f36bd5943a12</t>
  </si>
  <si>
    <t>64c6ea59-e68f-435b-aed2-5bb37debc710</t>
  </si>
  <si>
    <t>81de15ab-c903-4db4-8673-ef2e8a0eaa51</t>
  </si>
  <si>
    <t>e2560cdb-6b20-4ed7-bec3-e415ace264c9</t>
  </si>
  <si>
    <t>Alkaili</t>
  </si>
  <si>
    <t>Bulang</t>
  </si>
  <si>
    <t>Admin Unit</t>
  </si>
  <si>
    <t>Diglo</t>
  </si>
  <si>
    <t>Dokan- Ragareeg</t>
  </si>
  <si>
    <t>Karan Karan</t>
  </si>
  <si>
    <t>El Garri</t>
  </si>
  <si>
    <t>Shanisha</t>
  </si>
  <si>
    <t>Tolongosh</t>
  </si>
  <si>
    <t>Almasfa</t>
  </si>
  <si>
    <t>Alshahid Afandi</t>
  </si>
  <si>
    <t>Wad Abok</t>
  </si>
  <si>
    <t>Hai Elmaawa</t>
  </si>
  <si>
    <t>Hai Elmak</t>
  </si>
  <si>
    <t>Hai Elmanar</t>
  </si>
  <si>
    <t>Gabal Hamad</t>
  </si>
  <si>
    <t>Rongtaz</t>
  </si>
  <si>
    <t>Moahideen</t>
  </si>
  <si>
    <t>Niskam</t>
  </si>
  <si>
    <t>Hilat Diko</t>
  </si>
  <si>
    <t>Jabel Tekka- Aja Donkoy Ro</t>
  </si>
  <si>
    <t>Jabel Tekka- Aja Elhila</t>
  </si>
  <si>
    <t>Jikosti</t>
  </si>
  <si>
    <t>Tireng Sharig</t>
  </si>
  <si>
    <t>Alhameedia</t>
  </si>
  <si>
    <t>Alhasahisa</t>
  </si>
  <si>
    <t>Alshabab</t>
  </si>
  <si>
    <t>Taiba</t>
  </si>
  <si>
    <t>Bahr Al Arab</t>
  </si>
  <si>
    <t>Kazan jedeed</t>
  </si>
  <si>
    <t>Tarfona</t>
  </si>
  <si>
    <t>Jodat</t>
  </si>
  <si>
    <t>Alhila Aljadida</t>
  </si>
  <si>
    <t>Helat lyon sharq</t>
  </si>
  <si>
    <t>Ed Alkhala</t>
  </si>
  <si>
    <t>Country</t>
  </si>
  <si>
    <t>Country code</t>
  </si>
  <si>
    <t>Sudan</t>
  </si>
  <si>
    <t>SDN</t>
  </si>
  <si>
    <t>Report Date</t>
  </si>
  <si>
    <t>Aug-31-2021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</si>
</sst>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theme="1"/>
      <name val="Gill Sans Nova"/>
      <family val="2"/>
    </font>
    <font>
      <sz val="10"/>
      <color rgb="FF000000"/>
      <name val="Gill Sans Nova"/>
      <family val="2"/>
    </font>
    <font>
      <b/>
      <sz val="10"/>
      <color rgb="FFFFFFFF"/>
      <name val="Calibri"/>
      <family val="2"/>
      <scheme val="minor"/>
    </font>
    <font>
      <u/>
      <sz val="11"/>
      <color theme="10"/>
      <name val="Calibri"/>
      <family val="2"/>
      <scheme val="minor"/>
    </font>
    <font>
      <u/>
      <sz val="10"/>
      <color theme="10"/>
      <name val="Calibri"/>
      <family val="2"/>
      <scheme val="minor"/>
    </font>
    <font>
      <sz val="8"/>
      <name val="Calibri"/>
      <family val="2"/>
      <scheme val="minor"/>
    </font>
    <font>
      <b/>
      <sz val="10"/>
      <color theme="0"/>
      <name val="Calibri"/>
      <family val="2"/>
      <scheme val="minor"/>
    </font>
    <font>
      <sz val="10"/>
      <color theme="0"/>
      <name val="Calibri"/>
      <family val="2"/>
      <scheme val="minor"/>
    </font>
    <font>
      <sz val="10"/>
      <name val="Calibri"/>
      <family val="2"/>
    </font>
    <font>
      <sz val="10"/>
      <name val="Calibri"/>
      <family val="2"/>
      <scheme val="minor"/>
    </font>
    <font>
      <u/>
      <sz val="10"/>
      <color rgb="FF0563C1"/>
      <name val="Gill Sans Nova"/>
      <family val="2"/>
    </font>
    <font>
      <sz val="11"/>
      <color theme="0"/>
      <name val="Calibri"/>
      <family val="2"/>
    </font>
    <font>
      <sz val="11"/>
      <color rgb="FFFFFFFF"/>
      <name val="Calibri"/>
      <family val="2"/>
      <scheme val="minor"/>
    </font>
  </fonts>
  <fills count="5">
    <fill>
      <patternFill patternType="none"/>
    </fill>
    <fill>
      <patternFill patternType="gray125"/>
    </fill>
    <fill>
      <patternFill patternType="solid">
        <fgColor rgb="FF000080"/>
        <bgColor rgb="FF000080"/>
      </patternFill>
    </fill>
    <fill>
      <patternFill patternType="solid">
        <fgColor rgb="FF000080"/>
        <bgColor indexed="64"/>
      </patternFill>
    </fill>
    <fill>
      <patternFill patternType="solid">
        <fgColor rgb="FF002060"/>
        <bgColor rgb="FF000080"/>
      </patternFill>
    </fill>
  </fills>
  <borders count="1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cellStyleXfs>
  <cellXfs count="59">
    <xf numFmtId="0" fontId="0" fillId="0" borderId="0" xfId="0"/>
    <xf numFmtId="0" fontId="6" fillId="0" borderId="1" xfId="0" applyFont="1" applyBorder="1" applyAlignment="1">
      <alignment wrapText="1"/>
    </xf>
    <xf numFmtId="0" fontId="6" fillId="0" borderId="1" xfId="0" applyFont="1" applyBorder="1"/>
    <xf numFmtId="0" fontId="4" fillId="0" borderId="0" xfId="0" applyFont="1" applyAlignment="1">
      <alignment vertical="center"/>
    </xf>
    <xf numFmtId="9" fontId="0" fillId="0" borderId="0" xfId="2" applyFont="1"/>
    <xf numFmtId="0" fontId="2" fillId="0" borderId="0" xfId="0" applyFont="1"/>
    <xf numFmtId="0" fontId="3" fillId="0" borderId="8" xfId="0" applyFont="1" applyBorder="1"/>
    <xf numFmtId="0" fontId="2" fillId="0" borderId="8" xfId="0" applyFont="1" applyBorder="1" applyAlignment="1">
      <alignment horizontal="left"/>
    </xf>
    <xf numFmtId="1" fontId="2" fillId="0" borderId="8" xfId="0" applyNumberFormat="1" applyFont="1" applyBorder="1"/>
    <xf numFmtId="164" fontId="3" fillId="0" borderId="8" xfId="1" applyNumberFormat="1" applyFont="1" applyBorder="1"/>
    <xf numFmtId="1" fontId="3" fillId="0" borderId="8" xfId="0" applyNumberFormat="1" applyFont="1" applyBorder="1"/>
    <xf numFmtId="0" fontId="9" fillId="0" borderId="0" xfId="3" applyFont="1"/>
    <xf numFmtId="0" fontId="7" fillId="2" borderId="8" xfId="0" applyFont="1" applyFill="1" applyBorder="1" applyAlignment="1">
      <alignment horizontal="center" vertical="center" wrapText="1" readingOrder="1"/>
    </xf>
    <xf numFmtId="0" fontId="7" fillId="2" borderId="9" xfId="0" applyFont="1" applyFill="1" applyBorder="1" applyAlignment="1">
      <alignment horizontal="center" vertical="center" wrapText="1" readingOrder="1"/>
    </xf>
    <xf numFmtId="9" fontId="0" fillId="0" borderId="8" xfId="2" applyFont="1" applyBorder="1"/>
    <xf numFmtId="0" fontId="0" fillId="0" borderId="8" xfId="0" applyBorder="1"/>
    <xf numFmtId="0" fontId="3" fillId="0" borderId="8" xfId="0" applyFont="1" applyBorder="1" applyAlignment="1">
      <alignment horizontal="left"/>
    </xf>
    <xf numFmtId="0" fontId="2" fillId="0" borderId="8" xfId="0" applyFont="1" applyBorder="1"/>
    <xf numFmtId="0" fontId="3" fillId="0" borderId="0" xfId="0" applyFont="1"/>
    <xf numFmtId="164" fontId="3" fillId="0" borderId="0" xfId="1" applyNumberFormat="1" applyFont="1" applyBorder="1" applyAlignment="1"/>
    <xf numFmtId="9" fontId="2" fillId="0" borderId="8" xfId="2" applyFont="1" applyBorder="1" applyAlignment="1"/>
    <xf numFmtId="9" fontId="3" fillId="0" borderId="8" xfId="2" applyFont="1" applyBorder="1" applyAlignment="1"/>
    <xf numFmtId="164" fontId="0" fillId="0" borderId="8" xfId="0" applyNumberFormat="1" applyBorder="1"/>
    <xf numFmtId="9" fontId="0" fillId="0" borderId="8" xfId="0" applyNumberFormat="1" applyBorder="1"/>
    <xf numFmtId="0" fontId="2" fillId="0" borderId="10" xfId="0" applyFont="1" applyBorder="1"/>
    <xf numFmtId="0" fontId="11" fillId="2" borderId="8" xfId="0" applyFont="1" applyFill="1" applyBorder="1" applyAlignment="1">
      <alignment horizontal="center" vertical="center" wrapText="1" readingOrder="1"/>
    </xf>
    <xf numFmtId="0" fontId="12" fillId="3" borderId="8"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5" fillId="0" borderId="1" xfId="3" applyFont="1" applyBorder="1" applyAlignment="1"/>
    <xf numFmtId="0" fontId="2" fillId="0" borderId="0" xfId="0" pivotButton="1" applyFont="1"/>
    <xf numFmtId="0" fontId="7" fillId="2" borderId="0" xfId="0" applyFont="1" applyFill="1" applyAlignment="1">
      <alignment horizontal="center" vertical="center" wrapText="1" readingOrder="1"/>
    </xf>
    <xf numFmtId="0" fontId="2" fillId="0" borderId="0" xfId="0" applyFont="1" applyAlignment="1">
      <alignment horizontal="left"/>
    </xf>
    <xf numFmtId="0" fontId="11" fillId="2" borderId="0" xfId="0" applyFont="1" applyFill="1" applyAlignment="1">
      <alignment horizontal="center" vertical="center" wrapText="1" readingOrder="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0" borderId="0" xfId="0" applyFont="1"/>
    <xf numFmtId="0" fontId="14" fillId="0" borderId="0" xfId="0" applyFont="1"/>
    <xf numFmtId="0" fontId="7" fillId="2" borderId="10" xfId="0" applyFont="1" applyFill="1" applyBorder="1" applyAlignment="1">
      <alignment horizontal="center" vertical="center" wrapText="1" readingOrder="1"/>
    </xf>
    <xf numFmtId="0" fontId="2" fillId="0" borderId="10" xfId="0" applyFont="1" applyBorder="1" applyAlignment="1">
      <alignment horizontal="left"/>
    </xf>
    <xf numFmtId="0" fontId="11" fillId="2" borderId="10" xfId="0" applyFont="1" applyFill="1" applyBorder="1" applyAlignment="1">
      <alignment horizontal="center" vertical="center" wrapText="1" readingOrder="1"/>
    </xf>
    <xf numFmtId="0" fontId="11" fillId="3" borderId="10" xfId="0" applyFont="1" applyFill="1" applyBorder="1" applyAlignment="1">
      <alignment horizontal="center" vertical="center" wrapText="1"/>
    </xf>
    <xf numFmtId="0" fontId="2" fillId="0" borderId="10" xfId="0" pivotButton="1" applyFont="1" applyBorder="1"/>
    <xf numFmtId="0" fontId="12" fillId="3" borderId="10" xfId="0" applyFont="1" applyFill="1" applyBorder="1" applyAlignment="1">
      <alignment horizontal="center" vertical="center" wrapText="1"/>
    </xf>
    <xf numFmtId="0" fontId="16" fillId="0" borderId="0" xfId="0" applyFont="1"/>
    <xf numFmtId="0" fontId="8" fillId="0" borderId="1" xfId="3" applyBorder="1" applyAlignment="1"/>
    <xf numFmtId="164" fontId="2" fillId="0" borderId="8" xfId="0" applyNumberFormat="1" applyFont="1" applyBorder="1"/>
    <xf numFmtId="164" fontId="2" fillId="0" borderId="10" xfId="0" applyNumberFormat="1" applyFont="1" applyBorder="1"/>
    <xf numFmtId="164" fontId="3" fillId="0" borderId="8" xfId="0" applyNumberFormat="1" applyFont="1" applyBorder="1"/>
    <xf numFmtId="164" fontId="2" fillId="0" borderId="0" xfId="0" applyNumberFormat="1" applyFont="1"/>
    <xf numFmtId="0" fontId="7" fillId="4" borderId="8" xfId="0" applyFont="1" applyFill="1" applyBorder="1" applyAlignment="1">
      <alignment horizontal="center" vertical="center" wrapText="1" readingOrder="1"/>
    </xf>
    <xf numFmtId="0" fontId="17" fillId="4" borderId="8" xfId="0" applyFont="1" applyFill="1" applyBorder="1" applyAlignment="1">
      <alignment horizontal="center" vertical="center" wrapText="1"/>
    </xf>
    <xf numFmtId="14" fontId="0" fillId="0" borderId="0" xfId="0" applyNumberFormat="1"/>
    <xf numFmtId="0" fontId="5"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cellXfs>
  <cellStyles count="4">
    <cellStyle name="Comma" xfId="1" builtinId="3"/>
    <cellStyle name="Hyperlink" xfId="3" builtinId="8"/>
    <cellStyle name="Normal" xfId="0" builtinId="0"/>
    <cellStyle name="Percent" xfId="2" builtinId="5"/>
  </cellStyles>
  <dxfs count="943">
    <dxf>
      <font>
        <u/>
        <sz val="10"/>
        <color rgb="FF0563C1"/>
        <name val="Gill Sans Nova"/>
        <family val="2"/>
        <scheme val="none"/>
      </font>
      <numFmt numFmtId="0" formatCode="Genera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164" formatCode="_(* #,##0_);_(* \(#,##0\);_(* &quot;-&quot;??_);_(@_)"/>
    </dxf>
    <dxf>
      <numFmt numFmtId="164" formatCode="_(* #,##0_);_(* \(#,##0\);_(* &quot;-&quot;??_);_(@_)"/>
    </dxf>
    <dxf>
      <numFmt numFmtId="164" formatCode="_(* #,##0_);_(* \(#,##0\);_(* &quot;-&quot;??_);_(@_)"/>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alignment wrapText="1"/>
    </dxf>
    <dxf>
      <alignment wrapText="1"/>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numFmt numFmtId="164" formatCode="_(* #,##0_);_(* \(#,##0\);_(* &quot;-&quot;??_);_(@_)"/>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alignment wrapText="1"/>
    </dxf>
    <dxf>
      <alignment wrapText="1"/>
    </dxf>
    <dxf>
      <alignment wrapText="1"/>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border>
        <left/>
      </border>
    </dxf>
    <dxf>
      <alignment wrapText="1"/>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font>
        <b/>
        <color rgb="FFFFFFFF"/>
      </font>
      <fill>
        <patternFill patternType="solid">
          <fgColor rgb="FF000080"/>
          <bgColor rgb="FF000080"/>
        </patternFill>
      </fill>
      <alignment horizontal="center" vertical="center" wrapText="1" readingOrder="1"/>
    </dxf>
    <dxf>
      <font>
        <b/>
        <color rgb="FFFFFFFF"/>
      </font>
      <fill>
        <patternFill patternType="solid">
          <fgColor rgb="FF000080"/>
          <bgColor rgb="FF000080"/>
        </patternFill>
      </fill>
      <alignment horizontal="center" vertical="center" wrapText="1" readingOrder="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alignment wrapText="1"/>
    </dxf>
    <dxf>
      <alignment wrapText="1"/>
    </dxf>
    <dxf>
      <alignment horizontal="center"/>
    </dxf>
    <dxf>
      <alignment horizontal="center"/>
    </dxf>
    <dxf>
      <alignment vertical="center"/>
    </dxf>
    <dxf>
      <alignment vertical="center"/>
    </dxf>
    <dxf>
      <font>
        <color theme="0"/>
      </font>
    </dxf>
    <dxf>
      <font>
        <color theme="0"/>
      </font>
    </dxf>
    <dxf>
      <fill>
        <patternFill>
          <bgColor rgb="FF000080"/>
        </patternFill>
      </fill>
    </dxf>
    <dxf>
      <fill>
        <patternFill>
          <bgColor rgb="FF000080"/>
        </patternFill>
      </fill>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alignment wrapText="1"/>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_);_(* \(#,##0\);_(* &quot;-&quot;??_);_(@_)"/>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fill>
        <patternFill>
          <bgColor rgb="FF000080"/>
        </patternFill>
      </fill>
    </dxf>
    <dxf>
      <alignment wrapText="1"/>
    </dxf>
    <dxf>
      <alignment wrapText="1"/>
    </dxf>
    <dxf>
      <alignment wrapText="1"/>
    </dxf>
    <dxf>
      <alignment wrapText="1"/>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ttom style="thin">
          <color theme="0" tint="-0.14999847407452621"/>
        </bottom>
        <vertical style="thin">
          <color theme="0" tint="-0.14999847407452621"/>
        </vertical>
      </border>
    </dxf>
    <dxf>
      <border>
        <left style="thin">
          <color theme="0" tint="-0.14999847407452621"/>
        </left>
        <right style="thin">
          <color theme="0" tint="-0.14999847407452621"/>
        </right>
        <bottom style="thin">
          <color theme="0" tint="-0.14999847407452621"/>
        </bottom>
        <vertical style="thin">
          <color theme="0" tint="-0.14999847407452621"/>
        </vertic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color rgb="FFFFFFFF"/>
      </font>
      <fill>
        <patternFill>
          <fgColor rgb="FF000080"/>
        </patternFill>
      </fill>
    </dxf>
    <dxf>
      <numFmt numFmtId="164" formatCode="_(* #,##0_);_(* \(#,##0\);_(* &quot;-&quot;??_);_(@_)"/>
    </dxf>
    <dxf>
      <numFmt numFmtId="164" formatCode="_(* #,##0_);_(* \(#,##0\);_(* &quot;-&quot;??_);_(@_)"/>
    </dxf>
    <dxf>
      <border>
        <top style="thin">
          <color theme="0" tint="-0.14999847407452621"/>
        </top>
        <vertical style="thin">
          <color theme="0" tint="-0.14999847407452621"/>
        </vertical>
      </border>
    </dxf>
    <dxf>
      <border>
        <top style="thin">
          <color theme="0" tint="-0.14999847407452621"/>
        </top>
        <vertical style="thin">
          <color theme="0" tint="-0.14999847407452621"/>
        </vertical>
      </border>
    </dxf>
    <dxf>
      <border>
        <top style="thin">
          <color theme="0" tint="-0.14999847407452621"/>
        </top>
        <vertical style="thin">
          <color theme="0" tint="-0.14999847407452621"/>
        </vertical>
      </border>
    </dxf>
    <dxf>
      <font>
        <color theme="0"/>
      </font>
    </dxf>
    <dxf>
      <border>
        <left style="thin">
          <color theme="0" tint="-0.14999847407452621"/>
        </left>
      </border>
    </dxf>
    <dxf>
      <border>
        <left style="thin">
          <color theme="0" tint="-0.14999847407452621"/>
        </left>
      </border>
    </dxf>
    <dxf>
      <border>
        <left style="thin">
          <color theme="0" tint="-0.14999847407452621"/>
        </left>
      </border>
    </dxf>
    <dxf>
      <numFmt numFmtId="0" formatCode="General"/>
      <fill>
        <patternFill>
          <fgColor rgb="FF000080"/>
        </patternFill>
      </fill>
    </dxf>
    <dxf>
      <fill>
        <patternFill>
          <bgColor rgb="FF002060"/>
        </patternFill>
      </fill>
    </dxf>
    <dxf>
      <alignment wrapText="1"/>
    </dxf>
    <dxf>
      <alignment horizontal="center"/>
    </dxf>
    <dxf>
      <alignment vertical="cent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numFmt numFmtId="164" formatCode="_(* #,##0_);_(* \(#,##0\);_(* &quot;-&quot;??_);_(@_)"/>
      <fill>
        <patternFill patternType="solid">
          <fgColor rgb="FF000080"/>
          <bgColor rgb="FF000080"/>
        </patternFill>
      </fill>
      <alignment horizontal="center" vertical="center" wrapText="1" readingOrder="1"/>
    </dxf>
    <dxf>
      <numFmt numFmtId="164" formatCode="_(* #,##0_);_(* \(#,##0\);_(* &quot;-&quot;??_);_(@_)"/>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alignment wrapText="1"/>
    </dxf>
    <dxf>
      <alignment wrapText="1"/>
    </dxf>
    <dxf>
      <font>
        <color theme="0"/>
      </font>
    </dxf>
    <dxf>
      <font>
        <color theme="0"/>
      </font>
    </dxf>
    <dxf>
      <fill>
        <patternFill>
          <bgColor rgb="FF000080"/>
        </patternFill>
      </fill>
    </dxf>
    <dxf>
      <fill>
        <patternFill>
          <bgColor rgb="FF000080"/>
        </patternFill>
      </fill>
    </dxf>
    <dxf>
      <alignment horizontal="center"/>
    </dxf>
    <dxf>
      <alignment horizontal="center"/>
    </dxf>
    <dxf>
      <alignment vertical="center"/>
    </dxf>
    <dxf>
      <alignment vertical="center"/>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font>
        <b/>
      </font>
    </dxf>
    <dxf>
      <font>
        <b/>
      </font>
    </dxf>
    <dxf>
      <alignment wrapText="1"/>
    </dxf>
    <dxf>
      <alignment wrapText="1"/>
    </dxf>
    <dxf>
      <alignment horizontal="center"/>
    </dxf>
    <dxf>
      <alignment horizontal="center"/>
    </dxf>
    <dxf>
      <alignment vertical="center"/>
    </dxf>
    <dxf>
      <alignment vertical="center"/>
    </dxf>
    <dxf>
      <font>
        <color theme="0"/>
      </font>
    </dxf>
    <dxf>
      <font>
        <color theme="0"/>
      </font>
    </dxf>
    <dxf>
      <fill>
        <patternFill>
          <bgColor rgb="FF000080"/>
        </patternFill>
      </fill>
    </dxf>
    <dxf>
      <fill>
        <patternFill>
          <bgColor rgb="FF000080"/>
        </patternFill>
      </fill>
    </dxf>
    <dxf>
      <alignment wrapText="1"/>
    </dxf>
    <dxf>
      <alignment wrapText="1"/>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b/>
      </font>
    </dxf>
    <dxf>
      <font>
        <b/>
      </font>
    </dxf>
    <dxf>
      <font>
        <b/>
      </font>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font>
        <b val="0"/>
      </font>
    </dxf>
    <dxf>
      <font>
        <b val="0"/>
      </font>
    </dxf>
    <dxf>
      <font>
        <b val="0"/>
      </font>
    </dxf>
    <dxf>
      <alignment horizontal="general"/>
    </dxf>
    <dxf>
      <alignment horizontal="general"/>
    </dxf>
    <dxf>
      <alignment horizontal="general"/>
    </dxf>
    <dxf>
      <alignment vertical="bottom"/>
    </dxf>
    <dxf>
      <alignment vertical="bottom"/>
    </dxf>
    <dxf>
      <alignment vertical="bottom"/>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s>
  <tableStyles count="1" defaultTableStyle="TableStyleMedium2" defaultPivotStyle="PivotStyleLight16">
    <tableStyle name="Invisible" pivot="0" table="0" count="0" xr9:uid="{C806AA59-2A58-4420-9A26-31461CE242E9}"/>
  </tableStyles>
  <colors>
    <mruColors>
      <color rgb="FFF3E0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Sex Disaggregation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CH"/>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F6FA-41B9-9E44-B6465E4CCCF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A7B-444E-BFC1-8F6C1AD7249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FA-41B9-9E44-B6465E4CCCFD}"/>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7B-444E-BFC1-8F6C1AD7249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extLst>
          </c:dLbls>
          <c:cat>
            <c:strRef>
              <c:f>'Sex and Age Disaggregation %'!$L$1:$M$1</c:f>
              <c:strCache>
                <c:ptCount val="2"/>
                <c:pt idx="0">
                  <c:v>Total Male</c:v>
                </c:pt>
                <c:pt idx="1">
                  <c:v>Total Female</c:v>
                </c:pt>
              </c:strCache>
            </c:strRef>
          </c:cat>
          <c:val>
            <c:numRef>
              <c:f>'Sex and Age Disaggregation %'!$L$3:$M$3</c:f>
              <c:numCache>
                <c:formatCode>0%</c:formatCode>
                <c:ptCount val="2"/>
                <c:pt idx="0">
                  <c:v>0.48112862471501383</c:v>
                </c:pt>
                <c:pt idx="1">
                  <c:v>0.51887137528498617</c:v>
                </c:pt>
              </c:numCache>
            </c:numRef>
          </c:val>
          <c:extLst>
            <c:ext xmlns:c16="http://schemas.microsoft.com/office/drawing/2014/chart" uri="{C3380CC4-5D6E-409C-BE32-E72D297353CC}">
              <c16:uniqueId val="{00000000-F6FA-41B9-9E44-B6465E4CCCF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en-US" b="1" i="1"/>
              <a:t>Shelter Type</a:t>
            </a:r>
          </a:p>
        </c:rich>
      </c:tx>
      <c:layout>
        <c:manualLayout>
          <c:xMode val="edge"/>
          <c:yMode val="edge"/>
          <c:x val="0.4393297228436942"/>
          <c:y val="2.318840579710145E-2"/>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en-CH"/>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584622928774358E-2"/>
          <c:y val="0.15362380777347684"/>
          <c:w val="0.83883075414245134"/>
          <c:h val="0.5576222540607662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1FF-404A-A7F9-009959FDCA3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1FF-404A-A7F9-009959FDCA3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1FF-404A-A7F9-009959FDCA3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1FF-404A-A7F9-009959FDCA3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1FF-404A-A7F9-009959FDCA3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1FF-404A-A7F9-009959FDCA3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1FF-404A-A7F9-009959FDCA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 Type'!$B$1:$H$1</c:f>
              <c:strCache>
                <c:ptCount val="7"/>
                <c:pt idx="0">
                  <c:v>Camp (formal)</c:v>
                </c:pt>
                <c:pt idx="1">
                  <c:v>Host Community /In Host Family/Community accommodation</c:v>
                </c:pt>
                <c:pt idx="2">
                  <c:v>In Rented accommodation (paying rent)</c:v>
                </c:pt>
                <c:pt idx="3">
                  <c:v>In Abandoned buildings/critical shelters/no rent</c:v>
                </c:pt>
                <c:pt idx="4">
                  <c:v>In schools or other public buildings/no rent</c:v>
                </c:pt>
                <c:pt idx="5">
                  <c:v>Gathering sites (informal settlements or open area)</c:v>
                </c:pt>
                <c:pt idx="6">
                  <c:v>Other type of shelter</c:v>
                </c:pt>
              </c:strCache>
            </c:strRef>
          </c:cat>
          <c:val>
            <c:numRef>
              <c:f>'Shelter Type'!$B$3:$H$3</c:f>
              <c:numCache>
                <c:formatCode>0%</c:formatCode>
                <c:ptCount val="7"/>
                <c:pt idx="0">
                  <c:v>0.78937563208601691</c:v>
                </c:pt>
                <c:pt idx="1">
                  <c:v>9.0431649222302332E-2</c:v>
                </c:pt>
                <c:pt idx="2">
                  <c:v>5.6970406680312462E-3</c:v>
                </c:pt>
                <c:pt idx="3">
                  <c:v>4.0534154016881431E-3</c:v>
                </c:pt>
                <c:pt idx="4">
                  <c:v>1.0468231578573836E-2</c:v>
                </c:pt>
                <c:pt idx="5">
                  <c:v>3.788725601681369E-2</c:v>
                </c:pt>
                <c:pt idx="6">
                  <c:v>6.2086775026573823E-2</c:v>
                </c:pt>
              </c:numCache>
            </c:numRef>
          </c:val>
          <c:extLst>
            <c:ext xmlns:c16="http://schemas.microsoft.com/office/drawing/2014/chart" uri="{C3380CC4-5D6E-409C-BE32-E72D297353CC}">
              <c16:uniqueId val="{00000000-EAE2-4482-964F-7AF9DC8934C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Period of Displacement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'Period of Displacement %'!$A$1:$F$1</c:f>
              <c:strCache>
                <c:ptCount val="6"/>
                <c:pt idx="0">
                  <c:v>Between 2003 and 2010</c:v>
                </c:pt>
                <c:pt idx="1">
                  <c:v>Between 2011 and 2017</c:v>
                </c:pt>
                <c:pt idx="2">
                  <c:v>2018</c:v>
                </c:pt>
                <c:pt idx="3">
                  <c:v>2019</c:v>
                </c:pt>
                <c:pt idx="4">
                  <c:v>2020</c:v>
                </c:pt>
                <c:pt idx="5">
                  <c:v>2021</c:v>
                </c:pt>
              </c:strCache>
            </c:strRef>
          </c:cat>
          <c:val>
            <c:numRef>
              <c:f>'Period of Displacement %'!$A$3:$F$3</c:f>
              <c:numCache>
                <c:formatCode>0%</c:formatCode>
                <c:ptCount val="6"/>
                <c:pt idx="0">
                  <c:v>0.5747946274906407</c:v>
                </c:pt>
                <c:pt idx="1">
                  <c:v>0.33824324040963205</c:v>
                </c:pt>
                <c:pt idx="2">
                  <c:v>1.8739586206451591E-2</c:v>
                </c:pt>
                <c:pt idx="3">
                  <c:v>1.6597550530589335E-2</c:v>
                </c:pt>
                <c:pt idx="4">
                  <c:v>2.9178784168936933E-2</c:v>
                </c:pt>
                <c:pt idx="5">
                  <c:v>2.2446211193749385E-2</c:v>
                </c:pt>
              </c:numCache>
            </c:numRef>
          </c:val>
          <c:extLst>
            <c:ext xmlns:c16="http://schemas.microsoft.com/office/drawing/2014/chart" uri="{C3380CC4-5D6E-409C-BE32-E72D297353CC}">
              <c16:uniqueId val="{00000000-3B34-4A32-958D-BD07B3A91D73}"/>
            </c:ext>
          </c:extLst>
        </c:ser>
        <c:dLbls>
          <c:showLegendKey val="0"/>
          <c:showVal val="0"/>
          <c:showCatName val="0"/>
          <c:showSerName val="0"/>
          <c:showPercent val="0"/>
          <c:showBubbleSize val="0"/>
        </c:dLbls>
        <c:gapWidth val="219"/>
        <c:overlap val="-27"/>
        <c:axId val="1609348048"/>
        <c:axId val="1609348464"/>
      </c:barChart>
      <c:catAx>
        <c:axId val="160934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09348464"/>
        <c:crosses val="autoZero"/>
        <c:auto val="1"/>
        <c:lblAlgn val="ctr"/>
        <c:lblOffset val="100"/>
        <c:noMultiLvlLbl val="0"/>
      </c:catAx>
      <c:valAx>
        <c:axId val="1609348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09348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Return Intention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CH"/>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16C-41B8-8130-BB37183626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16C-41B8-8130-BB37183626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16C-41B8-8130-BB371836269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'Return Intention %'!$A$1:$C$1</c:f>
              <c:strCache>
                <c:ptCount val="3"/>
                <c:pt idx="0">
                  <c:v>Move to some where else</c:v>
                </c:pt>
                <c:pt idx="1">
                  <c:v>Remain</c:v>
                </c:pt>
                <c:pt idx="2">
                  <c:v>Return</c:v>
                </c:pt>
              </c:strCache>
            </c:strRef>
          </c:cat>
          <c:val>
            <c:numRef>
              <c:f>'Return Intention %'!$A$3:$C$3</c:f>
              <c:numCache>
                <c:formatCode>0%</c:formatCode>
                <c:ptCount val="3"/>
                <c:pt idx="0">
                  <c:v>1.6691247279887824E-3</c:v>
                </c:pt>
                <c:pt idx="1">
                  <c:v>0.47945721335312758</c:v>
                </c:pt>
                <c:pt idx="2">
                  <c:v>0.51887366191888362</c:v>
                </c:pt>
              </c:numCache>
            </c:numRef>
          </c:val>
          <c:extLst>
            <c:ext xmlns:c16="http://schemas.microsoft.com/office/drawing/2014/chart" uri="{C3380CC4-5D6E-409C-BE32-E72D297353CC}">
              <c16:uniqueId val="{00000000-1EE4-4BF8-926D-C63007A1EC6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rich>
          <a:bodyPr spcFirstLastPara="1" vertOverflow="ellipsis" horzOverflow="overflow" wrap="square" lIns="0" tIns="0" rIns="0" bIns="0" anchor="ctr" anchorCtr="1"/>
          <a:lstStyle/>
          <a:p>
            <a:pPr rtl="0">
              <a:defRPr sz="1400"/>
            </a:pPr>
            <a:r>
              <a:rPr lang="en-US" sz="1400" b="0" i="0" baseline="0">
                <a:effectLst/>
              </a:rPr>
              <a:t>Sex and Age Disaggregation %</a:t>
            </a:r>
            <a:endParaRPr lang="en-US" sz="1400">
              <a:effectLst/>
            </a:endParaRPr>
          </a:p>
        </cx:rich>
      </cx:tx>
    </cx:title>
    <cx:plotArea>
      <cx:plotAreaRegion>
        <cx:plotSurface>
          <cx:spPr>
            <a:pattFill prst="pct5">
              <a:fgClr>
                <a:schemeClr val="accent1"/>
              </a:fgClr>
              <a:bgClr>
                <a:schemeClr val="bg1"/>
              </a:bgClr>
            </a:pattFill>
          </cx:spPr>
        </cx:plotSurface>
        <cx:series layoutId="funnel" uniqueId="{E0175077-2596-476F-B77A-1E7541308107}">
          <cx:dataLabels/>
          <cx:dataId val="0"/>
        </cx:series>
      </cx:plotAreaRegion>
      <cx:axis id="0">
        <cx:catScaling/>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593912</xdr:colOff>
      <xdr:row>0</xdr:row>
      <xdr:rowOff>22412</xdr:rowOff>
    </xdr:from>
    <xdr:to>
      <xdr:col>9</xdr:col>
      <xdr:colOff>11206</xdr:colOff>
      <xdr:row>8</xdr:row>
      <xdr:rowOff>62996</xdr:rowOff>
    </xdr:to>
    <xdr:pic>
      <xdr:nvPicPr>
        <xdr:cNvPr id="2" name="Picture 1">
          <a:extLst>
            <a:ext uri="{FF2B5EF4-FFF2-40B4-BE49-F238E27FC236}">
              <a16:creationId xmlns:a16="http://schemas.microsoft.com/office/drawing/2014/main" id="{3119DF38-DC2E-4BFF-BF6D-A7C7BC3312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4147" y="22412"/>
          <a:ext cx="3653118" cy="1295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96</xdr:col>
      <xdr:colOff>20731</xdr:colOff>
      <xdr:row>4</xdr:row>
      <xdr:rowOff>112059</xdr:rowOff>
    </xdr:from>
    <xdr:to>
      <xdr:col>99</xdr:col>
      <xdr:colOff>58831</xdr:colOff>
      <xdr:row>17</xdr:row>
      <xdr:rowOff>159684</xdr:rowOff>
    </xdr:to>
    <mc:AlternateContent xmlns:mc="http://schemas.openxmlformats.org/markup-compatibility/2006" xmlns:sle15="http://schemas.microsoft.com/office/drawing/2012/slicer">
      <mc:Choice Requires="sle15">
        <xdr:graphicFrame macro="">
          <xdr:nvGraphicFramePr>
            <xdr:cNvPr id="2" name="State_Name">
              <a:extLst>
                <a:ext uri="{FF2B5EF4-FFF2-40B4-BE49-F238E27FC236}">
                  <a16:creationId xmlns:a16="http://schemas.microsoft.com/office/drawing/2014/main" id="{07AC61D3-112E-49FB-BB1D-D5B232988915}"/>
                </a:ext>
              </a:extLst>
            </xdr:cNvPr>
            <xdr:cNvGraphicFramePr/>
          </xdr:nvGraphicFramePr>
          <xdr:xfrm>
            <a:off x="0" y="0"/>
            <a:ext cx="0" cy="0"/>
          </xdr:xfrm>
          <a:graphic>
            <a:graphicData uri="http://schemas.microsoft.com/office/drawing/2010/slicer">
              <sle:slicer xmlns:sle="http://schemas.microsoft.com/office/drawing/2010/slicer" name="State_Name"/>
            </a:graphicData>
          </a:graphic>
        </xdr:graphicFrame>
      </mc:Choice>
      <mc:Fallback xmlns="">
        <xdr:sp macro="" textlink="">
          <xdr:nvSpPr>
            <xdr:cNvPr id="0" name=""/>
            <xdr:cNvSpPr>
              <a:spLocks noTextEdit="1"/>
            </xdr:cNvSpPr>
          </xdr:nvSpPr>
          <xdr:spPr>
            <a:xfrm>
              <a:off x="116810678" y="87405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96</xdr:col>
      <xdr:colOff>59952</xdr:colOff>
      <xdr:row>18</xdr:row>
      <xdr:rowOff>72839</xdr:rowOff>
    </xdr:from>
    <xdr:to>
      <xdr:col>99</xdr:col>
      <xdr:colOff>98052</xdr:colOff>
      <xdr:row>31</xdr:row>
      <xdr:rowOff>120464</xdr:rowOff>
    </xdr:to>
    <mc:AlternateContent xmlns:mc="http://schemas.openxmlformats.org/markup-compatibility/2006" xmlns:sle15="http://schemas.microsoft.com/office/drawing/2012/slicer">
      <mc:Choice Requires="sle15">
        <xdr:graphicFrame macro="">
          <xdr:nvGraphicFramePr>
            <xdr:cNvPr id="3" name="Locality">
              <a:extLst>
                <a:ext uri="{FF2B5EF4-FFF2-40B4-BE49-F238E27FC236}">
                  <a16:creationId xmlns:a16="http://schemas.microsoft.com/office/drawing/2014/main" id="{83854DE3-D640-4A2F-930D-BD27A5CF144C}"/>
                </a:ext>
              </a:extLst>
            </xdr:cNvPr>
            <xdr:cNvGraphicFramePr/>
          </xdr:nvGraphicFramePr>
          <xdr:xfrm>
            <a:off x="0" y="0"/>
            <a:ext cx="0" cy="0"/>
          </xdr:xfrm>
          <a:graphic>
            <a:graphicData uri="http://schemas.microsoft.com/office/drawing/2010/slicer">
              <sle:slicer xmlns:sle="http://schemas.microsoft.com/office/drawing/2010/slicer" name="Locality"/>
            </a:graphicData>
          </a:graphic>
        </xdr:graphicFrame>
      </mc:Choice>
      <mc:Fallback xmlns="">
        <xdr:sp macro="" textlink="">
          <xdr:nvSpPr>
            <xdr:cNvPr id="0" name=""/>
            <xdr:cNvSpPr>
              <a:spLocks noTextEdit="1"/>
            </xdr:cNvSpPr>
          </xdr:nvSpPr>
          <xdr:spPr>
            <a:xfrm>
              <a:off x="116849899" y="350183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19050</xdr:colOff>
      <xdr:row>19</xdr:row>
      <xdr:rowOff>133350</xdr:rowOff>
    </xdr:to>
    <xdr:graphicFrame macro="">
      <xdr:nvGraphicFramePr>
        <xdr:cNvPr id="2" name="Chart 1">
          <a:extLst>
            <a:ext uri="{FF2B5EF4-FFF2-40B4-BE49-F238E27FC236}">
              <a16:creationId xmlns:a16="http://schemas.microsoft.com/office/drawing/2014/main" id="{F19D6BD5-A7D9-4BE0-A713-35592E15B5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266700</xdr:colOff>
      <xdr:row>0</xdr:row>
      <xdr:rowOff>0</xdr:rowOff>
    </xdr:from>
    <xdr:to>
      <xdr:col>25</xdr:col>
      <xdr:colOff>400050</xdr:colOff>
      <xdr:row>19</xdr:row>
      <xdr:rowOff>123824</xdr:rowOff>
    </xdr:to>
    <mc:AlternateContent xmlns:mc="http://schemas.openxmlformats.org/markup-compatibility/2006">
      <mc:Choice xmlns:cx2="http://schemas.microsoft.com/office/drawing/2015/10/21/chartex" Requires="cx2">
        <xdr:graphicFrame macro="">
          <xdr:nvGraphicFramePr>
            <xdr:cNvPr id="3" name="Chart 2">
              <a:extLst>
                <a:ext uri="{FF2B5EF4-FFF2-40B4-BE49-F238E27FC236}">
                  <a16:creationId xmlns:a16="http://schemas.microsoft.com/office/drawing/2014/main" id="{A7146654-156E-411B-B957-6708510C47F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281160" y="0"/>
              <a:ext cx="6838950" cy="4116704"/>
            </a:xfrm>
            <a:prstGeom prst="rect">
              <a:avLst/>
            </a:prstGeom>
            <a:solidFill>
              <a:prstClr val="white"/>
            </a:solidFill>
            <a:ln w="1">
              <a:solidFill>
                <a:prstClr val="green"/>
              </a:solidFill>
            </a:ln>
          </xdr:spPr>
          <xdr:txBody>
            <a:bodyPr vertOverflow="clip" horzOverflow="clip"/>
            <a:lstStyle/>
            <a:p>
              <a:r>
                <a:rPr lang="en-CH"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266699</xdr:colOff>
      <xdr:row>20</xdr:row>
      <xdr:rowOff>114300</xdr:rowOff>
    </xdr:to>
    <xdr:graphicFrame macro="">
      <xdr:nvGraphicFramePr>
        <xdr:cNvPr id="2" name="Chart 1">
          <a:extLst>
            <a:ext uri="{FF2B5EF4-FFF2-40B4-BE49-F238E27FC236}">
              <a16:creationId xmlns:a16="http://schemas.microsoft.com/office/drawing/2014/main" id="{0A101AE5-6A46-4B6F-9896-A95203E08E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76200</xdr:colOff>
      <xdr:row>16</xdr:row>
      <xdr:rowOff>114300</xdr:rowOff>
    </xdr:to>
    <xdr:graphicFrame macro="">
      <xdr:nvGraphicFramePr>
        <xdr:cNvPr id="3" name="Chart 2">
          <a:extLst>
            <a:ext uri="{FF2B5EF4-FFF2-40B4-BE49-F238E27FC236}">
              <a16:creationId xmlns:a16="http://schemas.microsoft.com/office/drawing/2014/main" id="{D067B6A5-A5E8-4FB8-8441-3DB9C483A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16</xdr:row>
      <xdr:rowOff>104775</xdr:rowOff>
    </xdr:to>
    <xdr:graphicFrame macro="">
      <xdr:nvGraphicFramePr>
        <xdr:cNvPr id="2" name="Chart 1">
          <a:extLst>
            <a:ext uri="{FF2B5EF4-FFF2-40B4-BE49-F238E27FC236}">
              <a16:creationId xmlns:a16="http://schemas.microsoft.com/office/drawing/2014/main" id="{FA6978FF-EA2A-4277-A09D-A14021A070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DRIS Umelhassan" refreshedDate="44462.665261226852" backgroundQuery="1" createdVersion="7" refreshedVersion="7" minRefreshableVersion="3" recordCount="0" supportSubquery="1" supportAdvancedDrill="1" xr:uid="{3BE78ABE-008A-4252-9D36-42A51EA26D3A}">
  <cacheSource type="external" connectionId="3"/>
  <cacheFields count="5">
    <cacheField name="[Measures].[Count of Location 2]" caption="Count of Location 2" numFmtId="0" hierarchy="183" level="32767"/>
    <cacheField name="[Measures].[Sum of HH 2]" caption="Sum of HH 2" numFmtId="0" hierarchy="184" level="32767"/>
    <cacheField name="[Measures].[Sum of IND 2]" caption="Sum of IND 2" numFmtId="0" hierarchy="185" level="32767"/>
    <cacheField name="[Measures].[Distinct Count of State_Name 2]" caption="Distinct Count of State_Name 2" numFmtId="0" hierarchy="186" level="32767"/>
    <cacheField name="[Measures].[Distinct Count of Locality 2]" caption="Distinct Count of Locality 2" numFmtId="0" hierarchy="187" level="32767"/>
  </cacheFields>
  <cacheHierarchies count="188">
    <cacheHierarchy uniqueName="[_1_IDpsbyvalue].[DoA]" caption="DoA" attribute="1" defaultMemberUniqueName="[_1_IDpsbyvalue].[DoA].[All]" allUniqueName="[_1_IDpsbyvalue].[DoA].[All]" dimensionUniqueName="[_1_IDpsbyvalue]" displayFolder="" count="0" memberValueDatatype="130" unbalanced="0"/>
    <cacheHierarchy uniqueName="[_1_IDpsbyvalue].[RoundNo]" caption="RoundNo" attribute="1" defaultMemberUniqueName="[_1_IDpsbyvalue].[RoundNo].[All]" allUniqueName="[_1_IDpsbyvalue].[RoundNo].[All]" dimensionUniqueName="[_1_IDpsbyvalue]" displayFolder="" count="0" memberValueDatatype="130" unbalanced="0"/>
    <cacheHierarchy uniqueName="[_1_IDpsbyvalue].[State_Name]" caption="State_Name" attribute="1" defaultMemberUniqueName="[_1_IDpsbyvalue].[State_Name].[All]" allUniqueName="[_1_IDpsbyvalue].[State_Name].[All]" dimensionUniqueName="[_1_IDpsbyvalue]" displayFolder="" count="0" memberValueDatatype="130" unbalanced="0"/>
    <cacheHierarchy uniqueName="[_1_IDpsbyvalue].[StateCode]" caption="StateCode" attribute="1" defaultMemberUniqueName="[_1_IDpsbyvalue].[StateCode].[All]" allUniqueName="[_1_IDpsbyvalue].[StateCode].[All]" dimensionUniqueName="[_1_IDpsbyvalue]" displayFolder="" count="0" memberValueDatatype="130" unbalanced="0"/>
    <cacheHierarchy uniqueName="[_1_IDpsbyvalue].[StatePcode]" caption="StatePcode" attribute="1" defaultMemberUniqueName="[_1_IDpsbyvalue].[StatePcode].[All]" allUniqueName="[_1_IDpsbyvalue].[StatePcode].[All]" dimensionUniqueName="[_1_IDpsbyvalue]" displayFolder="" count="0" memberValueDatatype="130" unbalanced="0"/>
    <cacheHierarchy uniqueName="[_1_IDpsbyvalue].[Locality]" caption="Locality" attribute="1" defaultMemberUniqueName="[_1_IDpsbyvalue].[Locality].[All]" allUniqueName="[_1_IDpsbyvalue].[Locality].[All]" dimensionUniqueName="[_1_IDpsbyvalue]" displayFolder="" count="0" memberValueDatatype="130" unbalanced="0"/>
    <cacheHierarchy uniqueName="[_1_IDpsbyvalue].[localitycode]" caption="localitycode" attribute="1" defaultMemberUniqueName="[_1_IDpsbyvalue].[localitycode].[All]" allUniqueName="[_1_IDpsbyvalue].[localitycode].[All]" dimensionUniqueName="[_1_IDpsbyvalue]" displayFolder="" count="0" memberValueDatatype="130" unbalanced="0"/>
    <cacheHierarchy uniqueName="[_1_IDpsbyvalue].[Pcode]" caption="Pcode" attribute="1" defaultMemberUniqueName="[_1_IDpsbyvalue].[Pcode].[All]" allUniqueName="[_1_IDpsbyvalue].[Pcode].[All]" dimensionUniqueName="[_1_IDpsbyvalue]" displayFolder="" count="0" memberValueDatatype="130" unbalanced="0"/>
    <cacheHierarchy uniqueName="[_1_IDpsbyvalue].[Location]" caption="Location" attribute="1" defaultMemberUniqueName="[_1_IDpsbyvalue].[Location].[All]" allUniqueName="[_1_IDpsbyvalue].[Location].[All]" dimensionUniqueName="[_1_IDpsbyvalue]" displayFolder="" count="0" memberValueDatatype="130" unbalanced="0"/>
    <cacheHierarchy uniqueName="[_1_IDpsbyvalue].[location DTM Code]" caption="location DTM Code" attribute="1" defaultMemberUniqueName="[_1_IDpsbyvalue].[location DTM Code].[All]" allUniqueName="[_1_IDpsbyvalue].[location DTM Code].[All]" dimensionUniqueName="[_1_IDpsbyvalue]" displayFolder="" count="0" memberValueDatatype="130" unbalanced="0"/>
    <cacheHierarchy uniqueName="[_1_IDpsbyvalue].[VisitedBefore]" caption="VisitedBefore" attribute="1" defaultMemberUniqueName="[_1_IDpsbyvalue].[VisitedBefore].[All]" allUniqueName="[_1_IDpsbyvalue].[VisitedBefore].[All]" dimensionUniqueName="[_1_IDpsbyvalue]" displayFolder="" count="0" memberValueDatatype="130" unbalanced="0"/>
    <cacheHierarchy uniqueName="[_1_IDpsbyvalue].[GIS_y]" caption="GIS_y" attribute="1" defaultMemberUniqueName="[_1_IDpsbyvalue].[GIS_y].[All]" allUniqueName="[_1_IDpsbyvalue].[GIS_y].[All]" dimensionUniqueName="[_1_IDpsbyvalue]" displayFolder="" count="0" memberValueDatatype="5" unbalanced="0"/>
    <cacheHierarchy uniqueName="[_1_IDpsbyvalue].[GIS_x]" caption="GIS_x" attribute="1" defaultMemberUniqueName="[_1_IDpsbyvalue].[GIS_x].[All]" allUniqueName="[_1_IDpsbyvalue].[GIS_x].[All]" dimensionUniqueName="[_1_IDpsbyvalue]" displayFolder="" count="0" memberValueDatatype="5" unbalanced="0"/>
    <cacheHierarchy uniqueName="[_1_IDpsbyvalue].[Locationtype]" caption="Locationtype" attribute="1" defaultMemberUniqueName="[_1_IDpsbyvalue].[Locationtype].[All]" allUniqueName="[_1_IDpsbyvalue].[Locationtype].[All]" dimensionUniqueName="[_1_IDpsbyvalue]" displayFolder="" count="0" memberValueDatatype="130" unbalanced="0"/>
    <cacheHierarchy uniqueName="[_1_IDpsbyvalue].[LocationClassification]" caption="LocationClassification" attribute="1" defaultMemberUniqueName="[_1_IDpsbyvalue].[LocationClassification].[All]" allUniqueName="[_1_IDpsbyvalue].[LocationClassification].[All]" dimensionUniqueName="[_1_IDpsbyvalue]" displayFolder="" count="0" memberValueDatatype="130" unbalanced="0"/>
    <cacheHierarchy uniqueName="[_1_IDpsbyvalue].[Round 2  HH الاسر]" caption="Round 2  HH الاسر" attribute="1" defaultMemberUniqueName="[_1_IDpsbyvalue].[Round 2  HH الاسر].[All]" allUniqueName="[_1_IDpsbyvalue].[Round 2  HH الاسر].[All]" dimensionUniqueName="[_1_IDpsbyvalue]" displayFolder="" count="0" memberValueDatatype="20" unbalanced="0"/>
    <cacheHierarchy uniqueName="[_1_IDpsbyvalue].[Round 2  IND الافراد]" caption="Round 2  IND الافراد" attribute="1" defaultMemberUniqueName="[_1_IDpsbyvalue].[Round 2  IND الافراد].[All]" allUniqueName="[_1_IDpsbyvalue].[Round 2  IND الافراد].[All]" dimensionUniqueName="[_1_IDpsbyvalue]" displayFolder="" count="0" memberValueDatatype="20" unbalanced="0"/>
    <cacheHierarchy uniqueName="[_1_IDpsbyvalue].[HH]" caption="HH" attribute="1" defaultMemberUniqueName="[_1_IDpsbyvalue].[HH].[All]" allUniqueName="[_1_IDpsbyvalue].[HH].[All]" dimensionUniqueName="[_1_IDpsbyvalue]" displayFolder="" count="0" memberValueDatatype="20" unbalanced="0"/>
    <cacheHierarchy uniqueName="[_1_IDpsbyvalue].[IND]" caption="IND" attribute="1" defaultMemberUniqueName="[_1_IDpsbyvalue].[IND].[All]" allUniqueName="[_1_IDpsbyvalue].[IND].[All]" dimensionUniqueName="[_1_IDpsbyvalue]" displayFolder="" count="0" memberValueDatatype="20" unbalanced="0"/>
    <cacheHierarchy uniqueName="[_1_IDpsbyvalue].[HH2003n2010]" caption="HH2003n2010" attribute="1" defaultMemberUniqueName="[_1_IDpsbyvalue].[HH2003n2010].[All]" allUniqueName="[_1_IDpsbyvalue].[HH2003n2010].[All]" dimensionUniqueName="[_1_IDpsbyvalue]" displayFolder="" count="0" memberValueDatatype="20" unbalanced="0"/>
    <cacheHierarchy uniqueName="[_1_IDpsbyvalue].[IND2003n2010]" caption="IND2003n2010" attribute="1" defaultMemberUniqueName="[_1_IDpsbyvalue].[IND2003n2010].[All]" allUniqueName="[_1_IDpsbyvalue].[IND2003n2010].[All]" dimensionUniqueName="[_1_IDpsbyvalue]" displayFolder="" count="0" memberValueDatatype="20" unbalanced="0"/>
    <cacheHierarchy uniqueName="[_1_IDpsbyvalue].[HHbet2011n2017]" caption="HHbet2011n2017" attribute="1" defaultMemberUniqueName="[_1_IDpsbyvalue].[HHbet2011n2017].[All]" allUniqueName="[_1_IDpsbyvalue].[HHbet2011n2017].[All]" dimensionUniqueName="[_1_IDpsbyvalue]" displayFolder="" count="0" memberValueDatatype="20" unbalanced="0"/>
    <cacheHierarchy uniqueName="[_1_IDpsbyvalue].[INDbet2011n2017]" caption="INDbet2011n2017" attribute="1" defaultMemberUniqueName="[_1_IDpsbyvalue].[INDbet2011n2017].[All]" allUniqueName="[_1_IDpsbyvalue].[INDbet2011n2017].[All]" dimensionUniqueName="[_1_IDpsbyvalue]" displayFolder="" count="0" memberValueDatatype="20" unbalanced="0"/>
    <cacheHierarchy uniqueName="[_1_IDpsbyvalue].[HH2018]" caption="HH2018" attribute="1" defaultMemberUniqueName="[_1_IDpsbyvalue].[HH2018].[All]" allUniqueName="[_1_IDpsbyvalue].[HH2018].[All]" dimensionUniqueName="[_1_IDpsbyvalue]" displayFolder="" count="0" memberValueDatatype="20" unbalanced="0"/>
    <cacheHierarchy uniqueName="[_1_IDpsbyvalue].[IND2018]" caption="IND2018" attribute="1" defaultMemberUniqueName="[_1_IDpsbyvalue].[IND2018].[All]" allUniqueName="[_1_IDpsbyvalue].[IND2018].[All]" dimensionUniqueName="[_1_IDpsbyvalue]" displayFolder="" count="0" memberValueDatatype="20" unbalanced="0"/>
    <cacheHierarchy uniqueName="[_1_IDpsbyvalue].[HH2019]" caption="HH2019" attribute="1" defaultMemberUniqueName="[_1_IDpsbyvalue].[HH2019].[All]" allUniqueName="[_1_IDpsbyvalue].[HH2019].[All]" dimensionUniqueName="[_1_IDpsbyvalue]" displayFolder="" count="0" memberValueDatatype="20" unbalanced="0"/>
    <cacheHierarchy uniqueName="[_1_IDpsbyvalue].[IND2019]" caption="IND2019" attribute="1" defaultMemberUniqueName="[_1_IDpsbyvalue].[IND2019].[All]" allUniqueName="[_1_IDpsbyvalue].[IND2019].[All]" dimensionUniqueName="[_1_IDpsbyvalue]" displayFolder="" count="0" memberValueDatatype="20" unbalanced="0"/>
    <cacheHierarchy uniqueName="[_1_IDpsbyvalue].[HH2020]" caption="HH2020" attribute="1" defaultMemberUniqueName="[_1_IDpsbyvalue].[HH2020].[All]" allUniqueName="[_1_IDpsbyvalue].[HH2020].[All]" dimensionUniqueName="[_1_IDpsbyvalue]" displayFolder="" count="0" memberValueDatatype="20" unbalanced="0"/>
    <cacheHierarchy uniqueName="[_1_IDpsbyvalue].[IND2020]" caption="IND2020" attribute="1" defaultMemberUniqueName="[_1_IDpsbyvalue].[IND2020].[All]" allUniqueName="[_1_IDpsbyvalue].[IND2020].[All]" dimensionUniqueName="[_1_IDpsbyvalue]" displayFolder="" count="0" memberValueDatatype="20" unbalanced="0"/>
    <cacheHierarchy uniqueName="[_1_IDpsbyvalue].[HH2021]" caption="HH2021" attribute="1" defaultMemberUniqueName="[_1_IDpsbyvalue].[HH2021].[All]" allUniqueName="[_1_IDpsbyvalue].[HH2021].[All]" dimensionUniqueName="[_1_IDpsbyvalue]" displayFolder="" count="0" memberValueDatatype="20" unbalanced="0"/>
    <cacheHierarchy uniqueName="[_1_IDpsbyvalue].[IND2021]" caption="IND2021" attribute="1" defaultMemberUniqueName="[_1_IDpsbyvalue].[IND2021].[All]" allUniqueName="[_1_IDpsbyvalue].[IND2021].[All]" dimensionUniqueName="[_1_IDpsbyvalue]" displayFolder="" count="0" memberValueDatatype="20" unbalanced="0"/>
    <cacheHierarchy uniqueName="[_1_IDpsbyvalue].[State1]" caption="State1" attribute="1" defaultMemberUniqueName="[_1_IDpsbyvalue].[State1].[All]" allUniqueName="[_1_IDpsbyvalue].[State1].[All]" dimensionUniqueName="[_1_IDpsbyvalue]" displayFolder="" count="0" memberValueDatatype="130" unbalanced="0"/>
    <cacheHierarchy uniqueName="[_1_IDpsbyvalue].[Locality1]" caption="Locality1" attribute="1" defaultMemberUniqueName="[_1_IDpsbyvalue].[Locality1].[All]" allUniqueName="[_1_IDpsbyvalue].[Locality1].[All]" dimensionUniqueName="[_1_IDpsbyvalue]" displayFolder="" count="0" memberValueDatatype="130" unbalanced="0"/>
    <cacheHierarchy uniqueName="[_1_IDpsbyvalue].[State2]" caption="State2" attribute="1" defaultMemberUniqueName="[_1_IDpsbyvalue].[State2].[All]" allUniqueName="[_1_IDpsbyvalue].[State2].[All]" dimensionUniqueName="[_1_IDpsbyvalue]" displayFolder="" count="0" memberValueDatatype="130" unbalanced="0"/>
    <cacheHierarchy uniqueName="[_1_IDpsbyvalue].[Locality2]" caption="Locality2" attribute="1" defaultMemberUniqueName="[_1_IDpsbyvalue].[Locality2].[All]" allUniqueName="[_1_IDpsbyvalue].[Locality2].[All]" dimensionUniqueName="[_1_IDpsbyvalue]" displayFolder="" count="0" memberValueDatatype="130" unbalanced="0"/>
    <cacheHierarchy uniqueName="[_1_IDpsbyvalue].[State3]" caption="State3" attribute="1" defaultMemberUniqueName="[_1_IDpsbyvalue].[State3].[All]" allUniqueName="[_1_IDpsbyvalue].[State3].[All]" dimensionUniqueName="[_1_IDpsbyvalue]" displayFolder="" count="0" memberValueDatatype="130" unbalanced="0"/>
    <cacheHierarchy uniqueName="[_1_IDpsbyvalue].[Locality3]" caption="Locality3" attribute="1" defaultMemberUniqueName="[_1_IDpsbyvalue].[Locality3].[All]" allUniqueName="[_1_IDpsbyvalue].[Locality3].[All]" dimensionUniqueName="[_1_IDpsbyvalue]" displayFolder="" count="0" memberValueDatatype="130" unbalanced="0"/>
    <cacheHierarchy uniqueName="[_1_IDpsbyvalue].[First]" caption="First" attribute="1" defaultMemberUniqueName="[_1_IDpsbyvalue].[First].[All]" allUniqueName="[_1_IDpsbyvalue].[First].[All]" dimensionUniqueName="[_1_IDpsbyvalue]" displayFolder="" count="0" memberValueDatatype="130" unbalanced="0"/>
    <cacheHierarchy uniqueName="[_1_IDpsbyvalue].[Second]" caption="Second" attribute="1" defaultMemberUniqueName="[_1_IDpsbyvalue].[Second].[All]" allUniqueName="[_1_IDpsbyvalue].[Second].[All]" dimensionUniqueName="[_1_IDpsbyvalue]" displayFolder="" count="0" memberValueDatatype="130" unbalanced="0"/>
    <cacheHierarchy uniqueName="[_1_IDpsbyvalue].[Third]" caption="Third" attribute="1" defaultMemberUniqueName="[_1_IDpsbyvalue].[Third].[All]" allUniqueName="[_1_IDpsbyvalue].[Third].[All]" dimensionUniqueName="[_1_IDpsbyvalue]" displayFolder="" count="0" memberValueDatatype="130" unbalanced="0"/>
    <cacheHierarchy uniqueName="[_1_IDpsbyvalue].[IfOther]" caption="IfOther" attribute="1" defaultMemberUniqueName="[_1_IDpsbyvalue].[IfOther].[All]" allUniqueName="[_1_IDpsbyvalue].[IfOther].[All]" dimensionUniqueName="[_1_IDpsbyvalue]" displayFolder="" count="0" memberValueDatatype="130" unbalanced="0"/>
    <cacheHierarchy uniqueName="[_1_IDpsbyvalue].[1Camp]" caption="1Camp" attribute="1" defaultMemberUniqueName="[_1_IDpsbyvalue].[1Camp].[All]" allUniqueName="[_1_IDpsbyvalue].[1Camp].[All]" dimensionUniqueName="[_1_IDpsbyvalue]" displayFolder="" count="0" memberValueDatatype="20" unbalanced="0"/>
    <cacheHierarchy uniqueName="[_1_IDpsbyvalue].[2Host Family]" caption="2Host Family" attribute="1" defaultMemberUniqueName="[_1_IDpsbyvalue].[2Host Family].[All]" allUniqueName="[_1_IDpsbyvalue].[2Host Family].[All]" dimensionUniqueName="[_1_IDpsbyvalue]" displayFolder="" count="0" memberValueDatatype="20" unbalanced="0"/>
    <cacheHierarchy uniqueName="[_1_IDpsbyvalue].[3Rented]" caption="3Rented" attribute="1" defaultMemberUniqueName="[_1_IDpsbyvalue].[3Rented].[All]" allUniqueName="[_1_IDpsbyvalue].[3Rented].[All]" dimensionUniqueName="[_1_IDpsbyvalue]" displayFolder="" count="0" memberValueDatatype="20" unbalanced="0"/>
    <cacheHierarchy uniqueName="[_1_IDpsbyvalue].[4Abandonedbuildings]" caption="4Abandonedbuildings" attribute="1" defaultMemberUniqueName="[_1_IDpsbyvalue].[4Abandonedbuildings].[All]" allUniqueName="[_1_IDpsbyvalue].[4Abandonedbuildings].[All]" dimensionUniqueName="[_1_IDpsbyvalue]" displayFolder="" count="0" memberValueDatatype="20" unbalanced="0"/>
    <cacheHierarchy uniqueName="[_1_IDpsbyvalue].[5school]" caption="5school" attribute="1" defaultMemberUniqueName="[_1_IDpsbyvalue].[5school].[All]" allUniqueName="[_1_IDpsbyvalue].[5school].[All]" dimensionUniqueName="[_1_IDpsbyvalue]" displayFolder="" count="0" memberValueDatatype="20" unbalanced="0"/>
    <cacheHierarchy uniqueName="[_1_IDpsbyvalue].[6Gathering]" caption="6Gathering" attribute="1" defaultMemberUniqueName="[_1_IDpsbyvalue].[6Gathering].[All]" allUniqueName="[_1_IDpsbyvalue].[6Gathering].[All]" dimensionUniqueName="[_1_IDpsbyvalue]" displayFolder="" count="0" memberValueDatatype="20" unbalanced="0"/>
    <cacheHierarchy uniqueName="[_1_IDpsbyvalue].[7Other]" caption="7Other" attribute="1" defaultMemberUniqueName="[_1_IDpsbyvalue].[7Other].[All]" allUniqueName="[_1_IDpsbyvalue].[7Other].[All]" dimensionUniqueName="[_1_IDpsbyvalue]" displayFolder="" count="0" memberValueDatatype="20" unbalanced="0"/>
    <cacheHierarchy uniqueName="[_1_IDpsbyvalue].[lessthan1M]" caption="lessthan1M" attribute="1" defaultMemberUniqueName="[_1_IDpsbyvalue].[lessthan1M].[All]" allUniqueName="[_1_IDpsbyvalue].[lessthan1M].[All]" dimensionUniqueName="[_1_IDpsbyvalue]" displayFolder="" count="0" memberValueDatatype="20" unbalanced="0"/>
    <cacheHierarchy uniqueName="[_1_IDpsbyvalue].[0lessthan1F]" caption="0lessthan1F" attribute="1" defaultMemberUniqueName="[_1_IDpsbyvalue].[0lessthan1F].[All]" allUniqueName="[_1_IDpsbyvalue].[0lessthan1F].[All]" dimensionUniqueName="[_1_IDpsbyvalue]" displayFolder="" count="0" memberValueDatatype="20" unbalanced="0"/>
    <cacheHierarchy uniqueName="[_1_IDpsbyvalue].[1-5M]" caption="1-5M" attribute="1" defaultMemberUniqueName="[_1_IDpsbyvalue].[1-5M].[All]" allUniqueName="[_1_IDpsbyvalue].[1-5M].[All]" dimensionUniqueName="[_1_IDpsbyvalue]" displayFolder="" count="0" memberValueDatatype="20" unbalanced="0"/>
    <cacheHierarchy uniqueName="[_1_IDpsbyvalue].[1-5F]" caption="1-5F" attribute="1" defaultMemberUniqueName="[_1_IDpsbyvalue].[1-5F].[All]" allUniqueName="[_1_IDpsbyvalue].[1-5F].[All]" dimensionUniqueName="[_1_IDpsbyvalue]" displayFolder="" count="0" memberValueDatatype="20" unbalanced="0"/>
    <cacheHierarchy uniqueName="[_1_IDpsbyvalue].[6-17M]" caption="6-17M" attribute="1" defaultMemberUniqueName="[_1_IDpsbyvalue].[6-17M].[All]" allUniqueName="[_1_IDpsbyvalue].[6-17M].[All]" dimensionUniqueName="[_1_IDpsbyvalue]" displayFolder="" count="0" memberValueDatatype="20" unbalanced="0"/>
    <cacheHierarchy uniqueName="[_1_IDpsbyvalue].[6-17F]" caption="6-17F" attribute="1" defaultMemberUniqueName="[_1_IDpsbyvalue].[6-17F].[All]" allUniqueName="[_1_IDpsbyvalue].[6-17F].[All]" dimensionUniqueName="[_1_IDpsbyvalue]" displayFolder="" count="0" memberValueDatatype="20" unbalanced="0"/>
    <cacheHierarchy uniqueName="[_1_IDpsbyvalue].[18-59M]" caption="18-59M" attribute="1" defaultMemberUniqueName="[_1_IDpsbyvalue].[18-59M].[All]" allUniqueName="[_1_IDpsbyvalue].[18-59M].[All]" dimensionUniqueName="[_1_IDpsbyvalue]" displayFolder="" count="0" memberValueDatatype="20" unbalanced="0"/>
    <cacheHierarchy uniqueName="[_1_IDpsbyvalue].[18-59F]" caption="18-59F" attribute="1" defaultMemberUniqueName="[_1_IDpsbyvalue].[18-59F].[All]" allUniqueName="[_1_IDpsbyvalue].[18-59F].[All]" dimensionUniqueName="[_1_IDpsbyvalue]" displayFolder="" count="0" memberValueDatatype="20" unbalanced="0"/>
    <cacheHierarchy uniqueName="[_1_IDpsbyvalue].[60+M]" caption="60+M" attribute="1" defaultMemberUniqueName="[_1_IDpsbyvalue].[60+M].[All]" allUniqueName="[_1_IDpsbyvalue].[60+M].[All]" dimensionUniqueName="[_1_IDpsbyvalue]" displayFolder="" count="0" memberValueDatatype="20" unbalanced="0"/>
    <cacheHierarchy uniqueName="[_1_IDpsbyvalue].[60+F]" caption="60+F" attribute="1" defaultMemberUniqueName="[_1_IDpsbyvalue].[60+F].[All]" allUniqueName="[_1_IDpsbyvalue].[60+F].[All]" dimensionUniqueName="[_1_IDpsbyvalue]" displayFolder="" count="0" memberValueDatatype="20" unbalanced="0"/>
    <cacheHierarchy uniqueName="[_1_IDpsbyvalue].[IDPINTENDtheir place]" caption="IDPINTENDtheir place" attribute="1" defaultMemberUniqueName="[_1_IDpsbyvalue].[IDPINTENDtheir place].[All]" allUniqueName="[_1_IDpsbyvalue].[IDPINTENDtheir place].[All]" dimensionUniqueName="[_1_IDpsbyvalue]" displayFolder="" count="0" memberValueDatatype="130" unbalanced="0"/>
    <cacheHierarchy uniqueName="[_1_IDpsbyvalue].[IntState1]" caption="IntState1" attribute="1" defaultMemberUniqueName="[_1_IDpsbyvalue].[IntState1].[All]" allUniqueName="[_1_IDpsbyvalue].[IntState1].[All]" dimensionUniqueName="[_1_IDpsbyvalue]" displayFolder="" count="0" memberValueDatatype="130" unbalanced="0"/>
    <cacheHierarchy uniqueName="[_1_IDpsbyvalue].[IntLoc1]" caption="IntLoc1" attribute="1" defaultMemberUniqueName="[_1_IDpsbyvalue].[IntLoc1].[All]" allUniqueName="[_1_IDpsbyvalue].[IntLoc1].[All]" dimensionUniqueName="[_1_IDpsbyvalue]" displayFolder="" count="0" memberValueDatatype="130" unbalanced="0"/>
    <cacheHierarchy uniqueName="[_1_IDpsbyvalue].[IntState2]" caption="IntState2" attribute="1" defaultMemberUniqueName="[_1_IDpsbyvalue].[IntState2].[All]" allUniqueName="[_1_IDpsbyvalue].[IntState2].[All]" dimensionUniqueName="[_1_IDpsbyvalue]" displayFolder="" count="0" memberValueDatatype="130" unbalanced="0"/>
    <cacheHierarchy uniqueName="[_1_IDpsbyvalue].[IntLoc2]" caption="IntLoc2" attribute="1" defaultMemberUniqueName="[_1_IDpsbyvalue].[IntLoc2].[All]" allUniqueName="[_1_IDpsbyvalue].[IntLoc2].[All]" dimensionUniqueName="[_1_IDpsbyvalue]" displayFolder="" count="0" memberValueDatatype="130" unbalanced="0"/>
    <cacheHierarchy uniqueName="[_1_IDpsbyvalue].[IntState3]" caption="IntState3" attribute="1" defaultMemberUniqueName="[_1_IDpsbyvalue].[IntState3].[All]" allUniqueName="[_1_IDpsbyvalue].[IntState3].[All]" dimensionUniqueName="[_1_IDpsbyvalue]" displayFolder="" count="0" memberValueDatatype="130" unbalanced="0"/>
    <cacheHierarchy uniqueName="[_1_IDpsbyvalue].[IntLoc3]" caption="IntLoc3" attribute="1" defaultMemberUniqueName="[_1_IDpsbyvalue].[IntLoc3].[All]" allUniqueName="[_1_IDpsbyvalue].[IntLoc3].[All]" dimensionUniqueName="[_1_IDpsbyvalue]" displayFolder="" count="0" memberValueDatatype="130" unbalanced="0"/>
    <cacheHierarchy uniqueName="[_1_IDpsbyvalue].[bName and Surname:3]" caption="bName and Surname:3" attribute="1" defaultMemberUniqueName="[_1_IDpsbyvalue].[bName and Surname:3].[All]" allUniqueName="[_1_IDpsbyvalue].[bName and Surname:3].[All]" dimensionUniqueName="[_1_IDpsbyvalue]" displayFolder="" count="0" memberValueDatatype="130" unbalanced="0"/>
    <cacheHierarchy uniqueName="[_1_IDpsbyvalue].[cType:3]" caption="cType:3" attribute="1" defaultMemberUniqueName="[_1_IDpsbyvalue].[cType:3].[All]" allUniqueName="[_1_IDpsbyvalue].[cType:3].[All]" dimensionUniqueName="[_1_IDpsbyvalue]" displayFolder="" count="0" memberValueDatatype="130" unbalanced="0"/>
    <cacheHierarchy uniqueName="[_1_IDpsbyvalue].[dSex:3]" caption="dSex:3" attribute="1" defaultMemberUniqueName="[_1_IDpsbyvalue].[dSex:3].[All]" allUniqueName="[_1_IDpsbyvalue].[dSex:3].[All]" dimensionUniqueName="[_1_IDpsbyvalue]" displayFolder="" count="0" memberValueDatatype="130" unbalanced="0"/>
    <cacheHierarchy uniqueName="[_1_IDpsbyvalue].[eContact Details:3]" caption="eContact Details:3" attribute="1" defaultMemberUniqueName="[_1_IDpsbyvalue].[eContact Details:3].[All]" allUniqueName="[_1_IDpsbyvalue].[eContact Details:3].[All]" dimensionUniqueName="[_1_IDpsbyvalue]" displayFolder="" count="0" memberValueDatatype="130" unbalanced="0"/>
    <cacheHierarchy uniqueName="[_1_IDpsbyvalue].[bName and Surname:11]" caption="bName and Surname:11" attribute="1" defaultMemberUniqueName="[_1_IDpsbyvalue].[bName and Surname:11].[All]" allUniqueName="[_1_IDpsbyvalue].[bName and Surname:11].[All]" dimensionUniqueName="[_1_IDpsbyvalue]" displayFolder="" count="0" memberValueDatatype="130" unbalanced="0"/>
    <cacheHierarchy uniqueName="[_1_IDpsbyvalue].[cType:11]" caption="cType:11" attribute="1" defaultMemberUniqueName="[_1_IDpsbyvalue].[cType:11].[All]" allUniqueName="[_1_IDpsbyvalue].[cType:11].[All]" dimensionUniqueName="[_1_IDpsbyvalue]" displayFolder="" count="0" memberValueDatatype="130" unbalanced="0"/>
    <cacheHierarchy uniqueName="[_1_IDpsbyvalue].[dSex:11]" caption="dSex:11" attribute="1" defaultMemberUniqueName="[_1_IDpsbyvalue].[dSex:11].[All]" allUniqueName="[_1_IDpsbyvalue].[dSex:11].[All]" dimensionUniqueName="[_1_IDpsbyvalue]" displayFolder="" count="0" memberValueDatatype="130" unbalanced="0"/>
    <cacheHierarchy uniqueName="[_1_IDpsbyvalue].[eContact Details:11]" caption="eContact Details:11" attribute="1" defaultMemberUniqueName="[_1_IDpsbyvalue].[eContact Details:11].[All]" allUniqueName="[_1_IDpsbyvalue].[eContact Details:11].[All]" dimensionUniqueName="[_1_IDpsbyvalue]" displayFolder="" count="0" memberValueDatatype="130" unbalanced="0"/>
    <cacheHierarchy uniqueName="[_1_IDpsbyvalue].[bName and Surname:21]" caption="bName and Surname:21" attribute="1" defaultMemberUniqueName="[_1_IDpsbyvalue].[bName and Surname:21].[All]" allUniqueName="[_1_IDpsbyvalue].[bName and Surname:21].[All]" dimensionUniqueName="[_1_IDpsbyvalue]" displayFolder="" count="0" memberValueDatatype="130" unbalanced="0"/>
    <cacheHierarchy uniqueName="[_1_IDpsbyvalue].[cType:21]" caption="cType:21" attribute="1" defaultMemberUniqueName="[_1_IDpsbyvalue].[cType:21].[All]" allUniqueName="[_1_IDpsbyvalue].[cType:21].[All]" dimensionUniqueName="[_1_IDpsbyvalue]" displayFolder="" count="0" memberValueDatatype="130" unbalanced="0"/>
    <cacheHierarchy uniqueName="[_1_IDpsbyvalue].[dSex:21]" caption="dSex:21" attribute="1" defaultMemberUniqueName="[_1_IDpsbyvalue].[dSex:21].[All]" allUniqueName="[_1_IDpsbyvalue].[dSex:21].[All]" dimensionUniqueName="[_1_IDpsbyvalue]" displayFolder="" count="0" memberValueDatatype="130" unbalanced="0"/>
    <cacheHierarchy uniqueName="[_1_IDpsbyvalue].[eContact Details:21]" caption="eContact Details:21" attribute="1" defaultMemberUniqueName="[_1_IDpsbyvalue].[eContact Details:21].[All]" allUniqueName="[_1_IDpsbyvalue].[eContact Details:21].[All]" dimensionUniqueName="[_1_IDpsbyvalue]" displayFolder="" count="0" memberValueDatatype="130" unbalanced="0"/>
    <cacheHierarchy uniqueName="[_1_IDpsbyvalue].[How many Key Informants were interviewed?1]" caption="How many Key Informants were interviewed?1" attribute="1" defaultMemberUniqueName="[_1_IDpsbyvalue].[How many Key Informants were interviewed?1].[All]" allUniqueName="[_1_IDpsbyvalue].[How many Key Informants were interviewed?1].[All]" dimensionUniqueName="[_1_IDpsbyvalue]" displayFolder="" count="0" memberValueDatatype="20" unbalanced="0"/>
    <cacheHierarchy uniqueName="[_1_IDpsbyvalue].[Was the interviewing conducted in person or on the phone?1]" caption="Was the interviewing conducted in person or on the phone?1" attribute="1" defaultMemberUniqueName="[_1_IDpsbyvalue].[Was the interviewing conducted in person or on the phone?1].[All]" allUniqueName="[_1_IDpsbyvalue].[Was the interviewing conducted in person or on the phone?1].[All]" dimensionUniqueName="[_1_IDpsbyvalue]" displayFolder="" count="0" memberValueDatatype="130" unbalanced="0"/>
    <cacheHierarchy uniqueName="[_1_IDpsbyvalue].[Is the information provided by the source matching your observa1]" caption="Is the information provided by the source matching your observa1" attribute="1" defaultMemberUniqueName="[_1_IDpsbyvalue].[Is the information provided by the source matching your observa1].[All]" allUniqueName="[_1_IDpsbyvalue].[Is the information provided by the source matching your observa1].[All]" dimensionUniqueName="[_1_IDpsbyvalue]" displayFolder="" count="0" memberValueDatatype="130" unbalanced="0"/>
    <cacheHierarchy uniqueName="[_1_IDpsbyvalue].[Does the source of information have any list or information on1]" caption="Does the source of information have any list or information on1" attribute="1" defaultMemberUniqueName="[_1_IDpsbyvalue].[Does the source of information have any list or information on1].[All]" allUniqueName="[_1_IDpsbyvalue].[Does the source of information have any list or information on1].[All]" dimensionUniqueName="[_1_IDpsbyvalue]" displayFolder="" count="0" memberValueDatatype="130" unbalanced="0"/>
    <cacheHierarchy uniqueName="[_1_IDpsbyvalue].[Is the information provided identical between different sources1]" caption="Is the information provided identical between different sources1" attribute="1" defaultMemberUniqueName="[_1_IDpsbyvalue].[Is the information provided identical between different sources1].[All]" allUniqueName="[_1_IDpsbyvalue].[Is the information provided identical between different sources1].[All]" dimensionUniqueName="[_1_IDpsbyvalue]" displayFolder="" count="0" memberValueDatatype="130" unbalanced="0"/>
    <cacheHierarchy uniqueName="[_1_IDpsbyvalue].[Credibility Score]" caption="Credibility Score" attribute="1" defaultMemberUniqueName="[_1_IDpsbyvalue].[Credibility Score].[All]" allUniqueName="[_1_IDpsbyvalue].[Credibility Score].[All]" dimensionUniqueName="[_1_IDpsbyvalue]" displayFolder="" count="0" memberValueDatatype="130" unbalanced="0"/>
    <cacheHierarchy uniqueName="[_1_IDpsbyvalue].[index]" caption="index" attribute="1" defaultMemberUniqueName="[_1_IDpsbyvalue].[index].[All]" allUniqueName="[_1_IDpsbyvalue].[index].[All]" dimensionUniqueName="[_1_IDpsbyvalue]" displayFolder="" count="0" memberValueDatatype="20" unbalanced="0"/>
    <cacheHierarchy uniqueName="[_1_IDpsbyvalue].[Male]" caption="Male" attribute="1" defaultMemberUniqueName="[_1_IDpsbyvalue].[Male].[All]" allUniqueName="[_1_IDpsbyvalue].[Male].[All]" dimensionUniqueName="[_1_IDpsbyvalue]" displayFolder="" count="0" memberValueDatatype="20" unbalanced="0"/>
    <cacheHierarchy uniqueName="[_1_IDpsbyvalue].[Female]" caption="Female" attribute="1" defaultMemberUniqueName="[_1_IDpsbyvalue].[Female].[All]" allUniqueName="[_1_IDpsbyvalue].[Female].[All]" dimensionUniqueName="[_1_IDpsbyvalue]" displayFolder="" count="0" memberValueDatatype="20" unbalanced="0"/>
    <cacheHierarchy uniqueName="[_1_IDpsbyvalue].[Verified State]" caption="Verified State" attribute="1" defaultMemberUniqueName="[_1_IDpsbyvalue].[Verified State].[All]" allUniqueName="[_1_IDpsbyvalue].[Verified State].[All]" dimensionUniqueName="[_1_IDpsbyvalue]" displayFolder="" count="0" memberValueDatatype="130" unbalanced="0"/>
    <cacheHierarchy uniqueName="[_1_IDpsbyvalue].[Verified Locality]" caption="Verified Locality" attribute="1" defaultMemberUniqueName="[_1_IDpsbyvalue].[Verified Locality].[All]" allUniqueName="[_1_IDpsbyvalue].[Verified Locality].[All]" dimensionUniqueName="[_1_IDpsbyvalue]" displayFolder="" count="0" memberValueDatatype="130" unbalanced="0"/>
    <cacheHierarchy uniqueName="[_1_IDpsbyvalue].[admin1Pcod]" caption="admin1Pcod" attribute="1" defaultMemberUniqueName="[_1_IDpsbyvalue].[admin1Pcod].[All]" allUniqueName="[_1_IDpsbyvalue].[admin1Pcod].[All]" dimensionUniqueName="[_1_IDpsbyvalue]" displayFolder="" count="0" memberValueDatatype="130" unbalanced="0"/>
    <cacheHierarchy uniqueName="[_1_IDpsbyvalue].[admin2Pcod]" caption="admin2Pcod" attribute="1" defaultMemberUniqueName="[_1_IDpsbyvalue].[admin2Pcod].[All]" allUniqueName="[_1_IDpsbyvalue].[admin2Pcod].[All]" dimensionUniqueName="[_1_IDpsbyvalue]" displayFolder="" count="0" memberValueDatatype="130" unbalanced="0"/>
    <cacheHierarchy uniqueName="[_1_IDpsbyvalue].[Accuracy]" caption="Accuracy" attribute="1" defaultMemberUniqueName="[_1_IDpsbyvalue].[Accuracy].[All]" allUniqueName="[_1_IDpsbyvalue].[Accuracy].[All]" dimensionUniqueName="[_1_IDpsbyvalue]" displayFolder="" count="0" memberValueDatatype="130" unbalanced="0"/>
    <cacheHierarchy uniqueName="[_1_IDpsbyvalue].[uuid]" caption="uuid" attribute="1" defaultMemberUniqueName="[_1_IDpsbyvalue].[uuid].[All]" allUniqueName="[_1_IDpsbyvalue].[uuid].[All]" dimensionUniqueName="[_1_IDpsbyvalue]" displayFolder="" count="0" memberValueDatatype="130" unbalanced="0"/>
    <cacheHierarchy uniqueName="[_1_IDpsbyvalue].[Link for Map]" caption="Link for Map" attribute="1" defaultMemberUniqueName="[_1_IDpsbyvalue].[Link for Map].[All]" allUniqueName="[_1_IDpsbyvalue].[Link for Map].[All]" dimensionUniqueName="[_1_IDpsbyvalue]" displayFolder="" count="0" memberValueDatatype="130" unbalanced="0"/>
    <cacheHierarchy uniqueName="[1-IDpsbyvalue  2].[DoA]" caption="DoA" attribute="1" defaultMemberUniqueName="[1-IDpsbyvalue  2].[DoA].[All]" allUniqueName="[1-IDpsbyvalue  2].[DoA].[All]" dimensionUniqueName="[1-IDpsbyvalue  2]" displayFolder="" count="0" memberValueDatatype="130" unbalanced="0"/>
    <cacheHierarchy uniqueName="[1-IDpsbyvalue  2].[RoundNo]" caption="RoundNo" attribute="1" defaultMemberUniqueName="[1-IDpsbyvalue  2].[RoundNo].[All]" allUniqueName="[1-IDpsbyvalue  2].[RoundNo].[All]" dimensionUniqueName="[1-IDpsbyvalue  2]" displayFolder="" count="0" memberValueDatatype="130" unbalanced="0"/>
    <cacheHierarchy uniqueName="[1-IDpsbyvalue  2].[State_Name]" caption="State_Name" attribute="1" defaultMemberUniqueName="[1-IDpsbyvalue  2].[State_Name].[All]" allUniqueName="[1-IDpsbyvalue  2].[State_Name].[All]" dimensionUniqueName="[1-IDpsbyvalue  2]" displayFolder="" count="0" memberValueDatatype="130" unbalanced="0"/>
    <cacheHierarchy uniqueName="[1-IDpsbyvalue  2].[StateCode]" caption="StateCode" attribute="1" defaultMemberUniqueName="[1-IDpsbyvalue  2].[StateCode].[All]" allUniqueName="[1-IDpsbyvalue  2].[StateCode].[All]" dimensionUniqueName="[1-IDpsbyvalue  2]" displayFolder="" count="0" memberValueDatatype="130" unbalanced="0"/>
    <cacheHierarchy uniqueName="[1-IDpsbyvalue  2].[Locality]" caption="Locality" attribute="1" defaultMemberUniqueName="[1-IDpsbyvalue  2].[Locality].[All]" allUniqueName="[1-IDpsbyvalue  2].[Locality].[All]" dimensionUniqueName="[1-IDpsbyvalue  2]" displayFolder="" count="0" memberValueDatatype="130" unbalanced="0"/>
    <cacheHierarchy uniqueName="[1-IDpsbyvalue  2].[localitycodeidps]" caption="localitycodeidps" attribute="1" defaultMemberUniqueName="[1-IDpsbyvalue  2].[localitycodeidps].[All]" allUniqueName="[1-IDpsbyvalue  2].[localitycodeidps].[All]" dimensionUniqueName="[1-IDpsbyvalue  2]" displayFolder="" count="0" memberValueDatatype="130" unbalanced="0"/>
    <cacheHierarchy uniqueName="[1-IDpsbyvalue  2].[Location]" caption="Location" attribute="1" defaultMemberUniqueName="[1-IDpsbyvalue  2].[Location].[All]" allUniqueName="[1-IDpsbyvalue  2].[Location].[All]" dimensionUniqueName="[1-IDpsbyvalue  2]" displayFolder="" count="0" memberValueDatatype="130" unbalanced="0"/>
    <cacheHierarchy uniqueName="[1-IDpsbyvalue  2].[location DTM Code]" caption="location DTM Code" attribute="1" defaultMemberUniqueName="[1-IDpsbyvalue  2].[location DTM Code].[All]" allUniqueName="[1-IDpsbyvalue  2].[location DTM Code].[All]" dimensionUniqueName="[1-IDpsbyvalue  2]" displayFolder="" count="0" memberValueDatatype="130" unbalanced="0"/>
    <cacheHierarchy uniqueName="[1-IDpsbyvalue  2].[VisitedBefore]" caption="VisitedBefore" attribute="1" defaultMemberUniqueName="[1-IDpsbyvalue  2].[VisitedBefore].[All]" allUniqueName="[1-IDpsbyvalue  2].[VisitedBefore].[All]" dimensionUniqueName="[1-IDpsbyvalue  2]" displayFolder="" count="0" memberValueDatatype="130" unbalanced="0"/>
    <cacheHierarchy uniqueName="[1-IDpsbyvalue  2].[NCoordinat]" caption="NCoordinat" attribute="1" defaultMemberUniqueName="[1-IDpsbyvalue  2].[NCoordinat].[All]" allUniqueName="[1-IDpsbyvalue  2].[NCoordinat].[All]" dimensionUniqueName="[1-IDpsbyvalue  2]" displayFolder="" count="0" memberValueDatatype="5" unbalanced="0"/>
    <cacheHierarchy uniqueName="[1-IDpsbyvalue  2].[Ecoordinat]" caption="Ecoordinat" attribute="1" defaultMemberUniqueName="[1-IDpsbyvalue  2].[Ecoordinat].[All]" allUniqueName="[1-IDpsbyvalue  2].[Ecoordinat].[All]" dimensionUniqueName="[1-IDpsbyvalue  2]" displayFolder="" count="0" memberValueDatatype="5" unbalanced="0"/>
    <cacheHierarchy uniqueName="[1-IDpsbyvalue  2].[Locationtype]" caption="Locationtype" attribute="1" defaultMemberUniqueName="[1-IDpsbyvalue  2].[Locationtype].[All]" allUniqueName="[1-IDpsbyvalue  2].[Locationtype].[All]" dimensionUniqueName="[1-IDpsbyvalue  2]" displayFolder="" count="0" memberValueDatatype="130" unbalanced="0"/>
    <cacheHierarchy uniqueName="[1-IDpsbyvalue  2].[LocationClassification]" caption="LocationClassification" attribute="1" defaultMemberUniqueName="[1-IDpsbyvalue  2].[LocationClassification].[All]" allUniqueName="[1-IDpsbyvalue  2].[LocationClassification].[All]" dimensionUniqueName="[1-IDpsbyvalue  2]" displayFolder="" count="0" memberValueDatatype="130" unbalanced="0"/>
    <cacheHierarchy uniqueName="[1-IDpsbyvalue  2].[Round 2  HH الاسر]" caption="Round 2  HH الاسر" attribute="1" defaultMemberUniqueName="[1-IDpsbyvalue  2].[Round 2  HH الاسر].[All]" allUniqueName="[1-IDpsbyvalue  2].[Round 2  HH الاسر].[All]" dimensionUniqueName="[1-IDpsbyvalue  2]" displayFolder="" count="0" memberValueDatatype="5" unbalanced="0"/>
    <cacheHierarchy uniqueName="[1-IDpsbyvalue  2].[Round 2  IND الافراد]" caption="Round 2  IND الافراد" attribute="1" defaultMemberUniqueName="[1-IDpsbyvalue  2].[Round 2  IND الافراد].[All]" allUniqueName="[1-IDpsbyvalue  2].[Round 2  IND الافراد].[All]" dimensionUniqueName="[1-IDpsbyvalue  2]" displayFolder="" count="0" memberValueDatatype="5" unbalanced="0"/>
    <cacheHierarchy uniqueName="[1-IDpsbyvalue  2].[HH]" caption="HH" attribute="1" defaultMemberUniqueName="[1-IDpsbyvalue  2].[HH].[All]" allUniqueName="[1-IDpsbyvalue  2].[HH].[All]" dimensionUniqueName="[1-IDpsbyvalue  2]" displayFolder="" count="0" memberValueDatatype="5" unbalanced="0"/>
    <cacheHierarchy uniqueName="[1-IDpsbyvalue  2].[IND]" caption="IND" attribute="1" defaultMemberUniqueName="[1-IDpsbyvalue  2].[IND].[All]" allUniqueName="[1-IDpsbyvalue  2].[IND].[All]" dimensionUniqueName="[1-IDpsbyvalue  2]" displayFolder="" count="0" memberValueDatatype="5" unbalanced="0"/>
    <cacheHierarchy uniqueName="[1-IDpsbyvalue  2].[HH2003n2010]" caption="HH2003n2010" attribute="1" defaultMemberUniqueName="[1-IDpsbyvalue  2].[HH2003n2010].[All]" allUniqueName="[1-IDpsbyvalue  2].[HH2003n2010].[All]" dimensionUniqueName="[1-IDpsbyvalue  2]" displayFolder="" count="0" memberValueDatatype="5" unbalanced="0"/>
    <cacheHierarchy uniqueName="[1-IDpsbyvalue  2].[IND2003n2010]" caption="IND2003n2010" attribute="1" defaultMemberUniqueName="[1-IDpsbyvalue  2].[IND2003n2010].[All]" allUniqueName="[1-IDpsbyvalue  2].[IND2003n2010].[All]" dimensionUniqueName="[1-IDpsbyvalue  2]" displayFolder="" count="0" memberValueDatatype="5" unbalanced="0"/>
    <cacheHierarchy uniqueName="[1-IDpsbyvalue  2].[HHbet2011n2017]" caption="HHbet2011n2017" attribute="1" defaultMemberUniqueName="[1-IDpsbyvalue  2].[HHbet2011n2017].[All]" allUniqueName="[1-IDpsbyvalue  2].[HHbet2011n2017].[All]" dimensionUniqueName="[1-IDpsbyvalue  2]" displayFolder="" count="0" memberValueDatatype="5" unbalanced="0"/>
    <cacheHierarchy uniqueName="[1-IDpsbyvalue  2].[INDbet2011n2017]" caption="INDbet2011n2017" attribute="1" defaultMemberUniqueName="[1-IDpsbyvalue  2].[INDbet2011n2017].[All]" allUniqueName="[1-IDpsbyvalue  2].[INDbet2011n2017].[All]" dimensionUniqueName="[1-IDpsbyvalue  2]" displayFolder="" count="0" memberValueDatatype="5" unbalanced="0"/>
    <cacheHierarchy uniqueName="[1-IDpsbyvalue  2].[HH2018]" caption="HH2018" attribute="1" defaultMemberUniqueName="[1-IDpsbyvalue  2].[HH2018].[All]" allUniqueName="[1-IDpsbyvalue  2].[HH2018].[All]" dimensionUniqueName="[1-IDpsbyvalue  2]" displayFolder="" count="0" memberValueDatatype="5" unbalanced="0"/>
    <cacheHierarchy uniqueName="[1-IDpsbyvalue  2].[IND2018]" caption="IND2018" attribute="1" defaultMemberUniqueName="[1-IDpsbyvalue  2].[IND2018].[All]" allUniqueName="[1-IDpsbyvalue  2].[IND2018].[All]" dimensionUniqueName="[1-IDpsbyvalue  2]" displayFolder="" count="0" memberValueDatatype="5" unbalanced="0"/>
    <cacheHierarchy uniqueName="[1-IDpsbyvalue  2].[HH2019]" caption="HH2019" attribute="1" defaultMemberUniqueName="[1-IDpsbyvalue  2].[HH2019].[All]" allUniqueName="[1-IDpsbyvalue  2].[HH2019].[All]" dimensionUniqueName="[1-IDpsbyvalue  2]" displayFolder="" count="0" memberValueDatatype="5" unbalanced="0"/>
    <cacheHierarchy uniqueName="[1-IDpsbyvalue  2].[IND2019]" caption="IND2019" attribute="1" defaultMemberUniqueName="[1-IDpsbyvalue  2].[IND2019].[All]" allUniqueName="[1-IDpsbyvalue  2].[IND2019].[All]" dimensionUniqueName="[1-IDpsbyvalue  2]" displayFolder="" count="0" memberValueDatatype="5" unbalanced="0"/>
    <cacheHierarchy uniqueName="[1-IDpsbyvalue  2].[HH2020]" caption="HH2020" attribute="1" defaultMemberUniqueName="[1-IDpsbyvalue  2].[HH2020].[All]" allUniqueName="[1-IDpsbyvalue  2].[HH2020].[All]" dimensionUniqueName="[1-IDpsbyvalue  2]" displayFolder="" count="0" memberValueDatatype="5" unbalanced="0"/>
    <cacheHierarchy uniqueName="[1-IDpsbyvalue  2].[IND2020]" caption="IND2020" attribute="1" defaultMemberUniqueName="[1-IDpsbyvalue  2].[IND2020].[All]" allUniqueName="[1-IDpsbyvalue  2].[IND2020].[All]" dimensionUniqueName="[1-IDpsbyvalue  2]" displayFolder="" count="0" memberValueDatatype="5" unbalanced="0"/>
    <cacheHierarchy uniqueName="[1-IDpsbyvalue  2].[HH2021]" caption="HH2021" attribute="1" defaultMemberUniqueName="[1-IDpsbyvalue  2].[HH2021].[All]" allUniqueName="[1-IDpsbyvalue  2].[HH2021].[All]" dimensionUniqueName="[1-IDpsbyvalue  2]" displayFolder="" count="0" memberValueDatatype="5" unbalanced="0"/>
    <cacheHierarchy uniqueName="[1-IDpsbyvalue  2].[IND2021]" caption="IND2021" attribute="1" defaultMemberUniqueName="[1-IDpsbyvalue  2].[IND2021].[All]" allUniqueName="[1-IDpsbyvalue  2].[IND2021].[All]" dimensionUniqueName="[1-IDpsbyvalue  2]" displayFolder="" count="0" memberValueDatatype="5" unbalanced="0"/>
    <cacheHierarchy uniqueName="[1-IDpsbyvalue  2].[State1]" caption="State1" attribute="1" defaultMemberUniqueName="[1-IDpsbyvalue  2].[State1].[All]" allUniqueName="[1-IDpsbyvalue  2].[State1].[All]" dimensionUniqueName="[1-IDpsbyvalue  2]" displayFolder="" count="0" memberValueDatatype="130" unbalanced="0"/>
    <cacheHierarchy uniqueName="[1-IDpsbyvalue  2].[Locality1]" caption="Locality1" attribute="1" defaultMemberUniqueName="[1-IDpsbyvalue  2].[Locality1].[All]" allUniqueName="[1-IDpsbyvalue  2].[Locality1].[All]" dimensionUniqueName="[1-IDpsbyvalue  2]" displayFolder="" count="0" memberValueDatatype="130" unbalanced="0"/>
    <cacheHierarchy uniqueName="[1-IDpsbyvalue  2].[State2]" caption="State2" attribute="1" defaultMemberUniqueName="[1-IDpsbyvalue  2].[State2].[All]" allUniqueName="[1-IDpsbyvalue  2].[State2].[All]" dimensionUniqueName="[1-IDpsbyvalue  2]" displayFolder="" count="0" memberValueDatatype="130" unbalanced="0"/>
    <cacheHierarchy uniqueName="[1-IDpsbyvalue  2].[Locality2]" caption="Locality2" attribute="1" defaultMemberUniqueName="[1-IDpsbyvalue  2].[Locality2].[All]" allUniqueName="[1-IDpsbyvalue  2].[Locality2].[All]" dimensionUniqueName="[1-IDpsbyvalue  2]" displayFolder="" count="0" memberValueDatatype="130" unbalanced="0"/>
    <cacheHierarchy uniqueName="[1-IDpsbyvalue  2].[State3]" caption="State3" attribute="1" defaultMemberUniqueName="[1-IDpsbyvalue  2].[State3].[All]" allUniqueName="[1-IDpsbyvalue  2].[State3].[All]" dimensionUniqueName="[1-IDpsbyvalue  2]" displayFolder="" count="0" memberValueDatatype="130" unbalanced="0"/>
    <cacheHierarchy uniqueName="[1-IDpsbyvalue  2].[Locality3]" caption="Locality3" attribute="1" defaultMemberUniqueName="[1-IDpsbyvalue  2].[Locality3].[All]" allUniqueName="[1-IDpsbyvalue  2].[Locality3].[All]" dimensionUniqueName="[1-IDpsbyvalue  2]" displayFolder="" count="0" memberValueDatatype="130" unbalanced="0"/>
    <cacheHierarchy uniqueName="[1-IDpsbyvalue  2].[First]" caption="First" attribute="1" defaultMemberUniqueName="[1-IDpsbyvalue  2].[First].[All]" allUniqueName="[1-IDpsbyvalue  2].[First].[All]" dimensionUniqueName="[1-IDpsbyvalue  2]" displayFolder="" count="0" memberValueDatatype="130" unbalanced="0"/>
    <cacheHierarchy uniqueName="[1-IDpsbyvalue  2].[Second]" caption="Second" attribute="1" defaultMemberUniqueName="[1-IDpsbyvalue  2].[Second].[All]" allUniqueName="[1-IDpsbyvalue  2].[Second].[All]" dimensionUniqueName="[1-IDpsbyvalue  2]" displayFolder="" count="0" memberValueDatatype="130" unbalanced="0"/>
    <cacheHierarchy uniqueName="[1-IDpsbyvalue  2].[Third]" caption="Third" attribute="1" defaultMemberUniqueName="[1-IDpsbyvalue  2].[Third].[All]" allUniqueName="[1-IDpsbyvalue  2].[Third].[All]" dimensionUniqueName="[1-IDpsbyvalue  2]" displayFolder="" count="0" memberValueDatatype="130" unbalanced="0"/>
    <cacheHierarchy uniqueName="[1-IDpsbyvalue  2].[IfOther]" caption="IfOther" attribute="1" defaultMemberUniqueName="[1-IDpsbyvalue  2].[IfOther].[All]" allUniqueName="[1-IDpsbyvalue  2].[IfOther].[All]" dimensionUniqueName="[1-IDpsbyvalue  2]" displayFolder="" count="0" memberValueDatatype="130" unbalanced="0"/>
    <cacheHierarchy uniqueName="[1-IDpsbyvalue  2].[1Camp]" caption="1Camp" attribute="1" defaultMemberUniqueName="[1-IDpsbyvalue  2].[1Camp].[All]" allUniqueName="[1-IDpsbyvalue  2].[1Camp].[All]" dimensionUniqueName="[1-IDpsbyvalue  2]" displayFolder="" count="0" memberValueDatatype="20" unbalanced="0"/>
    <cacheHierarchy uniqueName="[1-IDpsbyvalue  2].[2Host Family]" caption="2Host Family" attribute="1" defaultMemberUniqueName="[1-IDpsbyvalue  2].[2Host Family].[All]" allUniqueName="[1-IDpsbyvalue  2].[2Host Family].[All]" dimensionUniqueName="[1-IDpsbyvalue  2]" displayFolder="" count="0" memberValueDatatype="20" unbalanced="0"/>
    <cacheHierarchy uniqueName="[1-IDpsbyvalue  2].[3Rented]" caption="3Rented" attribute="1" defaultMemberUniqueName="[1-IDpsbyvalue  2].[3Rented].[All]" allUniqueName="[1-IDpsbyvalue  2].[3Rented].[All]" dimensionUniqueName="[1-IDpsbyvalue  2]" displayFolder="" count="0" memberValueDatatype="20" unbalanced="0"/>
    <cacheHierarchy uniqueName="[1-IDpsbyvalue  2].[4Abandonedbuildings]" caption="4Abandonedbuildings" attribute="1" defaultMemberUniqueName="[1-IDpsbyvalue  2].[4Abandonedbuildings].[All]" allUniqueName="[1-IDpsbyvalue  2].[4Abandonedbuildings].[All]" dimensionUniqueName="[1-IDpsbyvalue  2]" displayFolder="" count="0" memberValueDatatype="20" unbalanced="0"/>
    <cacheHierarchy uniqueName="[1-IDpsbyvalue  2].[5school]" caption="5school" attribute="1" defaultMemberUniqueName="[1-IDpsbyvalue  2].[5school].[All]" allUniqueName="[1-IDpsbyvalue  2].[5school].[All]" dimensionUniqueName="[1-IDpsbyvalue  2]" displayFolder="" count="0" memberValueDatatype="20" unbalanced="0"/>
    <cacheHierarchy uniqueName="[1-IDpsbyvalue  2].[6Gathering]" caption="6Gathering" attribute="1" defaultMemberUniqueName="[1-IDpsbyvalue  2].[6Gathering].[All]" allUniqueName="[1-IDpsbyvalue  2].[6Gathering].[All]" dimensionUniqueName="[1-IDpsbyvalue  2]" displayFolder="" count="0" memberValueDatatype="20" unbalanced="0"/>
    <cacheHierarchy uniqueName="[1-IDpsbyvalue  2].[7Other]" caption="7Other" attribute="1" defaultMemberUniqueName="[1-IDpsbyvalue  2].[7Other].[All]" allUniqueName="[1-IDpsbyvalue  2].[7Other].[All]" dimensionUniqueName="[1-IDpsbyvalue  2]" displayFolder="" count="0" memberValueDatatype="20" unbalanced="0"/>
    <cacheHierarchy uniqueName="[1-IDpsbyvalue  2].[lessthan1M]" caption="lessthan1M" attribute="1" defaultMemberUniqueName="[1-IDpsbyvalue  2].[lessthan1M].[All]" allUniqueName="[1-IDpsbyvalue  2].[lessthan1M].[All]" dimensionUniqueName="[1-IDpsbyvalue  2]" displayFolder="" count="0" memberValueDatatype="5" unbalanced="0"/>
    <cacheHierarchy uniqueName="[1-IDpsbyvalue  2].[0lessthan1F]" caption="0lessthan1F" attribute="1" defaultMemberUniqueName="[1-IDpsbyvalue  2].[0lessthan1F].[All]" allUniqueName="[1-IDpsbyvalue  2].[0lessthan1F].[All]" dimensionUniqueName="[1-IDpsbyvalue  2]" displayFolder="" count="0" memberValueDatatype="20" unbalanced="0"/>
    <cacheHierarchy uniqueName="[1-IDpsbyvalue  2].[1-5M]" caption="1-5M" attribute="1" defaultMemberUniqueName="[1-IDpsbyvalue  2].[1-5M].[All]" allUniqueName="[1-IDpsbyvalue  2].[1-5M].[All]" dimensionUniqueName="[1-IDpsbyvalue  2]" displayFolder="" count="0" memberValueDatatype="20" unbalanced="0"/>
    <cacheHierarchy uniqueName="[1-IDpsbyvalue  2].[1-5F]" caption="1-5F" attribute="1" defaultMemberUniqueName="[1-IDpsbyvalue  2].[1-5F].[All]" allUniqueName="[1-IDpsbyvalue  2].[1-5F].[All]" dimensionUniqueName="[1-IDpsbyvalue  2]" displayFolder="" count="0" memberValueDatatype="20" unbalanced="0"/>
    <cacheHierarchy uniqueName="[1-IDpsbyvalue  2].[6-17M]" caption="6-17M" attribute="1" defaultMemberUniqueName="[1-IDpsbyvalue  2].[6-17M].[All]" allUniqueName="[1-IDpsbyvalue  2].[6-17M].[All]" dimensionUniqueName="[1-IDpsbyvalue  2]" displayFolder="" count="0" memberValueDatatype="20" unbalanced="0"/>
    <cacheHierarchy uniqueName="[1-IDpsbyvalue  2].[6-17F]" caption="6-17F" attribute="1" defaultMemberUniqueName="[1-IDpsbyvalue  2].[6-17F].[All]" allUniqueName="[1-IDpsbyvalue  2].[6-17F].[All]" dimensionUniqueName="[1-IDpsbyvalue  2]" displayFolder="" count="0" memberValueDatatype="20" unbalanced="0"/>
    <cacheHierarchy uniqueName="[1-IDpsbyvalue  2].[18-59M]" caption="18-59M" attribute="1" defaultMemberUniqueName="[1-IDpsbyvalue  2].[18-59M].[All]" allUniqueName="[1-IDpsbyvalue  2].[18-59M].[All]" dimensionUniqueName="[1-IDpsbyvalue  2]" displayFolder="" count="0" memberValueDatatype="20" unbalanced="0"/>
    <cacheHierarchy uniqueName="[1-IDpsbyvalue  2].[18-59F]" caption="18-59F" attribute="1" defaultMemberUniqueName="[1-IDpsbyvalue  2].[18-59F].[All]" allUniqueName="[1-IDpsbyvalue  2].[18-59F].[All]" dimensionUniqueName="[1-IDpsbyvalue  2]" displayFolder="" count="0" memberValueDatatype="20" unbalanced="0"/>
    <cacheHierarchy uniqueName="[1-IDpsbyvalue  2].[60+M]" caption="60+M" attribute="1" defaultMemberUniqueName="[1-IDpsbyvalue  2].[60+M].[All]" allUniqueName="[1-IDpsbyvalue  2].[60+M].[All]" dimensionUniqueName="[1-IDpsbyvalue  2]" displayFolder="" count="0" memberValueDatatype="20" unbalanced="0"/>
    <cacheHierarchy uniqueName="[1-IDpsbyvalue  2].[60+F]" caption="60+F" attribute="1" defaultMemberUniqueName="[1-IDpsbyvalue  2].[60+F].[All]" allUniqueName="[1-IDpsbyvalue  2].[60+F].[All]" dimensionUniqueName="[1-IDpsbyvalue  2]" displayFolder="" count="0" memberValueDatatype="20" unbalanced="0"/>
    <cacheHierarchy uniqueName="[1-IDpsbyvalue  2].[IDPINTENDtheir place]" caption="IDPINTENDtheir place" attribute="1" defaultMemberUniqueName="[1-IDpsbyvalue  2].[IDPINTENDtheir place].[All]" allUniqueName="[1-IDpsbyvalue  2].[IDPINTENDtheir place].[All]" dimensionUniqueName="[1-IDpsbyvalue  2]" displayFolder="" count="0" memberValueDatatype="130" unbalanced="0"/>
    <cacheHierarchy uniqueName="[1-IDpsbyvalue  2].[IntState1]" caption="IntState1" attribute="1" defaultMemberUniqueName="[1-IDpsbyvalue  2].[IntState1].[All]" allUniqueName="[1-IDpsbyvalue  2].[IntState1].[All]" dimensionUniqueName="[1-IDpsbyvalue  2]" displayFolder="" count="0" memberValueDatatype="130" unbalanced="0"/>
    <cacheHierarchy uniqueName="[1-IDpsbyvalue  2].[IntLoc1]" caption="IntLoc1" attribute="1" defaultMemberUniqueName="[1-IDpsbyvalue  2].[IntLoc1].[All]" allUniqueName="[1-IDpsbyvalue  2].[IntLoc1].[All]" dimensionUniqueName="[1-IDpsbyvalue  2]" displayFolder="" count="0" memberValueDatatype="130" unbalanced="0"/>
    <cacheHierarchy uniqueName="[1-IDpsbyvalue  2].[IntState2]" caption="IntState2" attribute="1" defaultMemberUniqueName="[1-IDpsbyvalue  2].[IntState2].[All]" allUniqueName="[1-IDpsbyvalue  2].[IntState2].[All]" dimensionUniqueName="[1-IDpsbyvalue  2]" displayFolder="" count="0" memberValueDatatype="130" unbalanced="0"/>
    <cacheHierarchy uniqueName="[1-IDpsbyvalue  2].[IntLoc2]" caption="IntLoc2" attribute="1" defaultMemberUniqueName="[1-IDpsbyvalue  2].[IntLoc2].[All]" allUniqueName="[1-IDpsbyvalue  2].[IntLoc2].[All]" dimensionUniqueName="[1-IDpsbyvalue  2]" displayFolder="" count="0" memberValueDatatype="130" unbalanced="0"/>
    <cacheHierarchy uniqueName="[1-IDpsbyvalue  2].[IntState3]" caption="IntState3" attribute="1" defaultMemberUniqueName="[1-IDpsbyvalue  2].[IntState3].[All]" allUniqueName="[1-IDpsbyvalue  2].[IntState3].[All]" dimensionUniqueName="[1-IDpsbyvalue  2]" displayFolder="" count="0" memberValueDatatype="130" unbalanced="0"/>
    <cacheHierarchy uniqueName="[1-IDpsbyvalue  2].[IntLoc3]" caption="IntLoc3" attribute="1" defaultMemberUniqueName="[1-IDpsbyvalue  2].[IntLoc3].[All]" allUniqueName="[1-IDpsbyvalue  2].[IntLoc3].[All]" dimensionUniqueName="[1-IDpsbyvalue  2]" displayFolder="" count="0" memberValueDatatype="130" unbalanced="0"/>
    <cacheHierarchy uniqueName="[1-IDpsbyvalue  2].[bName and Surname:3]" caption="bName and Surname:3" attribute="1" defaultMemberUniqueName="[1-IDpsbyvalue  2].[bName and Surname:3].[All]" allUniqueName="[1-IDpsbyvalue  2].[bName and Surname:3].[All]" dimensionUniqueName="[1-IDpsbyvalue  2]" displayFolder="" count="0" memberValueDatatype="130" unbalanced="0"/>
    <cacheHierarchy uniqueName="[1-IDpsbyvalue  2].[cType:3]" caption="cType:3" attribute="1" defaultMemberUniqueName="[1-IDpsbyvalue  2].[cType:3].[All]" allUniqueName="[1-IDpsbyvalue  2].[cType:3].[All]" dimensionUniqueName="[1-IDpsbyvalue  2]" displayFolder="" count="0" memberValueDatatype="130" unbalanced="0"/>
    <cacheHierarchy uniqueName="[1-IDpsbyvalue  2].[dSex:3]" caption="dSex:3" attribute="1" defaultMemberUniqueName="[1-IDpsbyvalue  2].[dSex:3].[All]" allUniqueName="[1-IDpsbyvalue  2].[dSex:3].[All]" dimensionUniqueName="[1-IDpsbyvalue  2]" displayFolder="" count="0" memberValueDatatype="130" unbalanced="0"/>
    <cacheHierarchy uniqueName="[1-IDpsbyvalue  2].[eContact Details:3]" caption="eContact Details:3" attribute="1" defaultMemberUniqueName="[1-IDpsbyvalue  2].[eContact Details:3].[All]" allUniqueName="[1-IDpsbyvalue  2].[eContact Details:3].[All]" dimensionUniqueName="[1-IDpsbyvalue  2]" displayFolder="" count="0" memberValueDatatype="130" unbalanced="0"/>
    <cacheHierarchy uniqueName="[1-IDpsbyvalue  2].[bName and Surname:11]" caption="bName and Surname:11" attribute="1" defaultMemberUniqueName="[1-IDpsbyvalue  2].[bName and Surname:11].[All]" allUniqueName="[1-IDpsbyvalue  2].[bName and Surname:11].[All]" dimensionUniqueName="[1-IDpsbyvalue  2]" displayFolder="" count="0" memberValueDatatype="130" unbalanced="0"/>
    <cacheHierarchy uniqueName="[1-IDpsbyvalue  2].[cType:11]" caption="cType:11" attribute="1" defaultMemberUniqueName="[1-IDpsbyvalue  2].[cType:11].[All]" allUniqueName="[1-IDpsbyvalue  2].[cType:11].[All]" dimensionUniqueName="[1-IDpsbyvalue  2]" displayFolder="" count="0" memberValueDatatype="130" unbalanced="0"/>
    <cacheHierarchy uniqueName="[1-IDpsbyvalue  2].[dSex:11]" caption="dSex:11" attribute="1" defaultMemberUniqueName="[1-IDpsbyvalue  2].[dSex:11].[All]" allUniqueName="[1-IDpsbyvalue  2].[dSex:11].[All]" dimensionUniqueName="[1-IDpsbyvalue  2]" displayFolder="" count="0" memberValueDatatype="130" unbalanced="0"/>
    <cacheHierarchy uniqueName="[1-IDpsbyvalue  2].[eContact Details:11]" caption="eContact Details:11" attribute="1" defaultMemberUniqueName="[1-IDpsbyvalue  2].[eContact Details:11].[All]" allUniqueName="[1-IDpsbyvalue  2].[eContact Details:11].[All]" dimensionUniqueName="[1-IDpsbyvalue  2]" displayFolder="" count="0" memberValueDatatype="130" unbalanced="0"/>
    <cacheHierarchy uniqueName="[1-IDpsbyvalue  2].[bName and Surname:21]" caption="bName and Surname:21" attribute="1" defaultMemberUniqueName="[1-IDpsbyvalue  2].[bName and Surname:21].[All]" allUniqueName="[1-IDpsbyvalue  2].[bName and Surname:21].[All]" dimensionUniqueName="[1-IDpsbyvalue  2]" displayFolder="" count="0" memberValueDatatype="130" unbalanced="0"/>
    <cacheHierarchy uniqueName="[1-IDpsbyvalue  2].[cType:21]" caption="cType:21" attribute="1" defaultMemberUniqueName="[1-IDpsbyvalue  2].[cType:21].[All]" allUniqueName="[1-IDpsbyvalue  2].[cType:21].[All]" dimensionUniqueName="[1-IDpsbyvalue  2]" displayFolder="" count="0" memberValueDatatype="130" unbalanced="0"/>
    <cacheHierarchy uniqueName="[1-IDpsbyvalue  2].[dSex:21]" caption="dSex:21" attribute="1" defaultMemberUniqueName="[1-IDpsbyvalue  2].[dSex:21].[All]" allUniqueName="[1-IDpsbyvalue  2].[dSex:21].[All]" dimensionUniqueName="[1-IDpsbyvalue  2]" displayFolder="" count="0" memberValueDatatype="130" unbalanced="0"/>
    <cacheHierarchy uniqueName="[1-IDpsbyvalue  2].[eContact Details:21]" caption="eContact Details:21" attribute="1" defaultMemberUniqueName="[1-IDpsbyvalue  2].[eContact Details:21].[All]" allUniqueName="[1-IDpsbyvalue  2].[eContact Details:21].[All]" dimensionUniqueName="[1-IDpsbyvalue  2]" displayFolder="" count="0" memberValueDatatype="130" unbalanced="0"/>
    <cacheHierarchy uniqueName="[1-IDpsbyvalue  2].[How many Key Informants were interviewed?1]" caption="How many Key Informants were interviewed?1" attribute="1" defaultMemberUniqueName="[1-IDpsbyvalue  2].[How many Key Informants were interviewed?1].[All]" allUniqueName="[1-IDpsbyvalue  2].[How many Key Informants were interviewed?1].[All]" dimensionUniqueName="[1-IDpsbyvalue  2]" displayFolder="" count="0" memberValueDatatype="20" unbalanced="0"/>
    <cacheHierarchy uniqueName="[1-IDpsbyvalue  2].[Was the interviewing conducted in person or on the phone?1]" caption="Was the interviewing conducted in person or on the phone?1" attribute="1" defaultMemberUniqueName="[1-IDpsbyvalue  2].[Was the interviewing conducted in person or on the phone?1].[All]" allUniqueName="[1-IDpsbyvalue  2].[Was the interviewing conducted in person or on the phone?1].[All]" dimensionUniqueName="[1-IDpsbyvalue  2]" displayFolder="" count="0" memberValueDatatype="130" unbalanced="0"/>
    <cacheHierarchy uniqueName="[1-IDpsbyvalue  2].[Is the information provided by the source matching your observa1]" caption="Is the information provided by the source matching your observa1" attribute="1" defaultMemberUniqueName="[1-IDpsbyvalue  2].[Is the information provided by the source matching your observa1].[All]" allUniqueName="[1-IDpsbyvalue  2].[Is the information provided by the source matching your observa1].[All]" dimensionUniqueName="[1-IDpsbyvalue  2]" displayFolder="" count="0" memberValueDatatype="130" unbalanced="0"/>
    <cacheHierarchy uniqueName="[1-IDpsbyvalue  2].[Does the source of information have any list or information on1]" caption="Does the source of information have any list or information on1" attribute="1" defaultMemberUniqueName="[1-IDpsbyvalue  2].[Does the source of information have any list or information on1].[All]" allUniqueName="[1-IDpsbyvalue  2].[Does the source of information have any list or information on1].[All]" dimensionUniqueName="[1-IDpsbyvalue  2]" displayFolder="" count="0" memberValueDatatype="130" unbalanced="0"/>
    <cacheHierarchy uniqueName="[1-IDpsbyvalue  2].[Is the information provided identical between different sources1]" caption="Is the information provided identical between different sources1" attribute="1" defaultMemberUniqueName="[1-IDpsbyvalue  2].[Is the information provided identical between different sources1].[All]" allUniqueName="[1-IDpsbyvalue  2].[Is the information provided identical between different sources1].[All]" dimensionUniqueName="[1-IDpsbyvalue  2]" displayFolder="" count="0" memberValueDatatype="130" unbalanced="0"/>
    <cacheHierarchy uniqueName="[1-IDpsbyvalue  2].[Credibility Score]" caption="Credibility Score" attribute="1" defaultMemberUniqueName="[1-IDpsbyvalue  2].[Credibility Score].[All]" allUniqueName="[1-IDpsbyvalue  2].[Credibility Score].[All]" dimensionUniqueName="[1-IDpsbyvalue  2]" displayFolder="" count="0" memberValueDatatype="130" unbalanced="0"/>
    <cacheHierarchy uniqueName="[1-IDpsbyvalue  2].[Comment]" caption="Comment" attribute="1" defaultMemberUniqueName="[1-IDpsbyvalue  2].[Comment].[All]" allUniqueName="[1-IDpsbyvalue  2].[Comment].[All]" dimensionUniqueName="[1-IDpsbyvalue  2]" displayFolder="" count="0" memberValueDatatype="130" unbalanced="0"/>
    <cacheHierarchy uniqueName="[1-IDpsbyvalue  2].[index]" caption="index" attribute="1" defaultMemberUniqueName="[1-IDpsbyvalue  2].[index].[All]" allUniqueName="[1-IDpsbyvalue  2].[index].[All]" dimensionUniqueName="[1-IDpsbyvalue  2]" displayFolder="" count="0" memberValueDatatype="20" unbalanced="0"/>
    <cacheHierarchy uniqueName="[1-IDpsbyvalue  2].[Male]" caption="Male" attribute="1" defaultMemberUniqueName="[1-IDpsbyvalue  2].[Male].[All]" allUniqueName="[1-IDpsbyvalue  2].[Male].[All]" dimensionUniqueName="[1-IDpsbyvalue  2]" displayFolder="" count="0" memberValueDatatype="5" unbalanced="0"/>
    <cacheHierarchy uniqueName="[1-IDpsbyvalue  2].[Female]" caption="Female" attribute="1" defaultMemberUniqueName="[1-IDpsbyvalue  2].[Female].[All]" allUniqueName="[1-IDpsbyvalue  2].[Female].[All]" dimensionUniqueName="[1-IDpsbyvalue  2]" displayFolder="" count="0" memberValueDatatype="20" unbalanced="0"/>
    <cacheHierarchy uniqueName="[Measures].[__XL_Count 1-IDpsbyvalue  2]" caption="__XL_Count 1-IDpsbyvalue  2" measure="1" displayFolder="" measureGroup="1-IDpsbyvalue  2" count="0" hidden="1"/>
    <cacheHierarchy uniqueName="[Measures].[__XL_Count _1_IDpsbyvalue]" caption="__XL_Count _1_IDpsbyvalue" measure="1" displayFolder="" measureGroup="_1_IDpsbyvalue" count="0" hidden="1"/>
    <cacheHierarchy uniqueName="[Measures].[__No measures defined]" caption="__No measures defined" measure="1" displayFolder="" count="0" hidden="1"/>
    <cacheHierarchy uniqueName="[Measures].[Count of State_Name 2]" caption="Count of State_Name 2" measure="1" displayFolder="" measureGroup="_1_IDpsbyvalue" count="0" hidden="1">
      <extLst>
        <ext xmlns:x15="http://schemas.microsoft.com/office/spreadsheetml/2010/11/main" uri="{B97F6D7D-B522-45F9-BDA1-12C45D357490}">
          <x15:cacheHierarchy aggregatedColumn="2"/>
        </ext>
      </extLst>
    </cacheHierarchy>
    <cacheHierarchy uniqueName="[Measures].[Count of Locality 2]" caption="Count of Locality 2" measure="1" displayFolder="" measureGroup="_1_IDpsbyvalue" count="0" hidden="1">
      <extLst>
        <ext xmlns:x15="http://schemas.microsoft.com/office/spreadsheetml/2010/11/main" uri="{B97F6D7D-B522-45F9-BDA1-12C45D357490}">
          <x15:cacheHierarchy aggregatedColumn="5"/>
        </ext>
      </extLst>
    </cacheHierarchy>
    <cacheHierarchy uniqueName="[Measures].[Count of Location 2]" caption="Count of Location 2" measure="1" displayFolder="" measureGroup="_1_IDpsbyvalue" count="0" oneField="1" hidden="1">
      <fieldsUsage count="1">
        <fieldUsage x="0"/>
      </fieldsUsage>
      <extLst>
        <ext xmlns:x15="http://schemas.microsoft.com/office/spreadsheetml/2010/11/main" uri="{B97F6D7D-B522-45F9-BDA1-12C45D357490}">
          <x15:cacheHierarchy aggregatedColumn="8"/>
        </ext>
      </extLst>
    </cacheHierarchy>
    <cacheHierarchy uniqueName="[Measures].[Sum of HH 2]" caption="Sum of HH 2" measure="1" displayFolder="" measureGroup="_1_IDpsbyvalue" count="0" oneField="1" hidden="1">
      <fieldsUsage count="1">
        <fieldUsage x="1"/>
      </fieldsUsage>
      <extLst>
        <ext xmlns:x15="http://schemas.microsoft.com/office/spreadsheetml/2010/11/main" uri="{B97F6D7D-B522-45F9-BDA1-12C45D357490}">
          <x15:cacheHierarchy aggregatedColumn="17"/>
        </ext>
      </extLst>
    </cacheHierarchy>
    <cacheHierarchy uniqueName="[Measures].[Sum of IND 2]" caption="Sum of IND 2" measure="1" displayFolder="" measureGroup="_1_IDpsbyvalue" count="0" oneField="1" hidden="1">
      <fieldsUsage count="1">
        <fieldUsage x="2"/>
      </fieldsUsage>
      <extLst>
        <ext xmlns:x15="http://schemas.microsoft.com/office/spreadsheetml/2010/11/main" uri="{B97F6D7D-B522-45F9-BDA1-12C45D357490}">
          <x15:cacheHierarchy aggregatedColumn="18"/>
        </ext>
      </extLst>
    </cacheHierarchy>
    <cacheHierarchy uniqueName="[Measures].[Distinct Count of State_Name 2]" caption="Distinct Count of State_Name 2" measure="1" displayFolder="" measureGroup="_1_IDpsbyvalue" count="0" oneField="1" hidden="1">
      <fieldsUsage count="1">
        <fieldUsage x="3"/>
      </fieldsUsage>
      <extLst>
        <ext xmlns:x15="http://schemas.microsoft.com/office/spreadsheetml/2010/11/main" uri="{B97F6D7D-B522-45F9-BDA1-12C45D357490}">
          <x15:cacheHierarchy aggregatedColumn="2"/>
        </ext>
      </extLst>
    </cacheHierarchy>
    <cacheHierarchy uniqueName="[Measures].[Distinct Count of Locality 2]" caption="Distinct Count of Locality 2" measure="1" displayFolder="" measureGroup="_1_IDpsbyvalue"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3">
    <dimension name="_1_IDpsbyvalue" uniqueName="[_1_IDpsbyvalue]" caption="_1_IDpsbyvalue"/>
    <dimension name="1-IDpsbyvalue  2" uniqueName="[1-IDpsbyvalue  2]" caption="1-IDpsbyvalue  2"/>
    <dimension measure="1" name="Measures" uniqueName="[Measures]" caption="Measures"/>
  </dimensions>
  <measureGroups count="2">
    <measureGroup name="_1_IDpsbyvalue" caption="_1_IDpsbyvalue"/>
    <measureGroup name="1-IDpsbyvalue  2" caption="1-IDpsbyvalue  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DRIS Umelhassan" refreshedDate="44462.665261574075" createdVersion="7" refreshedVersion="7" minRefreshableVersion="3" recordCount="685" xr:uid="{8E3099DE-1125-4E7A-ACFE-C6117364B748}">
  <cacheSource type="worksheet">
    <worksheetSource name="_1_IDpsbyvalue"/>
  </cacheSource>
  <cacheFields count="93">
    <cacheField name="DoA" numFmtId="0">
      <sharedItems/>
    </cacheField>
    <cacheField name="RoundNo" numFmtId="0">
      <sharedItems/>
    </cacheField>
    <cacheField name="State_Name" numFmtId="0">
      <sharedItems count="28">
        <s v="Blue Nile"/>
        <s v="Central Darfur"/>
        <s v="East Darfur"/>
        <s v="North Darfur"/>
        <s v="North Kordofan"/>
        <s v="South Darfur"/>
        <s v="South Kordofan"/>
        <s v="West Darfur"/>
        <s v="West Kordofan"/>
        <s v="North Darfur   " u="1"/>
        <s v="South Kordofan " u="1"/>
        <s v="West Darfur    " u="1"/>
        <s v="Blue Nile                                         " u="1"/>
        <s v="East Darfur                                       " u="1"/>
        <s v="South Darfur   " u="1"/>
        <s v="North Darfur                                      " u="1"/>
        <s v="North Kordofan                                    " u="1"/>
        <s v="East Darfur             " u="1"/>
        <s v="Central Darfur                                    " u="1"/>
        <s v="South Darfur                                      " u="1"/>
        <s v="South Kordofan                                    " u="1"/>
        <s v="East Darfur    " u="1"/>
        <s v="West Kordofan  " u="1"/>
        <s v="Blue Nile      " u="1"/>
        <s v="Central Darfur " u="1"/>
        <s v="North Kordofan " u="1"/>
        <s v="West Darfur                                       " u="1"/>
        <s v="West Kordofan                                     " u="1"/>
      </sharedItems>
    </cacheField>
    <cacheField name="StateCode" numFmtId="0">
      <sharedItems/>
    </cacheField>
    <cacheField name="StatePcode" numFmtId="0">
      <sharedItems/>
    </cacheField>
    <cacheField name="Locality" numFmtId="0">
      <sharedItems count="167">
        <s v="Al Kurmuk"/>
        <s v="Ar Rusayris"/>
        <s v="At Tadamon - BN"/>
        <s v="Baw"/>
        <s v="Ed Damazine"/>
        <s v="Geisan"/>
        <s v="Wad Al Mahi"/>
        <s v="Azum"/>
        <s v="Bendasi"/>
        <s v="Gharb Jabal Marrah"/>
        <s v="Mukjar"/>
        <s v="Shamal Jabal Marrah"/>
        <s v="Um Dukhun"/>
        <s v="Wadi Salih"/>
        <s v="Wasat Jabal Marrah"/>
        <s v="Zalingi"/>
        <s v="Ad Du'ayn"/>
        <s v="Assalaya"/>
        <s v="Shia'ria"/>
        <s v="Yassin"/>
        <s v="Al Fasher"/>
        <s v="Al Lait"/>
        <s v="At Tina"/>
        <s v="Dar As Salam"/>
        <s v="Kebkabiya"/>
        <s v="Kutum"/>
        <s v="Melit"/>
        <s v="Saraf Omra"/>
        <s v="Tawila"/>
        <s v="Um Baru"/>
        <s v="Ar Rahad"/>
        <s v="Sheikan"/>
        <s v="Um Rawaba"/>
        <s v="Al Wihda"/>
        <s v="As Salam - SD"/>
        <s v="Beliel"/>
        <s v="Damso"/>
        <s v="Ed Al Fursan"/>
        <s v="Gereida"/>
        <s v="Kas"/>
        <s v="Kateila"/>
        <s v="Kubum"/>
        <s v="Mershing"/>
        <s v="Nitega"/>
        <s v="Nyala Janoub"/>
        <s v="Nyala Shimal"/>
        <s v="Rehaid Albirdi"/>
        <s v="Sharg Aj Jabal"/>
        <s v="Tulus"/>
        <s v="Um Dafoug"/>
        <s v="Abassiya"/>
        <s v="Abu Jubayhah"/>
        <s v="Abu Kershola"/>
        <s v="Al Leri"/>
        <s v="Al Quoz"/>
        <s v="Ar Rashad"/>
        <s v="Ar Reif Ash Shargi"/>
        <s v="Delami"/>
        <s v="Dilling"/>
        <s v="Ghadeer"/>
        <s v="Habila - SK"/>
        <s v="Kadugli"/>
        <s v="Talawdi"/>
        <s v="Ag Geneina"/>
        <s v="Beida"/>
        <s v="Foro Baranga"/>
        <s v="Habila - WD"/>
        <s v="Jebel Moon"/>
        <s v="Kereneik"/>
        <s v="Abu Zabad"/>
        <s v="Abyei"/>
        <s v="Al Dibab"/>
        <s v="Al Idia"/>
        <s v="Al Khiwai"/>
        <s v="Al Lagowa"/>
        <s v="Al Meiram"/>
        <s v="An Nuhud"/>
        <s v="As Salam - WK"/>
        <s v="As Sunut"/>
        <s v="Babanusa"/>
        <s v="Ghubaish"/>
        <s v="Keilak"/>
        <s v="Wad Bandah"/>
        <s v="Al Lagowa           " u="1"/>
        <s v="Al Lait             " u="1"/>
        <s v="Al Leri             " u="1"/>
        <s v="As Salam - SD       " u="1"/>
        <s v="Zalingi             " u="1"/>
        <s v="Yassin              " u="1"/>
        <s v="Ad Du'ayn           " u="1"/>
        <s v="Shiekan             " u="1"/>
        <s v="An Nuhud            " u="1"/>
        <s v="Kadugli             " u="1"/>
        <s v="Nyala Shimal        " u="1"/>
        <s v="Abu Kershola        " u="1"/>
        <s v="Ag Geneina          " u="1"/>
        <s v="Wasat Jabal Mara" u="1"/>
        <s v="Ar Rahad            " u="1"/>
        <s v="Ar Rashad           " u="1"/>
        <s v="Shamal Jabal Mara" u="1"/>
        <s v="Baw                 " u="1"/>
        <s v="As Sunut            " u="1"/>
        <s v="Talawdi             " u="1"/>
        <s v="Al Fasher           " u="1"/>
        <s v="Al Meiram           " u="1"/>
        <s v="At Tina             " u="1"/>
        <s v="Kateila             " u="1"/>
        <s v="Nitega              " u="1"/>
        <s v="Um Baru             " u="1"/>
        <s v="Shamal Jabal Mara   " u="1"/>
        <s v="Ar Reif Ashrge" u="1"/>
        <s v="Damso               " u="1"/>
        <s v="Shia'ria            " u="1"/>
        <s v="Azum                " u="1"/>
        <s v="Um Dafoug           " u="1"/>
        <s v="Um Dukhun           " u="1"/>
        <s v="Shiekan" u="1"/>
        <s v="At Tadamon - BN     " u="1"/>
        <s v="Abu Zabad           " u="1"/>
        <s v="Dar As Salam        " u="1"/>
        <s v="Nyala Janoub        " u="1"/>
        <s v="Mershing            " u="1"/>
        <s v="Mukjar              " u="1"/>
        <s v="Al Idia             " u="1"/>
        <s v="As Salam - WK       " u="1"/>
        <s v="Beliel              " u="1"/>
        <s v="Kereneik            " u="1"/>
        <s v="Gereida             " u="1"/>
        <s v="Tulus               " u="1"/>
        <s v="Gharb Jabal Mara    " u="1"/>
        <s v="Delami              " u="1"/>
        <s v="Ghubaish            " u="1"/>
        <s v="Beida               " u="1"/>
        <s v="Saraf Omra          " u="1"/>
        <s v="Foro Baranga        " u="1"/>
        <s v="Bendasi             " u="1"/>
        <s v="Sharg Aj Jabal      " u="1"/>
        <s v="Habila - SK         " u="1"/>
        <s v="Habila - WD         " u="1"/>
        <s v="Babanusa            " u="1"/>
        <s v="Wad Bandah          " u="1"/>
        <s v="Melit               " u="1"/>
        <s v="Keilak              " u="1"/>
        <s v="Wadi Salih          " u="1"/>
        <s v="Jebel Moon          " u="1"/>
        <s v="Ar Reif Ashrge      " u="1"/>
        <s v="Wasat Jabal Mara    " u="1"/>
        <s v="Um Rawaba           " u="1"/>
        <s v="Tawila              " u="1"/>
        <s v="Abyei               " u="1"/>
        <s v="Ed Al Fursan        " u="1"/>
        <s v="Al Dibab            " u="1"/>
        <s v="Al Khiwai           " u="1"/>
        <s v="Al Kurmuk           " u="1"/>
        <s v="Kas                 " u="1"/>
        <s v="Kubum               " u="1"/>
        <s v="Kass" u="1"/>
        <s v="Al Quoz             " u="1"/>
        <s v="Ghadeer             " u="1"/>
        <s v="Al Wihda            " u="1"/>
        <s v="Abu Jubayhah        " u="1"/>
        <s v="Dilling             " u="1"/>
        <s v="Kutum               " u="1"/>
        <s v="Ed Damazine         " u="1"/>
        <s v="Gharb Jabal Mara" u="1"/>
        <s v="Rehaid Albirdi      " u="1"/>
        <s v="Abassiya                                          " u="1"/>
      </sharedItems>
    </cacheField>
    <cacheField name="localitycode" numFmtId="0">
      <sharedItems/>
    </cacheField>
    <cacheField name="Pcode" numFmtId="0">
      <sharedItems/>
    </cacheField>
    <cacheField name="Location" numFmtId="0">
      <sharedItems/>
    </cacheField>
    <cacheField name="location DTM Code" numFmtId="0">
      <sharedItems/>
    </cacheField>
    <cacheField name="VisitedBefore" numFmtId="0">
      <sharedItems/>
    </cacheField>
    <cacheField name="GIS_y" numFmtId="0">
      <sharedItems containsString="0" containsBlank="1" containsNumber="1" minValue="0" maxValue="15.025433"/>
    </cacheField>
    <cacheField name="GIS_x" numFmtId="0">
      <sharedItems containsString="0" containsBlank="1" containsNumber="1" minValue="0" maxValue="34.928170000000001"/>
    </cacheField>
    <cacheField name="Locationtype" numFmtId="0">
      <sharedItems/>
    </cacheField>
    <cacheField name="LocationClassification" numFmtId="0">
      <sharedItems/>
    </cacheField>
    <cacheField name="Round 2  HH الاسر" numFmtId="0">
      <sharedItems containsString="0" containsBlank="1" containsNumber="1" containsInteger="1" minValue="1" maxValue="111310"/>
    </cacheField>
    <cacheField name="Round 2  IND الافراد" numFmtId="0">
      <sharedItems containsString="0" containsBlank="1" containsNumber="1" containsInteger="1" minValue="6" maxValue="381904"/>
    </cacheField>
    <cacheField name="HH" numFmtId="0">
      <sharedItems containsSemiMixedTypes="0" containsString="0" containsNumber="1" containsInteger="1" minValue="1" maxValue="60157"/>
    </cacheField>
    <cacheField name="IND" numFmtId="0">
      <sharedItems containsSemiMixedTypes="0" containsString="0" containsNumber="1" containsInteger="1" minValue="5" maxValue="243946"/>
    </cacheField>
    <cacheField name="HH2003n2010" numFmtId="0">
      <sharedItems containsString="0" containsBlank="1" containsNumber="1" containsInteger="1" minValue="3" maxValue="22958"/>
    </cacheField>
    <cacheField name="IND2003n2010" numFmtId="0">
      <sharedItems containsString="0" containsBlank="1" containsNumber="1" containsInteger="1" minValue="15" maxValue="114790"/>
    </cacheField>
    <cacheField name="HHbet2011n2017" numFmtId="0">
      <sharedItems containsString="0" containsBlank="1" containsNumber="1" containsInteger="1" minValue="2" maxValue="42159"/>
    </cacheField>
    <cacheField name="INDbet2011n2017" numFmtId="0">
      <sharedItems containsString="0" containsBlank="1" containsNumber="1" containsInteger="1" minValue="5" maxValue="161708"/>
    </cacheField>
    <cacheField name="HH2018" numFmtId="0">
      <sharedItems containsString="0" containsBlank="1" containsNumber="1" containsInteger="1" minValue="1" maxValue="3000"/>
    </cacheField>
    <cacheField name="IND2018" numFmtId="0">
      <sharedItems containsString="0" containsBlank="1" containsNumber="1" containsInteger="1" minValue="6" maxValue="15000"/>
    </cacheField>
    <cacheField name="HH2019" numFmtId="0">
      <sharedItems containsString="0" containsBlank="1" containsNumber="1" containsInteger="1" minValue="2" maxValue="2500"/>
    </cacheField>
    <cacheField name="IND2019" numFmtId="0">
      <sharedItems containsString="0" containsBlank="1" containsNumber="1" containsInteger="1" minValue="4" maxValue="12500"/>
    </cacheField>
    <cacheField name="HH2020" numFmtId="0">
      <sharedItems containsString="0" containsBlank="1" containsNumber="1" containsInteger="1" minValue="1" maxValue="5000"/>
    </cacheField>
    <cacheField name="IND2020" numFmtId="0">
      <sharedItems containsString="0" containsBlank="1" containsNumber="1" containsInteger="1" minValue="6" maxValue="25000"/>
    </cacheField>
    <cacheField name="HH2021" numFmtId="0">
      <sharedItems containsString="0" containsBlank="1" containsNumber="1" containsInteger="1" minValue="1" maxValue="1950"/>
    </cacheField>
    <cacheField name="IND2021" numFmtId="0">
      <sharedItems containsString="0" containsBlank="1" containsNumber="1" containsInteger="1" minValue="5" maxValue="9750"/>
    </cacheField>
    <cacheField name="State1" numFmtId="0">
      <sharedItems containsBlank="1" count="28">
        <s v="Blue Nile"/>
        <s v="Central Darfur"/>
        <s v="West Darfur"/>
        <s v="North Darfur"/>
        <s v="South Darfur"/>
        <s v="East Darfur"/>
        <s v="South Kordofan"/>
        <s v="West Kordofan"/>
        <s v="North Kordofan"/>
        <m u="1"/>
        <s v="North Darfur   " u="1"/>
        <s v="South Kordofan " u="1"/>
        <s v="West Darfur    " u="1"/>
        <s v="Blue Nile                                         " u="1"/>
        <s v="East Darfur                                       " u="1"/>
        <s v="South Darfur   " u="1"/>
        <s v="North Darfur                                      " u="1"/>
        <s v="North Kordofan                                    " u="1"/>
        <s v="Central Darfur                                    " u="1"/>
        <s v="South Darfur                                      " u="1"/>
        <s v="South Kordofan                                    " u="1"/>
        <s v="East Darfur    " u="1"/>
        <s v="West Kordofan  " u="1"/>
        <s v="Blue Nile      " u="1"/>
        <s v="Central Darfur " u="1"/>
        <s v="North Kordofan " u="1"/>
        <s v="West Darfur                                       " u="1"/>
        <s v="West Kordofan                                     " u="1"/>
      </sharedItems>
    </cacheField>
    <cacheField name="Locality1" numFmtId="0">
      <sharedItems containsBlank="1"/>
    </cacheField>
    <cacheField name="State2" numFmtId="0">
      <sharedItems containsBlank="1"/>
    </cacheField>
    <cacheField name="Locality2" numFmtId="0">
      <sharedItems containsBlank="1"/>
    </cacheField>
    <cacheField name="State3" numFmtId="0">
      <sharedItems containsBlank="1"/>
    </cacheField>
    <cacheField name="Locality3" numFmtId="0">
      <sharedItems containsBlank="1"/>
    </cacheField>
    <cacheField name="First" numFmtId="0">
      <sharedItems/>
    </cacheField>
    <cacheField name="Second" numFmtId="0">
      <sharedItems containsBlank="1"/>
    </cacheField>
    <cacheField name="Third" numFmtId="0">
      <sharedItems containsBlank="1"/>
    </cacheField>
    <cacheField name="IfOther" numFmtId="0">
      <sharedItems/>
    </cacheField>
    <cacheField name="1Camp" numFmtId="0">
      <sharedItems containsString="0" containsBlank="1" containsNumber="1" containsInteger="1" minValue="0" maxValue="60157"/>
    </cacheField>
    <cacheField name="2Host Family" numFmtId="0">
      <sharedItems containsString="0" containsBlank="1" containsNumber="1" containsInteger="1" minValue="0" maxValue="4067"/>
    </cacheField>
    <cacheField name="3Rented" numFmtId="0">
      <sharedItems containsString="0" containsBlank="1" containsNumber="1" containsInteger="1" minValue="0" maxValue="2200"/>
    </cacheField>
    <cacheField name="4Abandonedbuildings" numFmtId="0">
      <sharedItems containsString="0" containsBlank="1" containsNumber="1" containsInteger="1" minValue="0" maxValue="800"/>
    </cacheField>
    <cacheField name="5school" numFmtId="0">
      <sharedItems containsString="0" containsBlank="1" containsNumber="1" containsInteger="1" minValue="0" maxValue="2133"/>
    </cacheField>
    <cacheField name="6Gathering" numFmtId="0">
      <sharedItems containsString="0" containsBlank="1" containsNumber="1" containsInteger="1" minValue="0" maxValue="2500"/>
    </cacheField>
    <cacheField name="7Other" numFmtId="0">
      <sharedItems containsString="0" containsBlank="1" containsNumber="1" containsInteger="1" minValue="0" maxValue="8369"/>
    </cacheField>
    <cacheField name="lessthan1M" numFmtId="0">
      <sharedItems containsSemiMixedTypes="0" containsString="0" containsNumber="1" containsInteger="1" minValue="0" maxValue="10980"/>
    </cacheField>
    <cacheField name="0lessthan1F" numFmtId="0">
      <sharedItems containsSemiMixedTypes="0" containsString="0" containsNumber="1" containsInteger="1" minValue="0" maxValue="13844"/>
    </cacheField>
    <cacheField name="1-5M" numFmtId="0">
      <sharedItems containsSemiMixedTypes="0" containsString="0" containsNumber="1" containsInteger="1" minValue="0" maxValue="21960"/>
    </cacheField>
    <cacheField name="1-5F" numFmtId="0">
      <sharedItems containsSemiMixedTypes="0" containsString="0" containsNumber="1" containsInteger="1" minValue="0" maxValue="21005"/>
    </cacheField>
    <cacheField name="6-17M" numFmtId="0">
      <sharedItems containsSemiMixedTypes="0" containsString="0" containsNumber="1" containsInteger="1" minValue="0" maxValue="34413"/>
    </cacheField>
    <cacheField name="6-17F" numFmtId="0">
      <sharedItems containsSemiMixedTypes="0" containsString="0" containsNumber="1" containsInteger="1" minValue="-2" maxValue="37951"/>
    </cacheField>
    <cacheField name="18-59M" numFmtId="0">
      <sharedItems containsSemiMixedTypes="0" containsString="0" containsNumber="1" containsInteger="1" minValue="0" maxValue="40101"/>
    </cacheField>
    <cacheField name="18-59F" numFmtId="0">
      <sharedItems containsSemiMixedTypes="0" containsString="0" containsNumber="1" containsInteger="1" minValue="0" maxValue="44875"/>
    </cacheField>
    <cacheField name="60+M" numFmtId="0">
      <sharedItems containsSemiMixedTypes="0" containsString="0" containsNumber="1" containsInteger="1" minValue="0" maxValue="11457"/>
    </cacheField>
    <cacheField name="60+F" numFmtId="0">
      <sharedItems containsSemiMixedTypes="0" containsString="0" containsNumber="1" containsInteger="1" minValue="0" maxValue="11457"/>
    </cacheField>
    <cacheField name="IDPINTENDtheir place" numFmtId="0">
      <sharedItems count="8">
        <s v="return"/>
        <s v="Remain"/>
        <s v=""/>
        <s v="Move somewhere else"/>
        <s v=" move_somewhere_else " u="1"/>
        <s v=" remain " u="1"/>
        <s v=" return " u="1"/>
        <s v="move_somewhere_else" u="1"/>
      </sharedItems>
    </cacheField>
    <cacheField name="IntState1" numFmtId="0">
      <sharedItems containsBlank="1"/>
    </cacheField>
    <cacheField name="IntLoc1" numFmtId="0">
      <sharedItems containsBlank="1"/>
    </cacheField>
    <cacheField name="IntState2" numFmtId="0">
      <sharedItems containsNonDate="0" containsString="0" containsBlank="1"/>
    </cacheField>
    <cacheField name="IntLoc2" numFmtId="0">
      <sharedItems containsNonDate="0" containsString="0" containsBlank="1"/>
    </cacheField>
    <cacheField name="IntState3" numFmtId="0">
      <sharedItems containsNonDate="0" containsString="0" containsBlank="1"/>
    </cacheField>
    <cacheField name="IntLoc3" numFmtId="0">
      <sharedItems containsNonDate="0" containsString="0" containsBlank="1"/>
    </cacheField>
    <cacheField name="bName and Surname:3" numFmtId="0">
      <sharedItems/>
    </cacheField>
    <cacheField name="cType:3" numFmtId="0">
      <sharedItems/>
    </cacheField>
    <cacheField name="dSex:3" numFmtId="0">
      <sharedItems/>
    </cacheField>
    <cacheField name="eContact Details:3" numFmtId="0">
      <sharedItems/>
    </cacheField>
    <cacheField name="bName and Surname:11" numFmtId="0">
      <sharedItems/>
    </cacheField>
    <cacheField name="cType:11" numFmtId="0">
      <sharedItems/>
    </cacheField>
    <cacheField name="dSex:11" numFmtId="0">
      <sharedItems/>
    </cacheField>
    <cacheField name="eContact Details:11" numFmtId="0">
      <sharedItems/>
    </cacheField>
    <cacheField name="bName and Surname:21" numFmtId="0">
      <sharedItems/>
    </cacheField>
    <cacheField name="cType:21" numFmtId="0">
      <sharedItems/>
    </cacheField>
    <cacheField name="dSex:21" numFmtId="0">
      <sharedItems/>
    </cacheField>
    <cacheField name="eContact Details:21" numFmtId="0">
      <sharedItems/>
    </cacheField>
    <cacheField name="How many Key Informants were interviewed?1" numFmtId="0">
      <sharedItems containsSemiMixedTypes="0" containsString="0" containsNumber="1" containsInteger="1" minValue="1" maxValue="102"/>
    </cacheField>
    <cacheField name="Was the interviewing conducted in person or on the phone?1" numFmtId="0">
      <sharedItems/>
    </cacheField>
    <cacheField name="Is the information provided by the source matching your observa1" numFmtId="0">
      <sharedItems/>
    </cacheField>
    <cacheField name="Does the source of information have any list or information on1" numFmtId="0">
      <sharedItems/>
    </cacheField>
    <cacheField name="Is the information provided identical between different sources1" numFmtId="0">
      <sharedItems/>
    </cacheField>
    <cacheField name="Credibility Score" numFmtId="0">
      <sharedItems/>
    </cacheField>
    <cacheField name="index" numFmtId="0">
      <sharedItems containsSemiMixedTypes="0" containsString="0" containsNumber="1" containsInteger="1" minValue="1" maxValue="9999"/>
    </cacheField>
    <cacheField name="Male" numFmtId="0">
      <sharedItems containsSemiMixedTypes="0" containsString="0" containsNumber="1" containsInteger="1" minValue="2" maxValue="117438"/>
    </cacheField>
    <cacheField name="Female" numFmtId="0">
      <sharedItems containsSemiMixedTypes="0" containsString="0" containsNumber="1" containsInteger="1" minValue="1" maxValue="126508"/>
    </cacheField>
    <cacheField name="Verified State" numFmtId="0">
      <sharedItems/>
    </cacheField>
    <cacheField name="Verified Locality" numFmtId="0">
      <sharedItems/>
    </cacheField>
    <cacheField name="admin1Pcod" numFmtId="0">
      <sharedItems/>
    </cacheField>
    <cacheField name="admin2Pcod" numFmtId="0">
      <sharedItems/>
    </cacheField>
    <cacheField name="Accuracy" numFmtId="0">
      <sharedItems/>
    </cacheField>
    <cacheField name="uuid" numFmtId="0">
      <sharedItems/>
    </cacheField>
    <cacheField name="Link for Map"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5">
  <r>
    <s v="2021-03-30"/>
    <s v="Round3"/>
    <x v="0"/>
    <s v="DTM12"/>
    <s v="SD08"/>
    <x v="0"/>
    <s v="DTM1204"/>
    <s v="SD08106"/>
    <s v="Abego"/>
    <s v="DTM1204011"/>
    <s v="no"/>
    <n v="11.153"/>
    <n v="34.318730000000002"/>
    <s v="Rural"/>
    <s v="Village"/>
    <m/>
    <m/>
    <n v="167"/>
    <n v="835"/>
    <m/>
    <m/>
    <n v="167"/>
    <n v="835"/>
    <m/>
    <m/>
    <m/>
    <m/>
    <m/>
    <m/>
    <m/>
    <m/>
    <x v="0"/>
    <s v="Al Kurmuk"/>
    <m/>
    <m/>
    <m/>
    <m/>
    <s v="Armed conflict, Violence"/>
    <s v=""/>
    <s v=""/>
    <s v=""/>
    <m/>
    <n v="167"/>
    <m/>
    <m/>
    <m/>
    <m/>
    <m/>
    <n v="20"/>
    <n v="30"/>
    <n v="50"/>
    <n v="70"/>
    <n v="121"/>
    <n v="92"/>
    <n v="201"/>
    <n v="231"/>
    <n v="10"/>
    <n v="10"/>
    <x v="0"/>
    <m/>
    <m/>
    <m/>
    <m/>
    <m/>
    <m/>
    <s v=" الإمام سليمان "/>
    <s v="Religious leaders"/>
    <s v=" male "/>
    <s v=" 903,317,467 "/>
    <s v=" صدام ارباب "/>
    <s v="Ameer"/>
    <s v=" male "/>
    <s v=" 901,143,907 "/>
    <s v=""/>
    <s v=""/>
    <s v=""/>
    <s v=""/>
    <n v="4"/>
    <s v="In person"/>
    <s v="Only for some"/>
    <s v="No"/>
    <s v="Only for some"/>
    <s v="Orange    "/>
    <n v="1497"/>
    <n v="402"/>
    <n v="433"/>
    <s v="Blue Nile"/>
    <s v="Al Kurmuk"/>
    <s v="SD08"/>
    <s v="SD08106"/>
    <s v="Accurate"/>
    <s v="d9dc57ee-3d6d-4129-bccd-b6ed6498ee20"/>
    <s v="Show location"/>
  </r>
  <r>
    <s v="2021-03-26"/>
    <s v="Round3"/>
    <x v="0"/>
    <s v="DTM12"/>
    <s v="SD08"/>
    <x v="0"/>
    <s v="DTM1204"/>
    <s v="SD08106"/>
    <s v="Alkaili"/>
    <s v="DTM1204002"/>
    <s v="no"/>
    <n v="10.850967000000001"/>
    <n v="34.320399999999999"/>
    <s v="Rural"/>
    <s v="Village"/>
    <m/>
    <m/>
    <n v="341"/>
    <n v="1705"/>
    <m/>
    <m/>
    <n v="341"/>
    <n v="1705"/>
    <m/>
    <m/>
    <m/>
    <m/>
    <m/>
    <m/>
    <m/>
    <m/>
    <x v="0"/>
    <s v="Al Kurmuk"/>
    <m/>
    <m/>
    <m/>
    <m/>
    <s v="Armed conflict, Violence"/>
    <s v=""/>
    <s v=""/>
    <s v=""/>
    <m/>
    <n v="341"/>
    <m/>
    <m/>
    <m/>
    <m/>
    <m/>
    <n v="37"/>
    <n v="94"/>
    <n v="112"/>
    <n v="56"/>
    <n v="187"/>
    <n v="170"/>
    <n v="487"/>
    <n v="562"/>
    <n v="0"/>
    <n v="0"/>
    <x v="0"/>
    <m/>
    <m/>
    <m/>
    <m/>
    <m/>
    <m/>
    <s v=" عثمان احمد "/>
    <s v="Religious leaders"/>
    <s v=" male "/>
    <s v=" 964,599,228 "/>
    <s v=" نبيل طه "/>
    <s v="Ameer"/>
    <s v=" male "/>
    <s v=" 904,742,264 "/>
    <s v=" الفاضل ادم "/>
    <s v="Religious leaders"/>
    <s v=" male "/>
    <s v=" 919,019,727 "/>
    <n v="8"/>
    <s v="In person"/>
    <s v="Yes, for most"/>
    <s v="Yes, for most"/>
    <s v="Yes, for most"/>
    <s v="Green     "/>
    <n v="1485"/>
    <n v="823"/>
    <n v="882"/>
    <s v="Blue Nile"/>
    <s v="Al Kurmuk"/>
    <s v="SD08"/>
    <s v="SD08106"/>
    <s v="Accurate"/>
    <s v="d98cc78d-d3db-4132-9330-ea2e7c9086c5"/>
    <s v="Show location"/>
  </r>
  <r>
    <s v="2021-03-29"/>
    <s v="Round3"/>
    <x v="0"/>
    <s v="DTM12"/>
    <s v="SD08"/>
    <x v="0"/>
    <s v="DTM1204"/>
    <s v="SD08106"/>
    <s v="Bulang"/>
    <s v="DTM1204009"/>
    <s v="no"/>
    <n v="11.241300000000001"/>
    <n v="34.304369999999999"/>
    <s v="Rural"/>
    <s v="Admin Unit"/>
    <m/>
    <m/>
    <n v="1417"/>
    <n v="7085"/>
    <m/>
    <m/>
    <n v="900"/>
    <n v="4500"/>
    <n v="60"/>
    <n v="300"/>
    <n v="50"/>
    <n v="250"/>
    <n v="300"/>
    <n v="1500"/>
    <n v="107"/>
    <n v="535"/>
    <x v="0"/>
    <s v="Baw"/>
    <s v="Blue Nile"/>
    <s v="Al Kurmuk"/>
    <m/>
    <m/>
    <s v="Armed conflict, Violence"/>
    <s v=""/>
    <s v=""/>
    <s v=""/>
    <m/>
    <n v="1417"/>
    <m/>
    <m/>
    <m/>
    <m/>
    <m/>
    <n v="381"/>
    <n v="229"/>
    <n v="533"/>
    <n v="686"/>
    <n v="914"/>
    <n v="838"/>
    <n v="1600"/>
    <n v="1676"/>
    <n v="76"/>
    <n v="152"/>
    <x v="0"/>
    <m/>
    <m/>
    <m/>
    <m/>
    <m/>
    <m/>
    <s v=" محمد حسن "/>
    <s v="Ameer"/>
    <s v=" male "/>
    <s v=" 903,291,416 "/>
    <s v=" جعفر مصطفي "/>
    <s v="Ameer"/>
    <s v=" male "/>
    <s v=" 903,039,690 "/>
    <s v=" ادم يوسف "/>
    <s v="Ameer"/>
    <s v=" male "/>
    <s v=" 902,671,687 "/>
    <n v="7"/>
    <s v="In person"/>
    <s v="Yes, for most"/>
    <s v="Only for some"/>
    <s v="Only for some"/>
    <s v="Green     "/>
    <n v="1484"/>
    <n v="3504"/>
    <n v="3581"/>
    <s v="Blue Nile"/>
    <s v="Al Kurmuk"/>
    <s v="SD08"/>
    <s v="SD08106"/>
    <s v="Accurate"/>
    <s v="92f0f46c-5730-412e-b43a-7211702eb0e6"/>
    <s v="Show location"/>
  </r>
  <r>
    <s v="2021-03-28"/>
    <s v="Round3"/>
    <x v="0"/>
    <s v="DTM12"/>
    <s v="SD08"/>
    <x v="0"/>
    <s v="DTM1204"/>
    <s v="SD08106"/>
    <s v="Diglo"/>
    <s v="DTM1204014"/>
    <s v="no"/>
    <n v="11.133782999999999"/>
    <n v="34.233649999999997"/>
    <s v="Rural"/>
    <s v="Village"/>
    <m/>
    <m/>
    <n v="506"/>
    <n v="2530"/>
    <m/>
    <m/>
    <n v="506"/>
    <n v="2530"/>
    <m/>
    <m/>
    <m/>
    <m/>
    <m/>
    <m/>
    <m/>
    <m/>
    <x v="0"/>
    <s v="Al Kurmuk"/>
    <m/>
    <m/>
    <m/>
    <m/>
    <s v="Armed conflict, Violence"/>
    <s v=""/>
    <s v=""/>
    <s v=""/>
    <m/>
    <n v="506"/>
    <m/>
    <m/>
    <m/>
    <m/>
    <m/>
    <n v="85"/>
    <n v="114"/>
    <n v="142"/>
    <n v="171"/>
    <n v="341"/>
    <n v="284"/>
    <n v="654"/>
    <n v="711"/>
    <n v="28"/>
    <n v="0"/>
    <x v="0"/>
    <m/>
    <m/>
    <m/>
    <m/>
    <m/>
    <m/>
    <s v=" عمر بلولة "/>
    <s v="Ameer"/>
    <s v=" male "/>
    <s v=" 901,637,787 "/>
    <s v=" بدرالدين النور مصطفي "/>
    <s v="Ameer"/>
    <s v=" male "/>
    <s v=" 964,618,664 "/>
    <s v=" جباره الدولاب "/>
    <s v="Religious leaders"/>
    <s v=" male "/>
    <s v=" 968,627,835 "/>
    <n v="7"/>
    <s v="In person"/>
    <s v="Yes, for most"/>
    <s v="Yes, for most"/>
    <s v="Yes, for most"/>
    <s v="Green     "/>
    <n v="1477"/>
    <n v="1250"/>
    <n v="1280"/>
    <s v="Blue Nile"/>
    <s v="Al Kurmuk"/>
    <s v="SD08"/>
    <s v="SD08106"/>
    <s v="Accurate"/>
    <s v="6f1765f4-86a8-47ec-9541-db5ee6d4aa28"/>
    <s v="Show location"/>
  </r>
  <r>
    <s v="2021-03-26"/>
    <s v="Round3"/>
    <x v="0"/>
    <s v="DTM12"/>
    <s v="SD08"/>
    <x v="0"/>
    <s v="DTM1204"/>
    <s v="SD08106"/>
    <s v="Dindiro"/>
    <s v="DTM1204001"/>
    <s v="no"/>
    <n v="11.0692"/>
    <n v="34.119050000000001"/>
    <s v="Rural"/>
    <s v="Village"/>
    <m/>
    <m/>
    <n v="814"/>
    <n v="4070"/>
    <m/>
    <m/>
    <n v="814"/>
    <n v="4070"/>
    <m/>
    <m/>
    <m/>
    <m/>
    <m/>
    <m/>
    <m/>
    <m/>
    <x v="0"/>
    <s v="Al Kurmuk"/>
    <s v="Blue Nile"/>
    <s v="Baw"/>
    <m/>
    <m/>
    <s v="Armed conflict, Violence"/>
    <s v=""/>
    <s v=""/>
    <s v=""/>
    <m/>
    <n v="814"/>
    <m/>
    <m/>
    <m/>
    <m/>
    <m/>
    <n v="278"/>
    <n v="432"/>
    <n v="308"/>
    <n v="278"/>
    <n v="586"/>
    <n v="430"/>
    <n v="833"/>
    <n v="925"/>
    <n v="0"/>
    <n v="0"/>
    <x v="0"/>
    <m/>
    <m/>
    <m/>
    <m/>
    <m/>
    <m/>
    <s v=" سابا جمعه "/>
    <s v="Ameer"/>
    <s v=" male "/>
    <s v=" 969,723,242 "/>
    <s v=" عبدالحفيظ القولايه "/>
    <s v="Ameer"/>
    <s v=" male "/>
    <s v=" 918,809,037 "/>
    <s v=" الباقر محمد "/>
    <s v="Ameer"/>
    <s v=" male "/>
    <s v=" 914,102,401 "/>
    <n v="10"/>
    <s v="In person"/>
    <s v="Yes, for most"/>
    <s v="Yes, for most"/>
    <s v="Yes, for most"/>
    <s v="Green     "/>
    <n v="1496"/>
    <n v="2005"/>
    <n v="2065"/>
    <s v="Blue Nile"/>
    <s v="Al Kurmuk"/>
    <s v="SD08"/>
    <s v="SD08106"/>
    <s v="Accurate"/>
    <s v="093b67a4-2040-46ca-8c36-36636a562a2f"/>
    <s v="Show location"/>
  </r>
  <r>
    <s v="2021-03-30"/>
    <s v="Round3"/>
    <x v="0"/>
    <s v="DTM12"/>
    <s v="SD08"/>
    <x v="0"/>
    <s v="DTM1204"/>
    <s v="SD08106"/>
    <s v="Dokan- Ragareeg"/>
    <s v="DTM1204008"/>
    <s v="no"/>
    <n v="11.035467000000001"/>
    <n v="34.3414"/>
    <s v="Rural"/>
    <s v="Village"/>
    <m/>
    <m/>
    <n v="113"/>
    <n v="678"/>
    <m/>
    <m/>
    <n v="113"/>
    <n v="678"/>
    <m/>
    <m/>
    <m/>
    <m/>
    <m/>
    <m/>
    <m/>
    <m/>
    <x v="0"/>
    <s v="Al Kurmuk"/>
    <m/>
    <m/>
    <m/>
    <m/>
    <s v="Armed conflict, Violence"/>
    <s v=""/>
    <s v=""/>
    <s v=""/>
    <m/>
    <n v="113"/>
    <m/>
    <m/>
    <m/>
    <m/>
    <m/>
    <n v="9"/>
    <n v="17"/>
    <n v="43"/>
    <n v="61"/>
    <n v="104"/>
    <n v="79"/>
    <n v="165"/>
    <n v="191"/>
    <n v="9"/>
    <n v="0"/>
    <x v="0"/>
    <m/>
    <m/>
    <m/>
    <m/>
    <m/>
    <m/>
    <s v=" سبت رمضان "/>
    <s v="Ameer"/>
    <s v=" male "/>
    <s v=" 960,542,832 "/>
    <s v=" الفاضل التور "/>
    <s v="Ameer"/>
    <s v=" male "/>
    <s v=" 904,066,530 "/>
    <s v=" الياس علي التوم "/>
    <s v="Ameer"/>
    <s v=" male "/>
    <s v=" 901,246,214 "/>
    <n v="5"/>
    <s v="In person"/>
    <s v="Yes, for most"/>
    <s v="Yes, for most"/>
    <s v="Yes, for most"/>
    <s v="Green     "/>
    <n v="1481"/>
    <n v="330"/>
    <n v="348"/>
    <s v="Blue Nile"/>
    <s v="Al Kurmuk"/>
    <s v="SD08"/>
    <s v="SD08106"/>
    <s v="Close"/>
    <s v="c7565453-e3a8-4757-b83c-9b18661f33d1"/>
    <s v="Show location"/>
  </r>
  <r>
    <s v="2021-03-27"/>
    <s v="Round3"/>
    <x v="0"/>
    <s v="DTM12"/>
    <s v="SD08"/>
    <x v="0"/>
    <s v="DTM1204"/>
    <s v="SD08106"/>
    <s v="El Kurmuk"/>
    <s v="DTM1204003"/>
    <s v="no"/>
    <n v="10.55367"/>
    <n v="34.28387"/>
    <s v="Urban"/>
    <s v="Admin Unit"/>
    <m/>
    <m/>
    <n v="1476"/>
    <n v="7340"/>
    <m/>
    <m/>
    <n v="1476"/>
    <n v="7340"/>
    <m/>
    <m/>
    <m/>
    <m/>
    <m/>
    <m/>
    <m/>
    <m/>
    <x v="0"/>
    <s v="Al Kurmuk"/>
    <s v="Blue Nile"/>
    <s v="Baw"/>
    <m/>
    <m/>
    <s v="Armed conflict, Violence"/>
    <s v=""/>
    <s v=""/>
    <s v=""/>
    <m/>
    <n v="1476"/>
    <m/>
    <m/>
    <m/>
    <m/>
    <m/>
    <n v="237"/>
    <n v="79"/>
    <n v="789"/>
    <n v="237"/>
    <n v="1105"/>
    <n v="947"/>
    <n v="1815"/>
    <n v="2052"/>
    <n v="79"/>
    <n v="0"/>
    <x v="0"/>
    <m/>
    <m/>
    <m/>
    <m/>
    <m/>
    <m/>
    <s v=" طه محمود "/>
    <s v="Ameer"/>
    <s v=" male "/>
    <s v=" 963,509,993 "/>
    <s v=" محمد زين العابدين "/>
    <s v="Ameer"/>
    <s v=" male "/>
    <s v=" 903,356,172 "/>
    <s v=" عبدالرحيم محمد عبد الله "/>
    <s v="Ameer"/>
    <s v=" male "/>
    <s v=" 902,434,655 "/>
    <n v="4"/>
    <s v="In person"/>
    <s v="Only for some"/>
    <s v="Only for some"/>
    <s v="Only for some"/>
    <s v="Green     "/>
    <n v="1498"/>
    <n v="4025"/>
    <n v="3315"/>
    <s v="Blue Nile"/>
    <s v="Al Kurmuk"/>
    <s v="SD08"/>
    <s v="SD08106"/>
    <s v="Accurate"/>
    <s v="538a7051-efec-4d27-b3e0-4cade1b157e1"/>
    <s v="Show location"/>
  </r>
  <r>
    <s v="2021-03-29"/>
    <s v="Round3"/>
    <x v="0"/>
    <s v="DTM12"/>
    <s v="SD08"/>
    <x v="0"/>
    <s v="DTM1204"/>
    <s v="SD08106"/>
    <s v="Gambarda"/>
    <s v="DTM1204015"/>
    <s v="no"/>
    <n v="11.15827"/>
    <n v="34.250680000000003"/>
    <s v="Rural"/>
    <s v="Village"/>
    <m/>
    <m/>
    <n v="330"/>
    <n v="1650"/>
    <m/>
    <m/>
    <n v="280"/>
    <n v="1400"/>
    <m/>
    <m/>
    <m/>
    <m/>
    <m/>
    <m/>
    <n v="50"/>
    <n v="250"/>
    <x v="0"/>
    <s v="Al Kurmuk"/>
    <s v="Blue Nile"/>
    <s v="Baw"/>
    <m/>
    <m/>
    <s v="Armed conflict, Violence"/>
    <s v=""/>
    <s v=""/>
    <s v=""/>
    <m/>
    <n v="330"/>
    <m/>
    <m/>
    <m/>
    <m/>
    <m/>
    <n v="63"/>
    <n v="42"/>
    <n v="254"/>
    <n v="190"/>
    <n v="106"/>
    <n v="85"/>
    <n v="423"/>
    <n v="487"/>
    <n v="0"/>
    <n v="0"/>
    <x v="0"/>
    <m/>
    <m/>
    <m/>
    <m/>
    <m/>
    <m/>
    <s v=" زهران رمضان النور "/>
    <s v="Ameer"/>
    <s v=" male "/>
    <s v=" 968,606,072 "/>
    <s v=" الطيب جابون "/>
    <s v="Ameer"/>
    <s v=" male "/>
    <s v=" 905,275,542 "/>
    <s v=" عبدالله صابر "/>
    <s v="Ameer"/>
    <s v=" male "/>
    <s v=" 901,310,186 "/>
    <n v="5"/>
    <s v="In person"/>
    <s v="Yes, for most"/>
    <s v="Yes, for most"/>
    <s v="Yes, for most"/>
    <s v="Green     "/>
    <n v="1482"/>
    <n v="846"/>
    <n v="804"/>
    <s v="Blue Nile"/>
    <s v="Al Kurmuk"/>
    <s v="SD08"/>
    <s v="SD08106"/>
    <s v="Accurate"/>
    <s v="f40e79ce-756e-4e22-9b1e-3df9c9d16ceb"/>
    <s v="Show location"/>
  </r>
  <r>
    <s v="2021-03-30"/>
    <s v="Round3"/>
    <x v="0"/>
    <s v="DTM12"/>
    <s v="SD08"/>
    <x v="0"/>
    <s v="DTM1204"/>
    <s v="SD08106"/>
    <s v="Karan Karan"/>
    <s v="DTM1204017"/>
    <s v="no"/>
    <n v="11.053430000000001"/>
    <n v="34.370600000000003"/>
    <s v="Rural"/>
    <s v="Village"/>
    <m/>
    <m/>
    <n v="17"/>
    <n v="82"/>
    <m/>
    <m/>
    <n v="17"/>
    <n v="82"/>
    <m/>
    <m/>
    <m/>
    <m/>
    <m/>
    <m/>
    <m/>
    <m/>
    <x v="0"/>
    <s v="Al Kurmuk"/>
    <m/>
    <m/>
    <m/>
    <m/>
    <s v="Armed conflict, Violence"/>
    <s v=""/>
    <s v=""/>
    <s v=""/>
    <m/>
    <m/>
    <m/>
    <n v="17"/>
    <m/>
    <m/>
    <m/>
    <n v="3"/>
    <n v="5"/>
    <n v="5"/>
    <n v="4"/>
    <n v="7"/>
    <n v="9"/>
    <n v="23"/>
    <n v="26"/>
    <n v="0"/>
    <n v="0"/>
    <x v="0"/>
    <m/>
    <m/>
    <m/>
    <m/>
    <m/>
    <m/>
    <s v=" نبيل الشايقي "/>
    <s v="Ameer"/>
    <s v=" male "/>
    <s v=" 903,690,206 "/>
    <s v=" قادم عبدالرازق "/>
    <s v="Ameer"/>
    <s v=" male "/>
    <s v=" 906,062,642 "/>
    <s v=" حسين حامد "/>
    <s v="Ameer"/>
    <s v=" male "/>
    <s v=" 917,357,589 "/>
    <n v="7"/>
    <s v="In person"/>
    <s v="Yes, for most"/>
    <s v="No"/>
    <s v="Yes, for most"/>
    <s v="Green     "/>
    <n v="1578"/>
    <n v="38"/>
    <n v="44"/>
    <s v="Blue Nile"/>
    <s v="Al Kurmuk"/>
    <s v="SD08"/>
    <s v="SD08106"/>
    <s v="Accurate"/>
    <s v="7097c519-d9d7-4061-9749-15760152e5c5"/>
    <s v="Show location"/>
  </r>
  <r>
    <s v="2/18/2021"/>
    <s v="Round3"/>
    <x v="0"/>
    <s v="DTM12"/>
    <s v="SD08"/>
    <x v="1"/>
    <s v="DTM1205"/>
    <s v="SD08107"/>
    <s v="El Azaza"/>
    <s v="DTM1205002"/>
    <s v="no"/>
    <n v="12.42347"/>
    <n v="34.461440000000003"/>
    <s v="Rural"/>
    <s v="Camp"/>
    <n v="2650"/>
    <n v="15747"/>
    <n v="2650"/>
    <n v="15747"/>
    <m/>
    <m/>
    <n v="2225"/>
    <n v="13347"/>
    <m/>
    <m/>
    <n v="350"/>
    <n v="2000"/>
    <n v="75"/>
    <n v="400"/>
    <m/>
    <m/>
    <x v="0"/>
    <s v="Baw"/>
    <m/>
    <m/>
    <m/>
    <m/>
    <s v="Armed conflict, Violence"/>
    <s v=""/>
    <s v=""/>
    <s v=""/>
    <n v="2650"/>
    <n v="0"/>
    <n v="0"/>
    <n v="0"/>
    <n v="0"/>
    <n v="0"/>
    <n v="0"/>
    <n v="726"/>
    <n v="726"/>
    <n v="1959"/>
    <n v="1959"/>
    <n v="2612"/>
    <n v="2612"/>
    <n v="2395"/>
    <n v="2395"/>
    <n v="218"/>
    <n v="145"/>
    <x v="0"/>
    <m/>
    <m/>
    <m/>
    <m/>
    <m/>
    <m/>
    <s v="شيخ بمباس"/>
    <s v="Shaik"/>
    <s v="Male"/>
    <s v="904215961"/>
    <s v="ادم ازرق"/>
    <s v="Community Leader (Other )"/>
    <s v="Male"/>
    <s v="915648532"/>
    <s v="قرشي ناصر"/>
    <s v="Community Leader (Other )"/>
    <s v="Male"/>
    <s v="911357310"/>
    <n v="5"/>
    <s v="In person"/>
    <s v="Only for some"/>
    <s v="No"/>
    <s v="Yes, for most"/>
    <s v="Green     "/>
    <n v="267"/>
    <n v="7910"/>
    <n v="7837"/>
    <s v="Blue Nile"/>
    <s v="Ar Rusayris"/>
    <s v="SD02"/>
    <s v="SD08107"/>
    <s v="NO"/>
    <s v="6cb91cf7-8f59-4e10-ba95-c3a4222c7e43"/>
    <s v="Show location"/>
  </r>
  <r>
    <s v="2/26/2021"/>
    <s v="Round3"/>
    <x v="0"/>
    <s v="DTM12"/>
    <s v="SD08"/>
    <x v="1"/>
    <s v="DTM1205"/>
    <s v="SD08107"/>
    <s v="El Garri"/>
    <s v="DTM1205003"/>
    <s v="no"/>
    <n v="11.836639999999999"/>
    <n v="34.123750000000001"/>
    <s v="Rural"/>
    <s v="Village"/>
    <n v="2840"/>
    <n v="17040"/>
    <n v="2840"/>
    <n v="17040"/>
    <m/>
    <m/>
    <n v="2840"/>
    <n v="17040"/>
    <m/>
    <m/>
    <m/>
    <m/>
    <m/>
    <m/>
    <m/>
    <m/>
    <x v="0"/>
    <s v="Baw"/>
    <m/>
    <m/>
    <m/>
    <m/>
    <s v="Armed conflict, Violence"/>
    <s v=""/>
    <s v=""/>
    <s v=""/>
    <n v="2840"/>
    <n v="0"/>
    <n v="0"/>
    <n v="0"/>
    <n v="0"/>
    <n v="0"/>
    <n v="0"/>
    <n v="325"/>
    <n v="243"/>
    <n v="1461"/>
    <n v="1947"/>
    <n v="3651"/>
    <n v="2435"/>
    <n v="3814"/>
    <n v="3002"/>
    <n v="162"/>
    <n v="0"/>
    <x v="0"/>
    <m/>
    <m/>
    <m/>
    <m/>
    <m/>
    <m/>
    <s v="محمد ابا"/>
    <s v="Community Leader (Other )"/>
    <s v="Male"/>
    <s v="128688383"/>
    <s v="خضر قرنفي"/>
    <s v="Shaik"/>
    <s v="Male"/>
    <s v="917804394"/>
    <s v="اب دوس دروس"/>
    <s v="Shaik"/>
    <s v="Male"/>
    <s v="962374487"/>
    <n v="70"/>
    <s v="In person"/>
    <s v="Yes, for most"/>
    <s v="Yes, for most"/>
    <s v="Yes, for most"/>
    <s v="Green     "/>
    <n v="268"/>
    <n v="9413"/>
    <n v="7627"/>
    <s v="Blue Nile"/>
    <s v="At Tadamon - BN"/>
    <s v="SD08"/>
    <s v="SD08108"/>
    <s v="Accurate"/>
    <s v="46c64912-3047-46ad-8f8b-663f08a01449"/>
    <s v="Show location"/>
  </r>
  <r>
    <s v="2/28/2021"/>
    <s v="Round3"/>
    <x v="0"/>
    <s v="DTM12"/>
    <s v="SD08"/>
    <x v="1"/>
    <s v="DTM1205"/>
    <s v="SD08107"/>
    <s v="Hai Geisan"/>
    <s v="DTM1205005"/>
    <s v="no"/>
    <n v="11.843030000000001"/>
    <n v="34.404389999999999"/>
    <s v="Rural"/>
    <s v="Village"/>
    <n v="480"/>
    <n v="2880"/>
    <n v="480"/>
    <n v="2880"/>
    <m/>
    <m/>
    <n v="360"/>
    <n v="2160"/>
    <n v="120"/>
    <n v="720"/>
    <m/>
    <m/>
    <m/>
    <m/>
    <m/>
    <m/>
    <x v="0"/>
    <s v="Baw"/>
    <m/>
    <m/>
    <m/>
    <m/>
    <s v="Armed conflict, Violence"/>
    <s v=""/>
    <s v=""/>
    <s v=""/>
    <n v="0"/>
    <n v="480"/>
    <n v="0"/>
    <n v="0"/>
    <n v="0"/>
    <n v="0"/>
    <n v="0"/>
    <n v="119"/>
    <n v="106"/>
    <n v="358"/>
    <n v="305"/>
    <n v="465"/>
    <n v="400"/>
    <n v="504"/>
    <n v="557"/>
    <n v="66"/>
    <n v="0"/>
    <x v="0"/>
    <m/>
    <m/>
    <m/>
    <m/>
    <m/>
    <m/>
    <s v="عابدين خليفة"/>
    <s v="Shaik"/>
    <s v="Male"/>
    <s v="906537068"/>
    <s v="دفع الله جكه"/>
    <s v="Community Leader (Other )"/>
    <s v="Male"/>
    <s v="906035503"/>
    <s v="حاكم المك"/>
    <s v="Community Leader (Other )"/>
    <s v="Male"/>
    <s v="903644322"/>
    <n v="7"/>
    <s v="In person"/>
    <s v="Only for some"/>
    <s v="No"/>
    <s v="Yes, for most"/>
    <s v="Green     "/>
    <n v="269"/>
    <n v="1512"/>
    <n v="1368"/>
    <s v="Blue Nile"/>
    <s v="Ar Rusayris"/>
    <s v="SD08"/>
    <s v="SD08107"/>
    <s v="Accurate"/>
    <s v="54aad38e-1ad4-4885-a7d5-b45f23b7c13c"/>
    <s v="Show location"/>
  </r>
  <r>
    <s v="2/18/2021"/>
    <s v="Round3"/>
    <x v="0"/>
    <s v="DTM12"/>
    <s v="SD08"/>
    <x v="1"/>
    <s v="DTM1205"/>
    <s v="SD08107"/>
    <s v="Shanisha"/>
    <s v="DTM1205001"/>
    <s v="no"/>
    <n v="11.945639999999999"/>
    <n v="34.376669999999997"/>
    <s v="Rural"/>
    <s v="Village"/>
    <n v="700"/>
    <n v="4200"/>
    <n v="700"/>
    <n v="4200"/>
    <m/>
    <m/>
    <n v="660"/>
    <n v="3960"/>
    <m/>
    <m/>
    <n v="40"/>
    <n v="240"/>
    <m/>
    <m/>
    <m/>
    <m/>
    <x v="0"/>
    <s v="Baw"/>
    <m/>
    <m/>
    <m/>
    <m/>
    <s v="Armed conflict, Violence"/>
    <s v=""/>
    <s v=""/>
    <s v=""/>
    <n v="0"/>
    <n v="0"/>
    <n v="0"/>
    <n v="0"/>
    <n v="0"/>
    <n v="700"/>
    <n v="0"/>
    <n v="265"/>
    <n v="140"/>
    <n v="279"/>
    <n v="433"/>
    <n v="865"/>
    <n v="780"/>
    <n v="628"/>
    <n v="628"/>
    <n v="112"/>
    <n v="70"/>
    <x v="0"/>
    <m/>
    <m/>
    <m/>
    <m/>
    <m/>
    <m/>
    <s v="الرشيد عبد القادر"/>
    <s v="Shaik"/>
    <s v="Male"/>
    <s v="903670240"/>
    <s v="الطيب شاويش الرشيد"/>
    <s v="Shaik"/>
    <s v="Male"/>
    <s v="969734195"/>
    <s v="استاذ : امين باناو"/>
    <s v="Community Leader (Other )"/>
    <s v="Male"/>
    <s v="902625253"/>
    <n v="12"/>
    <s v="In person"/>
    <s v="Yes, for most"/>
    <s v="Yes, for most"/>
    <s v="Yes, for most"/>
    <s v="Green     "/>
    <n v="266"/>
    <n v="2149"/>
    <n v="2051"/>
    <s v="Blue Nile"/>
    <s v="Ar Rusayris"/>
    <s v="SD08"/>
    <s v="SD08107"/>
    <s v="Accurate"/>
    <s v="9b1939d9-43f9-44d1-bb1c-bcbfa9ec6374"/>
    <s v="Show location"/>
  </r>
  <r>
    <s v="2/28/2021"/>
    <s v="Round3"/>
    <x v="0"/>
    <s v="DTM12"/>
    <s v="SD08"/>
    <x v="1"/>
    <s v="DTM1205"/>
    <s v="SD08107"/>
    <s v="Tolongosh"/>
    <s v="DTM1205007"/>
    <s v="no"/>
    <n v="11.89883"/>
    <n v="34.387360000000001"/>
    <s v="Urban"/>
    <s v="Village"/>
    <n v="110"/>
    <n v="660"/>
    <n v="110"/>
    <n v="660"/>
    <m/>
    <m/>
    <n v="110"/>
    <n v="660"/>
    <m/>
    <m/>
    <m/>
    <m/>
    <m/>
    <m/>
    <m/>
    <m/>
    <x v="0"/>
    <s v="Al Kurmuk"/>
    <m/>
    <m/>
    <m/>
    <m/>
    <s v="Armed conflict, Violence"/>
    <s v=""/>
    <s v=""/>
    <s v=""/>
    <n v="0"/>
    <n v="110"/>
    <n v="0"/>
    <n v="0"/>
    <n v="0"/>
    <n v="0"/>
    <n v="0"/>
    <n v="25"/>
    <n v="32"/>
    <n v="60"/>
    <n v="70"/>
    <n v="98"/>
    <n v="87"/>
    <n v="130"/>
    <n v="147"/>
    <n v="7"/>
    <n v="4"/>
    <x v="0"/>
    <m/>
    <m/>
    <m/>
    <m/>
    <m/>
    <m/>
    <s v="وليد محمد"/>
    <s v="Community Leader (Other )"/>
    <s v="Male"/>
    <s v="908590490"/>
    <s v="اسماعيل زكريا"/>
    <s v="Community Leader (Other )"/>
    <s v="Male"/>
    <s v="913132616"/>
    <s v="زكريا اسماعيل"/>
    <s v="Community Leader (Other )"/>
    <s v="Male"/>
    <s v="914546644"/>
    <n v="4"/>
    <s v="In person"/>
    <s v="Only for some"/>
    <s v="Only for some"/>
    <s v="Yes, for most"/>
    <s v="Green     "/>
    <n v="270"/>
    <n v="320"/>
    <n v="340"/>
    <s v="Blue Nile"/>
    <s v="Ar Rusayris"/>
    <s v="SD08"/>
    <s v="SD08107"/>
    <s v="Accurate"/>
    <s v="02283b89-c19a-41e2-8cc1-c17ab7307515"/>
    <s v="Show location"/>
  </r>
  <r>
    <s v="2021-04-01"/>
    <s v="Round3"/>
    <x v="0"/>
    <s v="DTM12"/>
    <s v="SD08"/>
    <x v="2"/>
    <s v="DTM1201"/>
    <s v="SD08108"/>
    <s v="Agadi"/>
    <s v="DTM1201003"/>
    <s v="no"/>
    <n v="11.80402"/>
    <n v="34.070999999999998"/>
    <s v="Rural"/>
    <s v="Village"/>
    <m/>
    <m/>
    <n v="135"/>
    <n v="675"/>
    <m/>
    <m/>
    <n v="135"/>
    <n v="675"/>
    <m/>
    <m/>
    <m/>
    <m/>
    <m/>
    <m/>
    <m/>
    <m/>
    <x v="0"/>
    <s v="Baw"/>
    <m/>
    <m/>
    <m/>
    <m/>
    <s v="Armed conflict, Violence"/>
    <s v=""/>
    <s v=""/>
    <s v=""/>
    <m/>
    <n v="135"/>
    <m/>
    <m/>
    <m/>
    <m/>
    <m/>
    <n v="18"/>
    <n v="35"/>
    <n v="70"/>
    <n v="53"/>
    <n v="76"/>
    <n v="65"/>
    <n v="176"/>
    <n v="182"/>
    <n v="0"/>
    <n v="0"/>
    <x v="0"/>
    <m/>
    <m/>
    <m/>
    <m/>
    <m/>
    <m/>
    <s v=" الصادق "/>
    <s v="Ameer"/>
    <s v=" male "/>
    <s v=" 914,138,783 "/>
    <s v=" سليمان بكتير "/>
    <s v="Religious leaders"/>
    <s v=" male "/>
    <s v=" 902,474,340 "/>
    <s v=" حماد تشارفا "/>
    <s v="Religious leaders"/>
    <s v=" male "/>
    <s v=" 969,697,817 "/>
    <n v="5"/>
    <s v="In person"/>
    <s v="Only for some"/>
    <s v="No"/>
    <s v="Only for some"/>
    <s v="Orange    "/>
    <n v="1500"/>
    <n v="340"/>
    <n v="335"/>
    <s v="Blue Nile"/>
    <s v="At Tadamon - BN"/>
    <s v="SD08"/>
    <s v="SD08108"/>
    <s v="Accurate"/>
    <s v="4f6bd19d-ad83-4d91-8974-9897891d838e"/>
    <s v="Show location"/>
  </r>
  <r>
    <s v="2021-03-24"/>
    <s v="Round3"/>
    <x v="0"/>
    <s v="DTM12"/>
    <s v="SD08"/>
    <x v="2"/>
    <s v="DTM1201"/>
    <s v="SD08108"/>
    <s v="Bout"/>
    <s v="DTM1201002"/>
    <s v="yes"/>
    <n v="11.42033"/>
    <n v="33.385019999999997"/>
    <s v="Urban"/>
    <s v="Admin Unit"/>
    <m/>
    <m/>
    <n v="1080"/>
    <n v="5400"/>
    <m/>
    <m/>
    <n v="1080"/>
    <n v="5400"/>
    <m/>
    <m/>
    <m/>
    <m/>
    <m/>
    <m/>
    <m/>
    <m/>
    <x v="0"/>
    <s v="Baw"/>
    <m/>
    <m/>
    <m/>
    <m/>
    <s v="Armed conflict, Violence"/>
    <s v=""/>
    <s v=""/>
    <s v=""/>
    <m/>
    <m/>
    <m/>
    <m/>
    <m/>
    <m/>
    <n v="1080"/>
    <n v="180"/>
    <n v="300"/>
    <n v="180"/>
    <n v="420"/>
    <n v="600"/>
    <n v="720"/>
    <n v="1260"/>
    <n v="1560"/>
    <n v="60"/>
    <n v="120"/>
    <x v="0"/>
    <m/>
    <m/>
    <m/>
    <m/>
    <m/>
    <m/>
    <s v=" مهند ادهم "/>
    <s v="Ameer"/>
    <s v=" male "/>
    <s v=" 915,834,118 "/>
    <s v=" صبري اسماعيل "/>
    <s v="Ameer"/>
    <s v=" male "/>
    <s v=" 911,388,737 "/>
    <s v=" ادم فتحي "/>
    <s v="Ameer"/>
    <s v=" male "/>
    <s v=" 909,914,668 "/>
    <n v="5"/>
    <s v="In person"/>
    <s v="Only for some"/>
    <s v="Only for some"/>
    <s v="Only for some"/>
    <s v="Green     "/>
    <n v="1487"/>
    <n v="2280"/>
    <n v="3120"/>
    <s v="Blue Nile"/>
    <s v="At Tadamon - BN"/>
    <s v="SD08"/>
    <s v="SD08108"/>
    <s v="Accurate"/>
    <s v="cae655f4-668f-4e4e-b279-5f35de6ca61e"/>
    <s v="Show location"/>
  </r>
  <r>
    <s v="2021-03-31"/>
    <s v="Round3"/>
    <x v="0"/>
    <s v="DTM12"/>
    <s v="SD08"/>
    <x v="2"/>
    <s v="DTM1201"/>
    <s v="SD08108"/>
    <s v="Buk"/>
    <s v="DTM1201001"/>
    <s v="yes"/>
    <n v="11.020060000000001"/>
    <n v="33.511200000000002"/>
    <s v="Rural"/>
    <s v="Village"/>
    <m/>
    <m/>
    <n v="50"/>
    <n v="250"/>
    <m/>
    <m/>
    <n v="10"/>
    <n v="50"/>
    <n v="5"/>
    <n v="25"/>
    <n v="6"/>
    <n v="30"/>
    <n v="15"/>
    <n v="75"/>
    <n v="14"/>
    <n v="70"/>
    <x v="0"/>
    <s v="Baw"/>
    <m/>
    <m/>
    <m/>
    <m/>
    <s v="Armed conflict, Violence"/>
    <s v=""/>
    <s v=""/>
    <s v=""/>
    <m/>
    <m/>
    <m/>
    <m/>
    <m/>
    <m/>
    <n v="50"/>
    <n v="16"/>
    <n v="19"/>
    <n v="35"/>
    <n v="22"/>
    <n v="22"/>
    <n v="33"/>
    <n v="47"/>
    <n v="44"/>
    <n v="3"/>
    <n v="9"/>
    <x v="0"/>
    <m/>
    <m/>
    <m/>
    <m/>
    <m/>
    <m/>
    <s v=" محمد باداب الشيخ "/>
    <s v="Religious leaders"/>
    <s v=" male "/>
    <s v=" 912,791,774 "/>
    <s v=" محمود محمد يوسف "/>
    <s v="Religious leaders"/>
    <s v=" male "/>
    <s v=" 907,081,230 "/>
    <s v=" كمال علي خليفه "/>
    <s v="Ameer"/>
    <s v=" male "/>
    <s v=" 914,326,760 "/>
    <n v="7"/>
    <s v="In person"/>
    <s v="Yes, for most"/>
    <s v="Yes, for most"/>
    <s v="Yes, for most"/>
    <s v="Green     "/>
    <n v="1483"/>
    <n v="123"/>
    <n v="127"/>
    <s v="Blue Nile"/>
    <s v="At Tadamon - BN"/>
    <s v="SD02"/>
    <s v="SD08108"/>
    <s v="NO"/>
    <s v="2306d6c1-b36c-4808-b41a-9750db63259d"/>
    <s v="Show location"/>
  </r>
  <r>
    <s v="2/27/2021"/>
    <s v="Round3"/>
    <x v="0"/>
    <s v="DTM12"/>
    <s v="SD08"/>
    <x v="3"/>
    <s v="DTM1202"/>
    <s v="SD08104"/>
    <s v="Abu-Garin"/>
    <s v="DTM1202003"/>
    <s v="no"/>
    <n v="11.65964"/>
    <n v="34.215719999999997"/>
    <s v="Rural"/>
    <s v="Village"/>
    <n v="120"/>
    <n v="720"/>
    <n v="120"/>
    <n v="720"/>
    <m/>
    <m/>
    <n v="120"/>
    <n v="720"/>
    <m/>
    <m/>
    <m/>
    <m/>
    <m/>
    <m/>
    <m/>
    <m/>
    <x v="0"/>
    <s v="Baw"/>
    <m/>
    <m/>
    <m/>
    <m/>
    <s v="Armed conflict, Violence"/>
    <s v=""/>
    <s v=""/>
    <s v=""/>
    <n v="0"/>
    <n v="120"/>
    <n v="0"/>
    <n v="0"/>
    <n v="0"/>
    <n v="0"/>
    <n v="0"/>
    <n v="22"/>
    <n v="18"/>
    <n v="52"/>
    <n v="70"/>
    <n v="92"/>
    <n v="75"/>
    <n v="177"/>
    <n v="188"/>
    <n v="15"/>
    <n v="11"/>
    <x v="0"/>
    <m/>
    <m/>
    <m/>
    <m/>
    <m/>
    <m/>
    <s v="بشاره رمضان"/>
    <s v="Community Leader (Other )"/>
    <s v="Male"/>
    <s v="905052177"/>
    <s v="ادريس الفيل"/>
    <s v="Shaik"/>
    <s v="Male"/>
    <s v="909152456"/>
    <s v="جادين دليق"/>
    <s v="Community Leader (Other )"/>
    <s v="Male"/>
    <s v="966805773"/>
    <n v="12"/>
    <s v="In person"/>
    <s v="Yes, for most"/>
    <s v="Yes, for most"/>
    <s v="Yes, for most"/>
    <s v="Green     "/>
    <n v="280"/>
    <n v="358"/>
    <n v="362"/>
    <s v="Blue Nile"/>
    <s v="Baw"/>
    <s v="SD08"/>
    <s v="SD08104"/>
    <s v="Accurate"/>
    <s v="73779e7b-dbe4-445e-b31b-fab35c5eef47"/>
    <s v="Show location"/>
  </r>
  <r>
    <s v="2021-03-22"/>
    <s v="Round3"/>
    <x v="0"/>
    <s v="DTM12"/>
    <s v="SD08"/>
    <x v="3"/>
    <s v="DTM1202"/>
    <s v="SD08104"/>
    <s v="Almasfa"/>
    <s v="DTM1202006"/>
    <s v="no"/>
    <n v="11.32413"/>
    <n v="34.337429999999998"/>
    <s v="Rural"/>
    <s v="Village"/>
    <m/>
    <m/>
    <n v="35"/>
    <n v="175"/>
    <m/>
    <m/>
    <n v="29"/>
    <n v="145"/>
    <n v="6"/>
    <n v="30"/>
    <m/>
    <m/>
    <m/>
    <m/>
    <m/>
    <m/>
    <x v="0"/>
    <s v="Baw"/>
    <m/>
    <m/>
    <m/>
    <m/>
    <s v="Armed conflict, Violence"/>
    <s v=""/>
    <s v=""/>
    <s v=""/>
    <m/>
    <n v="35"/>
    <m/>
    <m/>
    <m/>
    <m/>
    <m/>
    <n v="10"/>
    <n v="7"/>
    <n v="7"/>
    <n v="12"/>
    <n v="17"/>
    <n v="22"/>
    <n v="50"/>
    <n v="46"/>
    <n v="2"/>
    <n v="2"/>
    <x v="0"/>
    <m/>
    <m/>
    <m/>
    <m/>
    <m/>
    <m/>
    <s v=" سعودي يوسف "/>
    <s v="Shaik"/>
    <s v=" male "/>
    <s v=" 910,065,893 "/>
    <s v=" رمضان نايل بادي "/>
    <s v="Religious leaders"/>
    <s v=" male "/>
    <s v=" 907,325,851 "/>
    <s v=" احمد شيبه "/>
    <s v="Ameer"/>
    <s v=" male "/>
    <s v=" 911,014,377 "/>
    <n v="5"/>
    <s v="In person"/>
    <s v="Yes, for most"/>
    <s v="Yes, for most"/>
    <s v="Yes, for most"/>
    <s v="Green     "/>
    <n v="1490"/>
    <n v="86"/>
    <n v="89"/>
    <s v="Blue Nile"/>
    <s v="Baw"/>
    <s v="SD08"/>
    <s v="SD08104"/>
    <s v="Accurate"/>
    <s v="be7e62fb-a04c-4dfe-9e2a-fa885bc114e2"/>
    <s v="Show location"/>
  </r>
  <r>
    <s v="2/27/2021"/>
    <s v="Round3"/>
    <x v="0"/>
    <s v="DTM12"/>
    <s v="SD08"/>
    <x v="3"/>
    <s v="DTM1202"/>
    <s v="SD08104"/>
    <s v="Alshahid Afandi"/>
    <s v="DTM1202001"/>
    <s v="no"/>
    <n v="11.748530000000001"/>
    <n v="34.327170000000002"/>
    <s v="Urban"/>
    <s v="Village"/>
    <n v="2500"/>
    <n v="15000"/>
    <n v="2500"/>
    <n v="15000"/>
    <m/>
    <m/>
    <n v="2500"/>
    <n v="15000"/>
    <m/>
    <m/>
    <m/>
    <m/>
    <m/>
    <m/>
    <m/>
    <m/>
    <x v="0"/>
    <s v="Baw"/>
    <m/>
    <m/>
    <m/>
    <m/>
    <s v="Armed conflict, Violence"/>
    <s v=""/>
    <s v=""/>
    <s v=""/>
    <n v="0"/>
    <n v="0"/>
    <n v="0"/>
    <n v="0"/>
    <n v="0"/>
    <n v="2500"/>
    <n v="0"/>
    <n v="1137"/>
    <n v="704"/>
    <n v="1083"/>
    <n v="1570"/>
    <n v="2816"/>
    <n v="2438"/>
    <n v="2437"/>
    <n v="2274"/>
    <n v="379"/>
    <n v="162"/>
    <x v="0"/>
    <m/>
    <m/>
    <m/>
    <m/>
    <m/>
    <m/>
    <s v="عبدالله الطيب"/>
    <s v="Community Leader (Other )"/>
    <s v="Male"/>
    <s v="906719181"/>
    <s v="علي مرضي يوسف"/>
    <s v="Community Leader (Other )"/>
    <s v="Male"/>
    <s v="964621721"/>
    <s v="مصطفي محمد حامد"/>
    <s v="Community Leader (Other )"/>
    <s v="Male"/>
    <s v="964621721"/>
    <n v="20"/>
    <s v="In person"/>
    <s v="Yes, for most"/>
    <s v="Only for some"/>
    <s v="Only for some"/>
    <s v="Green     "/>
    <n v="279"/>
    <n v="7852"/>
    <n v="7148"/>
    <s v="Blue Nile"/>
    <s v="Geisan"/>
    <s v="SD08"/>
    <s v="SD08109"/>
    <s v="Accurate"/>
    <s v="9aa88a37-ca98-4cf0-aa2d-0548c0c28903"/>
    <s v="Show location"/>
  </r>
  <r>
    <s v="2/27/2021"/>
    <s v="Round3"/>
    <x v="0"/>
    <s v="DTM12"/>
    <s v="SD08"/>
    <x v="3"/>
    <s v="DTM1202"/>
    <s v="SD08104"/>
    <s v="Dairang"/>
    <s v="DTM1202004"/>
    <s v="no"/>
    <n v="11.288360000000001"/>
    <n v="34.124189999999999"/>
    <s v="Rural"/>
    <s v="Village"/>
    <n v="739"/>
    <n v="4434"/>
    <n v="739"/>
    <n v="4434"/>
    <m/>
    <m/>
    <n v="510"/>
    <n v="3060"/>
    <n v="100"/>
    <n v="600"/>
    <n v="50"/>
    <n v="300"/>
    <n v="40"/>
    <n v="240"/>
    <n v="39"/>
    <n v="234"/>
    <x v="0"/>
    <s v="Baw"/>
    <m/>
    <m/>
    <m/>
    <m/>
    <s v="Armed conflict, Violence"/>
    <s v=""/>
    <s v=""/>
    <s v=""/>
    <n v="0"/>
    <n v="739"/>
    <n v="0"/>
    <n v="0"/>
    <n v="0"/>
    <n v="0"/>
    <n v="0"/>
    <n v="81"/>
    <n v="81"/>
    <n v="730"/>
    <n v="324"/>
    <n v="730"/>
    <n v="1028"/>
    <n v="676"/>
    <n v="703"/>
    <n v="81"/>
    <n v="0"/>
    <x v="0"/>
    <m/>
    <m/>
    <m/>
    <m/>
    <m/>
    <m/>
    <s v="جكه ترميز"/>
    <s v="Community Leader (Other )"/>
    <s v="Male"/>
    <s v="901540394"/>
    <s v="جعفر جلب جامون"/>
    <s v="Community Leader (Other )"/>
    <s v="Male"/>
    <s v="901489618"/>
    <s v="مكي عبد الله"/>
    <s v="Community Leader (Other )"/>
    <s v="Male"/>
    <s v="911667143"/>
    <n v="7"/>
    <s v="In person"/>
    <s v="Only for some"/>
    <s v="Only for some"/>
    <s v="Yes, for most"/>
    <s v="Green     "/>
    <n v="281"/>
    <n v="2298"/>
    <n v="2136"/>
    <s v="Blue Nile"/>
    <s v="Baw"/>
    <s v="SD08"/>
    <s v="SD08104"/>
    <s v="Accurate"/>
    <s v="ead2b64e-1416-495f-a5d9-e5a54bbe3d98"/>
    <s v="Show location"/>
  </r>
  <r>
    <s v="2021-03-22"/>
    <s v="Round3"/>
    <x v="0"/>
    <s v="DTM12"/>
    <s v="SD08"/>
    <x v="3"/>
    <s v="DTM1202"/>
    <s v="SD08104"/>
    <s v="Samsor"/>
    <s v="DTM1202005"/>
    <s v="no"/>
    <n v="11.407"/>
    <n v="34.366849999999999"/>
    <s v="Rural"/>
    <s v="Village"/>
    <m/>
    <m/>
    <n v="243"/>
    <n v="1215"/>
    <m/>
    <m/>
    <n v="243"/>
    <n v="1215"/>
    <m/>
    <m/>
    <m/>
    <m/>
    <m/>
    <m/>
    <m/>
    <m/>
    <x v="0"/>
    <s v="Baw"/>
    <m/>
    <m/>
    <m/>
    <m/>
    <s v="Armed conflict, Violence"/>
    <s v=""/>
    <s v=""/>
    <s v=""/>
    <m/>
    <n v="243"/>
    <m/>
    <m/>
    <m/>
    <m/>
    <m/>
    <n v="26"/>
    <n v="39"/>
    <n v="65"/>
    <n v="52"/>
    <n v="157"/>
    <n v="118"/>
    <n v="392"/>
    <n v="340"/>
    <n v="13"/>
    <n v="13"/>
    <x v="0"/>
    <m/>
    <m/>
    <m/>
    <m/>
    <m/>
    <m/>
    <s v=" مهدي ابوجوك "/>
    <s v="Ameer"/>
    <s v=" male "/>
    <s v=" 908,632,475 "/>
    <s v=" صديق جاكون "/>
    <s v="Ameer"/>
    <s v=" male "/>
    <s v=" 916,423,245 "/>
    <s v=" بابكر سمسور "/>
    <s v="Religious leaders"/>
    <s v=" male "/>
    <s v=" 905,072,884 "/>
    <n v="10"/>
    <s v="In person"/>
    <s v="Yes, for most"/>
    <s v="Yes, for most"/>
    <s v="Yes, for most"/>
    <s v="Green     "/>
    <n v="1492"/>
    <n v="653"/>
    <n v="562"/>
    <s v="Blue Nile"/>
    <s v="Baw"/>
    <s v="SD08"/>
    <s v="SD08104"/>
    <s v="Accurate"/>
    <s v="1f4cd73c-2906-4aa2-a006-9b1d798ba4a0"/>
    <s v="Show location"/>
  </r>
  <r>
    <s v="2021-03-24"/>
    <s v="Round3"/>
    <x v="0"/>
    <s v="DTM12"/>
    <s v="SD08"/>
    <x v="3"/>
    <s v="DTM1202"/>
    <s v="SD08104"/>
    <s v="Wad Abok"/>
    <s v="DTM1202009"/>
    <s v="no"/>
    <n v="11.36792"/>
    <n v="33.636270000000003"/>
    <s v="Rural"/>
    <s v="Village"/>
    <m/>
    <m/>
    <n v="181"/>
    <n v="1089"/>
    <m/>
    <m/>
    <n v="181"/>
    <n v="1089"/>
    <m/>
    <m/>
    <m/>
    <m/>
    <m/>
    <m/>
    <m/>
    <m/>
    <x v="0"/>
    <s v="Al Kurmuk"/>
    <s v="Blue Nile"/>
    <s v="Baw"/>
    <m/>
    <m/>
    <s v="Armed conflict, Violence"/>
    <s v="Natural disaster (floods, droughts, etc) "/>
    <s v=""/>
    <s v=""/>
    <m/>
    <n v="130"/>
    <m/>
    <m/>
    <m/>
    <m/>
    <n v="51"/>
    <n v="43"/>
    <n v="32"/>
    <n v="75"/>
    <n v="97"/>
    <n v="183"/>
    <n v="163"/>
    <n v="248"/>
    <n v="226"/>
    <n v="11"/>
    <n v="11"/>
    <x v="0"/>
    <m/>
    <m/>
    <m/>
    <m/>
    <m/>
    <m/>
    <s v=" ابراهيم الحاج جادين "/>
    <s v="Religious leaders"/>
    <s v=" male "/>
    <s v=" 917,321,952 "/>
    <s v=" النور اسحق "/>
    <s v="Religious leaders"/>
    <s v=" male "/>
    <s v=" 910,083,680 "/>
    <s v=" حسين ابراهيم "/>
    <s v="Ameer"/>
    <s v=" male "/>
    <s v=" 914,735,399 "/>
    <n v="7"/>
    <s v="In person"/>
    <s v="Yes, for most"/>
    <s v="Yes, for most"/>
    <s v="Yes, for most"/>
    <s v="Green     "/>
    <n v="1480"/>
    <n v="560"/>
    <n v="529"/>
    <s v="Blue Nile"/>
    <s v="Baw"/>
    <s v="SD08"/>
    <s v="SD08104"/>
    <s v="Accurate"/>
    <s v="2f2e1383-4bb7-4de9-a44e-e603640be348"/>
    <s v="Show location"/>
  </r>
  <r>
    <s v="2021-03-22"/>
    <s v="Round3"/>
    <x v="0"/>
    <s v="DTM12"/>
    <s v="SD08"/>
    <x v="3"/>
    <s v="DTM1202"/>
    <s v="SD08104"/>
    <s v="Zalaan"/>
    <s v="DTM1202010"/>
    <s v="no"/>
    <n v="11.337300000000001"/>
    <n v="34.34093"/>
    <s v="Rural"/>
    <s v="Village"/>
    <m/>
    <m/>
    <n v="235"/>
    <n v="1175"/>
    <m/>
    <m/>
    <n v="235"/>
    <n v="1175"/>
    <m/>
    <m/>
    <m/>
    <m/>
    <m/>
    <m/>
    <m/>
    <m/>
    <x v="0"/>
    <s v="Baw"/>
    <m/>
    <m/>
    <m/>
    <m/>
    <s v="Armed conflict, Violence"/>
    <s v=""/>
    <s v=""/>
    <s v=""/>
    <m/>
    <n v="235"/>
    <m/>
    <m/>
    <m/>
    <m/>
    <m/>
    <n v="15"/>
    <n v="45"/>
    <n v="59"/>
    <n v="89"/>
    <n v="134"/>
    <n v="193"/>
    <n v="312"/>
    <n v="283"/>
    <n v="15"/>
    <n v="30"/>
    <x v="0"/>
    <m/>
    <m/>
    <m/>
    <m/>
    <m/>
    <m/>
    <s v=""/>
    <s v=""/>
    <s v=""/>
    <s v=""/>
    <s v=" احمد نايل "/>
    <s v="Ameer"/>
    <s v=" male "/>
    <s v=" 963,836,100 "/>
    <s v=" حبيب كوياك "/>
    <s v="Ameer"/>
    <s v=" male "/>
    <s v=" 919,385,263 "/>
    <n v="3"/>
    <s v="In person"/>
    <s v="Yes, for most"/>
    <s v="Yes, for most"/>
    <s v="Yes, for most"/>
    <s v="Green     "/>
    <n v="1491"/>
    <n v="535"/>
    <n v="640"/>
    <s v="Blue Nile"/>
    <s v="Baw"/>
    <s v="SD08"/>
    <s v="SD08104"/>
    <s v="Accurate"/>
    <s v="95ebc70c-b1e2-48f9-9f3e-d42fc088f4e7"/>
    <s v="Show location"/>
  </r>
  <r>
    <s v="2021-03-23"/>
    <s v="Round3"/>
    <x v="0"/>
    <s v="DTM12"/>
    <s v="SD08"/>
    <x v="4"/>
    <s v="DTM1203"/>
    <s v="SD08105"/>
    <s v="Hai Elmaawa"/>
    <s v="DTM1203001"/>
    <s v="no"/>
    <n v="11.88705"/>
    <n v="34.301099999999998"/>
    <s v="Rural"/>
    <s v="neighborhood"/>
    <m/>
    <m/>
    <n v="143"/>
    <n v="715"/>
    <m/>
    <m/>
    <n v="143"/>
    <n v="715"/>
    <m/>
    <m/>
    <m/>
    <m/>
    <m/>
    <m/>
    <m/>
    <m/>
    <x v="0"/>
    <s v="Al Kurmuk"/>
    <s v="Blue Nile"/>
    <s v="Baw"/>
    <m/>
    <m/>
    <s v="Armed conflict, Violence"/>
    <s v=""/>
    <s v=""/>
    <s v=""/>
    <m/>
    <n v="143"/>
    <m/>
    <m/>
    <m/>
    <m/>
    <m/>
    <n v="30"/>
    <n v="22"/>
    <n v="37"/>
    <n v="15"/>
    <n v="74"/>
    <n v="121"/>
    <n v="156"/>
    <n v="216"/>
    <n v="22"/>
    <n v="22"/>
    <x v="1"/>
    <m/>
    <m/>
    <m/>
    <m/>
    <m/>
    <m/>
    <s v=" فتحيه جمعه "/>
    <s v="Ameer"/>
    <s v=" female "/>
    <s v=" 909,638,759 "/>
    <s v=" داؤود احمد "/>
    <s v="Ameer"/>
    <s v=" male "/>
    <s v=" 903,575,182 "/>
    <s v=" عبدالجليل جمعة "/>
    <s v="Ameer"/>
    <s v=" male "/>
    <s v=" 902,345,345 "/>
    <n v="7"/>
    <s v="In person"/>
    <s v="Yes, for most"/>
    <s v="Yes, for most"/>
    <s v="Yes, for most"/>
    <s v="Green     "/>
    <n v="1493"/>
    <n v="319"/>
    <n v="396"/>
    <s v="Blue Nile"/>
    <s v="Ed Damazine"/>
    <s v="SD08"/>
    <s v="SD08105"/>
    <s v="Accurate"/>
    <s v="0183f1ed-eba1-49ed-bce7-4ae9033df569"/>
    <s v="Show location"/>
  </r>
  <r>
    <s v="2021-03-23"/>
    <s v="Round3"/>
    <x v="0"/>
    <s v="DTM12"/>
    <s v="SD08"/>
    <x v="4"/>
    <s v="DTM1203"/>
    <s v="SD08105"/>
    <s v="Hai Elmak"/>
    <s v="DTM1203003"/>
    <s v="no"/>
    <n v="11.756919999999999"/>
    <n v="34.335070000000002"/>
    <s v="Urban"/>
    <s v="neighborhood"/>
    <m/>
    <m/>
    <n v="876"/>
    <n v="8036"/>
    <m/>
    <m/>
    <n v="876"/>
    <n v="8036"/>
    <m/>
    <m/>
    <m/>
    <m/>
    <m/>
    <m/>
    <m/>
    <m/>
    <x v="0"/>
    <s v="Al Kurmuk"/>
    <m/>
    <m/>
    <m/>
    <m/>
    <s v="Armed conflict, Violence"/>
    <s v="Natural disaster (floods, droughts, etc) "/>
    <s v=""/>
    <s v=""/>
    <m/>
    <n v="876"/>
    <m/>
    <m/>
    <m/>
    <m/>
    <m/>
    <n v="199"/>
    <n v="332"/>
    <n v="664"/>
    <n v="731"/>
    <n v="797"/>
    <n v="598"/>
    <n v="2125"/>
    <n v="2391"/>
    <n v="133"/>
    <n v="66"/>
    <x v="1"/>
    <m/>
    <m/>
    <m/>
    <m/>
    <m/>
    <m/>
    <s v=" سعد ابراهيم "/>
    <s v="Ameer"/>
    <s v=" male "/>
    <s v=" 969,524,488 "/>
    <s v=" عمر احمد "/>
    <s v="Religious leaders"/>
    <s v=" male "/>
    <s v=" 919,249,501 "/>
    <s v=" شمس الدين عيسي "/>
    <s v="Ameer"/>
    <s v=" male "/>
    <s v=" 903,257,079 "/>
    <n v="8"/>
    <s v="In person"/>
    <s v="Yes, for most"/>
    <s v="Yes, for most"/>
    <s v="Yes, for most"/>
    <s v="Green     "/>
    <n v="1495"/>
    <n v="3918"/>
    <n v="4118"/>
    <s v="Blue Nile"/>
    <s v="Geisan"/>
    <s v="SD08"/>
    <s v="SD08109"/>
    <s v="Accurate"/>
    <s v="16677f85-8190-48e3-81d7-77c2c0504dd4"/>
    <s v="Show location"/>
  </r>
  <r>
    <s v="2021-03-23"/>
    <s v="Round3"/>
    <x v="0"/>
    <s v="DTM12"/>
    <s v="SD08"/>
    <x v="4"/>
    <s v="DTM1203"/>
    <s v="SD08105"/>
    <s v="Hai Elmanar"/>
    <s v="DTM1203005"/>
    <s v="no"/>
    <n v="11.83428"/>
    <n v="34.333730000000003"/>
    <s v="Urban"/>
    <s v="neighborhood"/>
    <m/>
    <m/>
    <n v="500"/>
    <n v="3000"/>
    <m/>
    <m/>
    <n v="500"/>
    <n v="3000"/>
    <m/>
    <m/>
    <m/>
    <m/>
    <m/>
    <m/>
    <m/>
    <m/>
    <x v="0"/>
    <s v="At Tadamon - BN"/>
    <s v="Blue Nile"/>
    <s v="Al Kurmuk"/>
    <s v="Blue Nile"/>
    <s v="Baw"/>
    <s v="Armed conflict, Violence"/>
    <s v="Natural disaster (floods, droughts, etc) "/>
    <s v=""/>
    <s v=""/>
    <m/>
    <n v="500"/>
    <m/>
    <m/>
    <m/>
    <m/>
    <m/>
    <n v="82"/>
    <n v="109"/>
    <n v="136"/>
    <n v="164"/>
    <n v="327"/>
    <n v="436"/>
    <n v="791"/>
    <n v="818"/>
    <n v="55"/>
    <n v="82"/>
    <x v="1"/>
    <m/>
    <m/>
    <m/>
    <m/>
    <m/>
    <m/>
    <s v=" بدرالدين اسحاق "/>
    <s v="Ameer"/>
    <s v=" male "/>
    <s v=" 966,116,207 "/>
    <s v=" بشير محمد "/>
    <s v="Ameer"/>
    <s v=" male "/>
    <s v=" 916,951,174 "/>
    <s v=" عبدالله محمد خاطر "/>
    <s v="Ameer"/>
    <s v=" male "/>
    <s v=" 915,689,889 "/>
    <n v="5"/>
    <s v="In person"/>
    <s v="Yes, for most"/>
    <s v="Yes, for most"/>
    <s v="Yes, for most"/>
    <s v="Green     "/>
    <n v="1579"/>
    <n v="1391"/>
    <n v="1609"/>
    <s v="Blue Nile"/>
    <s v="Ed Damazine"/>
    <s v="SD08"/>
    <s v="SD08105"/>
    <s v="Accurate"/>
    <s v="dcb4d6f9-66f4-4960-aed1-fee71b52b436"/>
    <s v="Show location"/>
  </r>
  <r>
    <s v="2021-03-28"/>
    <s v="Round3"/>
    <x v="0"/>
    <s v="DTM12"/>
    <s v="SD08"/>
    <x v="4"/>
    <s v="DTM1203"/>
    <s v="SD08105"/>
    <s v="Hai Elshati"/>
    <s v="DTM1203006"/>
    <s v="no"/>
    <n v="11.82583"/>
    <n v="34.37012"/>
    <s v="Urban"/>
    <s v="neighborhood"/>
    <m/>
    <m/>
    <n v="50"/>
    <n v="250"/>
    <m/>
    <m/>
    <n v="50"/>
    <n v="250"/>
    <m/>
    <m/>
    <m/>
    <m/>
    <m/>
    <m/>
    <m/>
    <m/>
    <x v="0"/>
    <s v="Al Kurmuk"/>
    <m/>
    <m/>
    <m/>
    <m/>
    <s v="Armed conflict, Violence"/>
    <s v=""/>
    <s v=""/>
    <s v=""/>
    <m/>
    <n v="50"/>
    <m/>
    <m/>
    <m/>
    <m/>
    <m/>
    <n v="13"/>
    <n v="8"/>
    <n v="15"/>
    <n v="25"/>
    <n v="38"/>
    <n v="39"/>
    <n v="51"/>
    <n v="61"/>
    <n v="0"/>
    <n v="0"/>
    <x v="1"/>
    <m/>
    <m/>
    <m/>
    <m/>
    <m/>
    <m/>
    <s v=" اليا برجع كوي "/>
    <s v="Religious leaders"/>
    <s v=" male "/>
    <s v=" 903,003,434 "/>
    <s v=" وصايا جماعيه كورج "/>
    <s v="Ameer"/>
    <s v=" male "/>
    <s v=" 915,796,531 "/>
    <s v=" يونس كندي "/>
    <s v="Ameer"/>
    <s v=" male "/>
    <s v=" 911,048,876 "/>
    <n v="3"/>
    <s v="In person"/>
    <s v="Yes, for most"/>
    <s v="Only for some"/>
    <s v="Yes, for most"/>
    <s v="Green     "/>
    <n v="1580"/>
    <n v="117"/>
    <n v="133"/>
    <s v="Blue Nile"/>
    <s v="Ed Damazine"/>
    <s v="SD08"/>
    <s v="SD08105"/>
    <s v="Accurate"/>
    <s v="c4ce72be-7339-4213-8913-23b6e145c32f"/>
    <s v="Show location"/>
  </r>
  <r>
    <s v="2021-03-23"/>
    <s v="Round3"/>
    <x v="0"/>
    <s v="DTM12"/>
    <s v="SD08"/>
    <x v="4"/>
    <s v="DTM1203"/>
    <s v="SD08105"/>
    <s v="Hai Elwifag"/>
    <s v="DTM1203002"/>
    <s v="no"/>
    <n v="11.768179999999999"/>
    <n v="34.324599999999997"/>
    <s v="Urban"/>
    <s v="neighborhood"/>
    <m/>
    <m/>
    <n v="262"/>
    <n v="1310"/>
    <m/>
    <m/>
    <n v="262"/>
    <n v="1310"/>
    <m/>
    <m/>
    <m/>
    <m/>
    <m/>
    <m/>
    <m/>
    <m/>
    <x v="0"/>
    <s v="Al Kurmuk"/>
    <s v="Blue Nile"/>
    <s v="Baw"/>
    <s v="Blue Nile"/>
    <s v="At Tadamon - BN"/>
    <s v="Armed conflict, Violence"/>
    <s v=""/>
    <s v=""/>
    <s v=""/>
    <m/>
    <n v="262"/>
    <m/>
    <m/>
    <m/>
    <m/>
    <m/>
    <n v="34"/>
    <n v="50"/>
    <n v="34"/>
    <n v="67"/>
    <n v="202"/>
    <n v="99"/>
    <n v="353"/>
    <n v="437"/>
    <n v="34"/>
    <n v="0"/>
    <x v="1"/>
    <m/>
    <m/>
    <m/>
    <m/>
    <m/>
    <m/>
    <s v=" محمد احمد اسماعيل "/>
    <s v="Religious leaders"/>
    <s v=" male "/>
    <s v=" 902,342,462 "/>
    <s v=" صابر عليش "/>
    <s v="Ameer"/>
    <s v=" male "/>
    <s v=" 917,597,448 "/>
    <s v=" خالد اسماعيل "/>
    <s v="Ameer"/>
    <s v=" male "/>
    <s v=" 960,132,088 "/>
    <n v="5"/>
    <s v="In person"/>
    <s v="Yes, for most"/>
    <s v="Yes, for most"/>
    <s v="Yes, for most"/>
    <s v="Green     "/>
    <n v="1494"/>
    <n v="657"/>
    <n v="653"/>
    <s v="Blue Nile"/>
    <s v="Geisan"/>
    <s v="SD08"/>
    <s v="SD08109"/>
    <s v="Accurate"/>
    <s v="b950d53d-2636-4621-b3ff-295af3d9b3fd"/>
    <s v="Show location"/>
  </r>
  <r>
    <s v="2/21/2021"/>
    <s v="Round3"/>
    <x v="0"/>
    <s v="DTM12"/>
    <s v="SD08"/>
    <x v="5"/>
    <s v="DTM1206"/>
    <s v="SD08109"/>
    <s v="Adassi"/>
    <s v="DTM1206007"/>
    <s v="no"/>
    <n v="11.25489"/>
    <n v="34.801940000000002"/>
    <s v="Rural"/>
    <s v="Village"/>
    <n v="137"/>
    <n v="822"/>
    <n v="137"/>
    <n v="822"/>
    <m/>
    <m/>
    <n v="135"/>
    <n v="810"/>
    <m/>
    <m/>
    <m/>
    <m/>
    <m/>
    <m/>
    <n v="2"/>
    <n v="12"/>
    <x v="0"/>
    <s v="Geisan"/>
    <m/>
    <m/>
    <m/>
    <m/>
    <s v="Armed conflict, Violence"/>
    <s v=""/>
    <s v=""/>
    <s v=""/>
    <n v="0"/>
    <n v="137"/>
    <n v="0"/>
    <n v="0"/>
    <n v="0"/>
    <n v="0"/>
    <n v="0"/>
    <n v="59"/>
    <n v="72"/>
    <n v="76"/>
    <n v="102"/>
    <n v="109"/>
    <n v="105"/>
    <n v="122"/>
    <n v="148"/>
    <n v="13"/>
    <n v="16"/>
    <x v="0"/>
    <m/>
    <m/>
    <m/>
    <m/>
    <m/>
    <m/>
    <s v="كمال محمد جمعه"/>
    <s v="Shaik"/>
    <s v="Male"/>
    <s v="962039798"/>
    <s v="محمد الامين احمد"/>
    <s v="Shaik"/>
    <s v="Male"/>
    <s v="901305044"/>
    <s v="عوض نايل"/>
    <s v="Community Leader (Other )"/>
    <s v="Male"/>
    <s v="900923193"/>
    <n v="18"/>
    <s v="In person"/>
    <s v="Yes, for most"/>
    <s v="Yes, for most"/>
    <s v="Yes, for most"/>
    <s v="Green     "/>
    <n v="265"/>
    <n v="379"/>
    <n v="443"/>
    <s v="Blue Nile"/>
    <s v="Geisan"/>
    <s v="SD08"/>
    <s v="SD08109"/>
    <s v="Accurate"/>
    <s v="5ee0b42b-3837-4415-b791-a8f72f0cd3a5"/>
    <s v="Show location"/>
  </r>
  <r>
    <s v="2/21/2021"/>
    <s v="Round3"/>
    <x v="0"/>
    <s v="DTM12"/>
    <s v="SD08"/>
    <x v="5"/>
    <s v="DTM1206"/>
    <s v="SD08109"/>
    <s v="Bakowry"/>
    <s v="DTM1206002"/>
    <s v="no"/>
    <n v="11.210940000000001"/>
    <n v="34.639918999999999"/>
    <s v="Urban"/>
    <s v="Village"/>
    <n v="1855"/>
    <n v="11130"/>
    <n v="1855"/>
    <n v="11130"/>
    <m/>
    <m/>
    <n v="1300"/>
    <n v="7800"/>
    <n v="350"/>
    <n v="2100"/>
    <n v="150"/>
    <n v="900"/>
    <n v="25"/>
    <n v="150"/>
    <n v="30"/>
    <n v="180"/>
    <x v="0"/>
    <s v="Al Kurmuk"/>
    <m/>
    <m/>
    <m/>
    <m/>
    <s v="Armed conflict, Violence"/>
    <s v=""/>
    <s v=""/>
    <s v=""/>
    <n v="0"/>
    <n v="1855"/>
    <n v="0"/>
    <n v="0"/>
    <n v="0"/>
    <n v="0"/>
    <n v="0"/>
    <n v="200"/>
    <n v="333"/>
    <n v="600"/>
    <n v="933"/>
    <n v="1866"/>
    <n v="2600"/>
    <n v="1799"/>
    <n v="2399"/>
    <n v="333"/>
    <n v="67"/>
    <x v="0"/>
    <m/>
    <m/>
    <m/>
    <m/>
    <m/>
    <m/>
    <s v="نايل الطيب"/>
    <s v="Community Leader (Other )"/>
    <s v="Male"/>
    <s v="965264877"/>
    <s v="كمال نمر جمعه"/>
    <s v="Community Leader (Other )"/>
    <s v="Male"/>
    <s v="914776153"/>
    <s v="خضر الطاهر"/>
    <s v="Community Leader (Other )"/>
    <s v="Male"/>
    <s v="964237881"/>
    <n v="35"/>
    <s v="In person"/>
    <s v="Yes, for most"/>
    <s v="Yes, for most"/>
    <s v="Yes, for most"/>
    <s v="Green     "/>
    <n v="261"/>
    <n v="4798"/>
    <n v="6332"/>
    <s v="Blue Nile"/>
    <s v="Geisan"/>
    <s v="SD08"/>
    <s v="SD08109"/>
    <s v="Accurate"/>
    <s v="d2848ee8-63d0-451e-8f90-81d88417abd6"/>
    <s v="Show location"/>
  </r>
  <r>
    <s v="2/20/2021"/>
    <s v="Round3"/>
    <x v="0"/>
    <s v="DTM12"/>
    <s v="SD08"/>
    <x v="5"/>
    <s v="DTM1206"/>
    <s v="SD08109"/>
    <s v="Daim-Saad"/>
    <s v="DTM1206004"/>
    <s v="no"/>
    <n v="11.181749999999999"/>
    <n v="34.928170000000001"/>
    <s v="Rural"/>
    <s v="Village"/>
    <n v="139"/>
    <n v="834"/>
    <n v="139"/>
    <n v="834"/>
    <m/>
    <m/>
    <n v="111"/>
    <n v="666"/>
    <n v="7"/>
    <n v="42"/>
    <n v="21"/>
    <n v="126"/>
    <m/>
    <m/>
    <m/>
    <m/>
    <x v="0"/>
    <s v="Geisan"/>
    <m/>
    <m/>
    <m/>
    <m/>
    <s v="Armed conflict, Violence"/>
    <s v=""/>
    <s v=""/>
    <s v=""/>
    <n v="0"/>
    <n v="139"/>
    <n v="0"/>
    <n v="0"/>
    <n v="0"/>
    <n v="0"/>
    <n v="0"/>
    <n v="26"/>
    <n v="30"/>
    <n v="92"/>
    <n v="82"/>
    <n v="115"/>
    <n v="146"/>
    <n v="162"/>
    <n v="155"/>
    <n v="16"/>
    <n v="10"/>
    <x v="0"/>
    <m/>
    <m/>
    <m/>
    <m/>
    <m/>
    <m/>
    <s v="حمزه مهدي"/>
    <s v="Community Leader (Other )"/>
    <s v="Male"/>
    <s v="909137559"/>
    <s v="هاشم محمد شرف الدين"/>
    <s v="Community Leader (Other )"/>
    <s v="Male"/>
    <s v="968903569"/>
    <s v="اسماعيل بابكر النور"/>
    <s v="Omda"/>
    <s v="Male"/>
    <s v="918671995"/>
    <n v="10"/>
    <s v="In person"/>
    <s v="Yes, for most"/>
    <s v="Yes, for most"/>
    <s v="Yes, for most"/>
    <s v="Green     "/>
    <n v="263"/>
    <n v="411"/>
    <n v="423"/>
    <s v="Blue Nile"/>
    <s v="Geisan"/>
    <s v="SD08"/>
    <s v="SD08109"/>
    <s v="Close"/>
    <s v="f6d07054-3fb4-48b4-b788-0da78c06b749"/>
    <s v="Show location"/>
  </r>
  <r>
    <s v="2/19/2021"/>
    <s v="Round3"/>
    <x v="0"/>
    <s v="DTM12"/>
    <s v="SD08"/>
    <x v="5"/>
    <s v="DTM1206"/>
    <s v="SD08109"/>
    <s v="Elyass"/>
    <s v="DTM1206006"/>
    <s v="no"/>
    <n v="11.27633"/>
    <n v="34.654640000000001"/>
    <s v="Rural"/>
    <s v="Village"/>
    <n v="652"/>
    <n v="3912"/>
    <n v="652"/>
    <n v="3912"/>
    <m/>
    <m/>
    <n v="652"/>
    <n v="3912"/>
    <m/>
    <m/>
    <m/>
    <m/>
    <m/>
    <m/>
    <m/>
    <m/>
    <x v="0"/>
    <s v="Geisan"/>
    <m/>
    <m/>
    <m/>
    <m/>
    <s v="Armed conflict, Violence"/>
    <s v=""/>
    <s v=""/>
    <s v=""/>
    <n v="0"/>
    <n v="652"/>
    <n v="0"/>
    <n v="0"/>
    <n v="0"/>
    <n v="0"/>
    <n v="0"/>
    <n v="106"/>
    <n v="61"/>
    <n v="516"/>
    <n v="455"/>
    <n v="697"/>
    <n v="532"/>
    <n v="788"/>
    <n v="591"/>
    <n v="45"/>
    <n v="121"/>
    <x v="0"/>
    <m/>
    <m/>
    <m/>
    <m/>
    <m/>
    <m/>
    <s v="سليمان احمد عمر"/>
    <s v="Shaik"/>
    <s v="Male"/>
    <s v="969674302"/>
    <s v="الربع رياض"/>
    <s v="Community Leader (Other )"/>
    <s v="Male"/>
    <s v="904908659"/>
    <s v="حميده عبدالله"/>
    <s v="Shaik"/>
    <s v="Male"/>
    <s v="911685938"/>
    <n v="12"/>
    <s v="In person"/>
    <s v="Yes, for most"/>
    <s v="Yes, for most"/>
    <s v="Yes, for most"/>
    <s v="Green     "/>
    <n v="283"/>
    <n v="2152"/>
    <n v="1760"/>
    <s v="Blue Nile"/>
    <s v="Geisan"/>
    <s v="SD08"/>
    <s v="SD08109"/>
    <s v="Accurate"/>
    <s v="890952c7-0e1c-4b04-9af6-5d07c077e3b0"/>
    <s v="Show location"/>
  </r>
  <r>
    <s v="2/24/2021"/>
    <s v="Round3"/>
    <x v="0"/>
    <s v="DTM12"/>
    <s v="SD08"/>
    <x v="6"/>
    <s v="DTM1207"/>
    <s v="SD08110"/>
    <s v="Gabal Hamad"/>
    <s v="DTM1207001"/>
    <s v="no"/>
    <n v="11.317640000000001"/>
    <n v="34.746690000000001"/>
    <s v="Rural"/>
    <s v="Village"/>
    <n v="719"/>
    <n v="4314"/>
    <n v="719"/>
    <n v="4314"/>
    <m/>
    <m/>
    <n v="719"/>
    <n v="4314"/>
    <m/>
    <m/>
    <m/>
    <m/>
    <m/>
    <m/>
    <m/>
    <m/>
    <x v="0"/>
    <s v="Wad Al Mahi"/>
    <m/>
    <m/>
    <m/>
    <m/>
    <s v="Armed conflict, Violence"/>
    <s v=""/>
    <s v=""/>
    <s v=""/>
    <n v="0"/>
    <n v="0"/>
    <n v="0"/>
    <n v="0"/>
    <n v="0"/>
    <n v="719"/>
    <n v="0"/>
    <n v="282"/>
    <n v="211"/>
    <n v="563"/>
    <n v="616"/>
    <n v="546"/>
    <n v="617"/>
    <n v="669"/>
    <n v="599"/>
    <n v="70"/>
    <n v="141"/>
    <x v="0"/>
    <m/>
    <m/>
    <m/>
    <m/>
    <m/>
    <m/>
    <s v="عبدالمنعم عبد الباقي"/>
    <s v="Community Leader (Other )"/>
    <s v="Male"/>
    <s v="994020317"/>
    <s v="محمد مصطفي عمر"/>
    <s v="Shaik"/>
    <s v="Male"/>
    <s v="914344685"/>
    <s v="عماد حران"/>
    <s v="Community Leader (Other )"/>
    <s v="Male"/>
    <s v="908957525"/>
    <n v="15"/>
    <s v="In person"/>
    <s v="Yes, for most"/>
    <s v="Yes, for everything"/>
    <s v="Yes, for most"/>
    <s v="Green     "/>
    <n v="271"/>
    <n v="2130"/>
    <n v="2184"/>
    <s v="Blue Nile"/>
    <s v="Wad Al Mahi"/>
    <s v="SD08"/>
    <s v="SD08110"/>
    <s v="Accurate"/>
    <s v="d110ad00-4d86-43dd-83df-564eeabb102d"/>
    <s v="Show location"/>
  </r>
  <r>
    <s v="2021-05-27"/>
    <s v="Round3"/>
    <x v="1"/>
    <s v="DTM05"/>
    <s v="SD06"/>
    <x v="7"/>
    <s v="DTM0508"/>
    <s v="SD06110"/>
    <s v="Amar Jadid"/>
    <s v="DTM0508003"/>
    <s v="yes"/>
    <n v="11.992583"/>
    <n v="23.329249999999998"/>
    <s v="Rural"/>
    <s v="Village"/>
    <n v="2350"/>
    <n v="11750"/>
    <n v="2420"/>
    <n v="12100"/>
    <m/>
    <m/>
    <n v="2350"/>
    <n v="11750"/>
    <n v="70"/>
    <n v="350"/>
    <m/>
    <m/>
    <m/>
    <m/>
    <m/>
    <m/>
    <x v="1"/>
    <s v="Azum"/>
    <m/>
    <m/>
    <m/>
    <m/>
    <s v="Communal clashes (ethnic, land, cattle) "/>
    <s v=""/>
    <s v=""/>
    <s v=""/>
    <m/>
    <m/>
    <m/>
    <m/>
    <m/>
    <m/>
    <n v="2420"/>
    <n v="252"/>
    <n v="672"/>
    <n v="588"/>
    <n v="168"/>
    <n v="1681"/>
    <n v="924"/>
    <n v="2521"/>
    <n v="3950"/>
    <n v="588"/>
    <n v="756"/>
    <x v="1"/>
    <m/>
    <m/>
    <m/>
    <m/>
    <m/>
    <m/>
    <s v=" زكريا يحي جمعة هرون "/>
    <s v="Shaik"/>
    <s v=" male "/>
    <s v=" 929,202,618 "/>
    <s v=" الزبير موسي رمضان "/>
    <s v="Religious leaders"/>
    <s v=" male "/>
    <s v=" 920,528,086 "/>
    <s v=" الحافظ حسين حسن بشير "/>
    <s v="Ameer"/>
    <s v=" male "/>
    <s v=" 996,999,363 "/>
    <n v="3"/>
    <s v="In person"/>
    <s v="Yes, for most"/>
    <s v="Yes, for everything"/>
    <s v="Yes, for most"/>
    <s v="Green     "/>
    <n v="1221"/>
    <n v="5630"/>
    <n v="6470"/>
    <s v="Central Darfur"/>
    <s v="Mukjar"/>
    <s v="SD06"/>
    <s v="SD06130"/>
    <s v="Accurate"/>
    <s v="94e722b4-3722-4114-88da-485751d670ab"/>
    <s v="Show location"/>
  </r>
  <r>
    <s v="2021-05-26"/>
    <s v="Round3"/>
    <x v="1"/>
    <s v="DTM05"/>
    <s v="SD06"/>
    <x v="7"/>
    <s v="DTM0508"/>
    <s v="SD06110"/>
    <s v="Rongtaz"/>
    <s v="DTM0508002"/>
    <s v="yes"/>
    <n v="12.98035"/>
    <n v="22.922917000000002"/>
    <s v="Rural"/>
    <s v="neighborhood"/>
    <m/>
    <m/>
    <n v="2830"/>
    <n v="14150"/>
    <n v="2530"/>
    <n v="12650"/>
    <m/>
    <m/>
    <m/>
    <m/>
    <m/>
    <m/>
    <n v="300"/>
    <n v="1500"/>
    <m/>
    <m/>
    <x v="2"/>
    <s v="Kereneik"/>
    <m/>
    <m/>
    <m/>
    <m/>
    <s v=""/>
    <s v=""/>
    <s v=""/>
    <s v=""/>
    <m/>
    <m/>
    <m/>
    <m/>
    <m/>
    <m/>
    <n v="2830"/>
    <n v="422"/>
    <n v="739"/>
    <n v="211"/>
    <n v="317"/>
    <n v="1267"/>
    <n v="1267"/>
    <n v="3485"/>
    <n v="4964"/>
    <n v="950"/>
    <n v="528"/>
    <x v="1"/>
    <m/>
    <m/>
    <m/>
    <m/>
    <m/>
    <m/>
    <s v=" عبد الله شوقار عبدالله بوش "/>
    <s v="Religious leaders"/>
    <s v=" male "/>
    <s v=" 992272340 "/>
    <s v=" احمد محمد برشام هرون "/>
    <s v="Ameer"/>
    <s v=" male "/>
    <s v=" 92375114 "/>
    <s v=" ادم محمد ابكر ادم "/>
    <s v="Ameer"/>
    <s v=" male "/>
    <s v=" 998,765,135 "/>
    <n v="15"/>
    <s v=" In person "/>
    <s v=" Yes, for most "/>
    <s v=" Yes, for most "/>
    <s v=" Yes, for most "/>
    <s v="Green     "/>
    <n v="1222"/>
    <n v="6335"/>
    <n v="7815"/>
    <s v="Central Darfur"/>
    <s v="Azum"/>
    <s v="SD06"/>
    <s v="SD06110"/>
    <s v="Accurate"/>
    <s v="b3bc5e60-defa-42da-87c1-07b5e8c330d2"/>
    <s v="Show location"/>
  </r>
  <r>
    <s v="2021-05-30"/>
    <s v="Round3"/>
    <x v="1"/>
    <s v="DTM05"/>
    <s v="SD06"/>
    <x v="8"/>
    <s v="DTM0501"/>
    <s v="SD06112"/>
    <s v="Bandisi"/>
    <s v="DTM0501002"/>
    <s v="yes"/>
    <n v="11.6"/>
    <n v="23.1"/>
    <s v="Rural"/>
    <s v="Camp"/>
    <n v="6500"/>
    <n v="32500"/>
    <n v="5881"/>
    <n v="29677"/>
    <n v="5881"/>
    <n v="29677"/>
    <m/>
    <m/>
    <m/>
    <m/>
    <m/>
    <m/>
    <m/>
    <m/>
    <m/>
    <m/>
    <x v="1"/>
    <s v="Bendasi"/>
    <m/>
    <m/>
    <m/>
    <m/>
    <s v="Armed conflict, Violence"/>
    <s v=""/>
    <s v=""/>
    <s v=""/>
    <n v="5881"/>
    <m/>
    <m/>
    <m/>
    <m/>
    <m/>
    <m/>
    <n v="1469"/>
    <n v="2644"/>
    <n v="2644"/>
    <n v="2938"/>
    <n v="4407"/>
    <n v="2940"/>
    <n v="6464"/>
    <n v="2351"/>
    <n v="1469"/>
    <n v="2351"/>
    <x v="1"/>
    <m/>
    <m/>
    <m/>
    <m/>
    <m/>
    <m/>
    <s v=" عيس.ادم.لم.الدين "/>
    <s v="Religious leaders"/>
    <s v=" male "/>
    <s v=" 902,061,084 "/>
    <s v=" ابكر٠عمر.اسحاق "/>
    <s v="Religious leaders"/>
    <s v=" male "/>
    <s v=" 965,067,544 "/>
    <s v=" يوسف.عبد.الله "/>
    <s v="Religious leaders"/>
    <s v=" male "/>
    <s v=" 908,864,101 "/>
    <n v="42"/>
    <s v="In person"/>
    <s v="Yes, for everything"/>
    <s v="Yes, for everything"/>
    <s v="Yes, for everything"/>
    <s v="Green     "/>
    <n v="1462"/>
    <n v="16453"/>
    <n v="13224"/>
    <s v="Central Darfur"/>
    <s v="Um Dukhun"/>
    <s v="SD06"/>
    <s v="SD06135"/>
    <s v="Accurate"/>
    <s v="9c217713-6aa5-41fc-9eb4-e00545e0ae93"/>
    <s v="Show location"/>
  </r>
  <r>
    <s v="2021-05-28"/>
    <s v="Round3"/>
    <x v="1"/>
    <s v="DTM05"/>
    <s v="SD06"/>
    <x v="9"/>
    <s v="DTM0503"/>
    <s v="SD06131"/>
    <s v="Guldo"/>
    <s v="DTM0503004"/>
    <s v="yes"/>
    <n v="13.127817"/>
    <n v="24.1538"/>
    <s v="Rural"/>
    <s v="Village"/>
    <n v="600"/>
    <n v="2709"/>
    <n v="559"/>
    <n v="2750"/>
    <m/>
    <m/>
    <n v="559"/>
    <n v="2750"/>
    <m/>
    <m/>
    <m/>
    <m/>
    <m/>
    <m/>
    <m/>
    <m/>
    <x v="1"/>
    <s v="Shamal Jabal Marrah"/>
    <m/>
    <m/>
    <m/>
    <m/>
    <s v="Armed conflict, Violence"/>
    <s v=""/>
    <s v=""/>
    <s v=""/>
    <n v="559"/>
    <m/>
    <m/>
    <m/>
    <m/>
    <m/>
    <m/>
    <n v="104"/>
    <n v="52"/>
    <n v="78"/>
    <n v="156"/>
    <n v="519"/>
    <n v="621"/>
    <n v="493"/>
    <n v="389"/>
    <n v="130"/>
    <n v="208"/>
    <x v="1"/>
    <m/>
    <m/>
    <m/>
    <m/>
    <m/>
    <m/>
    <s v=" عزالدين عبدالبشير عثمان "/>
    <s v="Religious leaders"/>
    <s v=" male "/>
    <s v=" 112,543,092 "/>
    <s v=" عبدالمولى ادم محمد "/>
    <s v="Religious leaders"/>
    <s v=" male "/>
    <s v=" 114,500,892 "/>
    <s v=" عيسى احمد حسب الكريم "/>
    <s v="Shaik"/>
    <s v=" male "/>
    <s v=" 928,293,163 "/>
    <n v="3"/>
    <s v="In person"/>
    <s v="Yes, for everything"/>
    <s v="Yes, for everything"/>
    <s v="Yes, for everything"/>
    <s v="Green     "/>
    <n v="1768"/>
    <n v="1324"/>
    <n v="1426"/>
    <s v="Central Darfur"/>
    <s v="Gharb Jabal Marrah"/>
    <s v="SD06"/>
    <s v="SD06131"/>
    <s v="Accurate"/>
    <s v="617783c3-e7b0-4dd7-b16e-d2953c3df2bc"/>
    <s v="Show location"/>
  </r>
  <r>
    <s v="2021-05-29"/>
    <s v="Round3"/>
    <x v="1"/>
    <s v="DTM05"/>
    <s v="SD06"/>
    <x v="9"/>
    <s v="DTM0503"/>
    <s v="SD06131"/>
    <s v="Nertati North Camp"/>
    <s v="DTM0503006"/>
    <s v="yes"/>
    <n v="12.964333"/>
    <n v="24.042999999999999"/>
    <s v="Urban"/>
    <s v="Camp"/>
    <n v="3900"/>
    <n v="19500"/>
    <n v="3858"/>
    <n v="19290"/>
    <n v="2000"/>
    <n v="10000"/>
    <n v="1858"/>
    <n v="9290"/>
    <m/>
    <m/>
    <m/>
    <m/>
    <m/>
    <m/>
    <m/>
    <m/>
    <x v="1"/>
    <s v="Gharb Jabal Marrah"/>
    <s v="Central Darfur"/>
    <s v="Wasat Jabal Marrah"/>
    <m/>
    <m/>
    <s v="Armed conflict, Violence"/>
    <s v=""/>
    <s v=""/>
    <s v=""/>
    <n v="3858"/>
    <m/>
    <m/>
    <m/>
    <m/>
    <m/>
    <m/>
    <n v="1094"/>
    <n v="821"/>
    <n v="2189"/>
    <n v="1505"/>
    <n v="3967"/>
    <n v="3011"/>
    <n v="2736"/>
    <n v="2052"/>
    <n v="1231"/>
    <n v="684"/>
    <x v="0"/>
    <m/>
    <m/>
    <m/>
    <m/>
    <m/>
    <m/>
    <s v=" الطاهر مصطفى عمر "/>
    <s v="Religious leaders"/>
    <s v=" male "/>
    <s v=" 992,774,321 "/>
    <s v=" عبدالشافع عيسى عثمان "/>
    <s v="Religious leaders"/>
    <s v=" male "/>
    <s v=" 995,850,316 "/>
    <s v=" محمد ابكر "/>
    <s v="Religious leaders"/>
    <s v=" male "/>
    <s v=" 993,992,172 "/>
    <n v="3"/>
    <s v="In person"/>
    <s v="Yes, for everything"/>
    <s v="Yes, for everything"/>
    <s v="Yes, for everything"/>
    <s v="Green     "/>
    <n v="70"/>
    <n v="11217"/>
    <n v="8073"/>
    <s v="Central Darfur"/>
    <s v="Gharb Jabal Marrah"/>
    <s v="SD06"/>
    <s v="SD06131"/>
    <s v="Accurate"/>
    <s v="c8215ab6-5edd-4e2e-b0e8-5374702ca27b"/>
    <s v="Show location"/>
  </r>
  <r>
    <s v="2021-05-23"/>
    <s v="Round3"/>
    <x v="1"/>
    <s v="DTM05"/>
    <s v="SD06"/>
    <x v="9"/>
    <s v="DTM0503"/>
    <s v="SD06131"/>
    <s v="Nertati South Camp"/>
    <s v="DTM0503007"/>
    <s v="yes"/>
    <n v="12.97255"/>
    <n v="24.057583000000001"/>
    <s v="Urban"/>
    <s v="Camp"/>
    <n v="3770"/>
    <n v="18850"/>
    <n v="3770"/>
    <n v="18900"/>
    <n v="3770"/>
    <n v="18900"/>
    <m/>
    <m/>
    <m/>
    <m/>
    <m/>
    <m/>
    <m/>
    <m/>
    <m/>
    <m/>
    <x v="1"/>
    <s v="Gharb Jabal Marrah"/>
    <s v="Central Darfur"/>
    <s v="Wasat Jabal Marrah"/>
    <m/>
    <m/>
    <s v="Armed conflict, Violence"/>
    <s v=""/>
    <s v=""/>
    <s v=""/>
    <n v="3770"/>
    <m/>
    <m/>
    <m/>
    <m/>
    <m/>
    <m/>
    <n v="445"/>
    <n v="667"/>
    <n v="1334"/>
    <n v="1112"/>
    <n v="1890"/>
    <n v="3113"/>
    <n v="3891"/>
    <n v="4447"/>
    <n v="778"/>
    <n v="1223"/>
    <x v="0"/>
    <m/>
    <m/>
    <m/>
    <m/>
    <m/>
    <m/>
    <s v=" محمد احمد محمد "/>
    <s v="Religious leaders"/>
    <s v=" male "/>
    <s v=" 926,090,645 "/>
    <s v=" ايوب عمر سليمان "/>
    <s v="Ameer"/>
    <s v=" male "/>
    <s v=" 991,441,110 "/>
    <s v=" محمد شريف قردي "/>
    <s v="Religious leaders"/>
    <s v=" male "/>
    <s v=" 921,691,311 "/>
    <n v="3"/>
    <s v="In person"/>
    <s v="Yes, for everything"/>
    <s v="Yes, for everything"/>
    <s v="Yes, for everything"/>
    <s v="Green     "/>
    <n v="103"/>
    <n v="8338"/>
    <n v="10562"/>
    <s v="Central Darfur"/>
    <s v="Gharb Jabal Marrah"/>
    <s v="SD06"/>
    <s v="SD06131"/>
    <s v="Accurate"/>
    <s v="2e038c2b-2c8e-460c-8e86-0b239ddcad10"/>
    <s v="Show location"/>
  </r>
  <r>
    <s v="2021-05-27"/>
    <s v="Round3"/>
    <x v="1"/>
    <s v="DTM05"/>
    <s v="SD06"/>
    <x v="9"/>
    <s v="DTM0503"/>
    <s v="SD06131"/>
    <s v="Tur/ Thur"/>
    <s v="DTM0503005"/>
    <s v="yes"/>
    <n v="12.856833"/>
    <n v="24.109417000000001"/>
    <s v="Rural"/>
    <s v="Village"/>
    <n v="2000"/>
    <n v="10000"/>
    <n v="1950"/>
    <n v="9750"/>
    <n v="300"/>
    <n v="4050"/>
    <n v="700"/>
    <n v="700"/>
    <n v="950"/>
    <n v="5000"/>
    <m/>
    <m/>
    <m/>
    <m/>
    <m/>
    <m/>
    <x v="1"/>
    <s v="Gharb Jabal Marrah"/>
    <s v="South Darfur"/>
    <s v="Nyala"/>
    <m/>
    <m/>
    <s v="Armed conflict, Violence"/>
    <s v="Communal clashes (ethnic, land, cattle) "/>
    <s v="Economic reasons (no livelihood/no services)"/>
    <s v=""/>
    <n v="1000"/>
    <n v="950"/>
    <m/>
    <m/>
    <m/>
    <m/>
    <m/>
    <n v="594"/>
    <n v="495"/>
    <n v="643"/>
    <n v="544"/>
    <n v="1386"/>
    <n v="1683"/>
    <n v="1485"/>
    <n v="1782"/>
    <n v="544"/>
    <n v="594"/>
    <x v="0"/>
    <m/>
    <m/>
    <m/>
    <m/>
    <m/>
    <m/>
    <s v=" حسن ادم يوسف "/>
    <s v="Religious leaders"/>
    <s v=" male "/>
    <s v=" 929,219,321 "/>
    <s v=" نصرالدين عبدالمنان "/>
    <s v="Ameer"/>
    <s v=" male "/>
    <s v=" 924,425,550 "/>
    <s v=" زكريا يوسف "/>
    <s v="Religious leaders"/>
    <s v=" male "/>
    <s v=" 992,120,802 "/>
    <n v="3"/>
    <s v="In person"/>
    <s v="Yes, for everything"/>
    <s v="Yes, for everything"/>
    <s v="Yes, for everything"/>
    <s v="Green     "/>
    <n v="2"/>
    <n v="4652"/>
    <n v="5098"/>
    <s v="Central Darfur"/>
    <s v="Gharb Jabal Marrah"/>
    <s v="SD06"/>
    <s v="SD06131"/>
    <s v="Accurate"/>
    <s v="02b5db94-415e-4783-8e60-463bd6dbfedc"/>
    <s v="Show location"/>
  </r>
  <r>
    <s v="2021-05-28"/>
    <s v="Round3"/>
    <x v="1"/>
    <s v="DTM05"/>
    <s v="SD06"/>
    <x v="10"/>
    <s v="DTM0502"/>
    <s v="SD06130"/>
    <s v="Mukjar"/>
    <s v="DTM0502001"/>
    <s v="yes"/>
    <n v="11.996919999999999"/>
    <n v="23.329270000000001"/>
    <s v="Rural"/>
    <s v="Camp"/>
    <n v="4650"/>
    <n v="23250"/>
    <n v="8122"/>
    <n v="23660"/>
    <n v="8122"/>
    <n v="23660"/>
    <m/>
    <m/>
    <m/>
    <m/>
    <m/>
    <m/>
    <m/>
    <m/>
    <m/>
    <m/>
    <x v="1"/>
    <s v="Mukjar"/>
    <m/>
    <m/>
    <m/>
    <m/>
    <s v="Armed conflict, Violence"/>
    <s v=""/>
    <s v=""/>
    <s v=""/>
    <n v="8122"/>
    <m/>
    <m/>
    <m/>
    <m/>
    <m/>
    <m/>
    <n v="651"/>
    <n v="1085"/>
    <n v="1954"/>
    <n v="2388"/>
    <n v="3690"/>
    <n v="2605"/>
    <n v="4558"/>
    <n v="6295"/>
    <n v="217"/>
    <n v="217"/>
    <x v="1"/>
    <m/>
    <m/>
    <m/>
    <m/>
    <m/>
    <m/>
    <s v=" Issa cajak "/>
    <s v="Religious leaders"/>
    <s v=" male "/>
    <s v=" 925,612,480 "/>
    <s v=" Abakar "/>
    <s v="Religious leaders"/>
    <s v=" male "/>
    <s v=" 993,962,544 "/>
    <s v=" Mohamed "/>
    <s v="Religious leaders"/>
    <s v=" male "/>
    <s v=" 904,804,226 "/>
    <n v="102"/>
    <s v="In person"/>
    <s v="Yes, for most"/>
    <s v="Yes, for most"/>
    <s v="Yes, for most"/>
    <s v="Green     "/>
    <n v="1309"/>
    <n v="11070"/>
    <n v="12590"/>
    <s v="Central Darfur"/>
    <s v="Mukjar"/>
    <s v="SD06"/>
    <s v="SD06130"/>
    <s v="Accurate"/>
    <s v="3861b843-a7bc-4bab-9960-a3c7467edef1"/>
    <s v="Show location"/>
  </r>
  <r>
    <s v="2021-05-30"/>
    <s v="Round3"/>
    <x v="1"/>
    <s v="DTM05"/>
    <s v="SD06"/>
    <x v="11"/>
    <s v="DTM0509"/>
    <s v="SD06132"/>
    <s v="Abounga"/>
    <s v="DTM0509001"/>
    <s v="yes"/>
    <n v="13.5"/>
    <n v="24.83333"/>
    <s v="Rural"/>
    <s v="Village"/>
    <n v="527"/>
    <n v="3689"/>
    <n v="527"/>
    <n v="3689"/>
    <n v="527"/>
    <n v="3689"/>
    <m/>
    <m/>
    <m/>
    <m/>
    <m/>
    <m/>
    <m/>
    <m/>
    <m/>
    <m/>
    <x v="3"/>
    <s v="Tawila"/>
    <s v="Central Darfur"/>
    <s v="Shamal Jabal Marrah"/>
    <m/>
    <m/>
    <s v="Armed conflict, Violence"/>
    <s v=""/>
    <s v=""/>
    <s v=""/>
    <m/>
    <n v="527"/>
    <m/>
    <m/>
    <m/>
    <m/>
    <m/>
    <n v="316"/>
    <n v="343"/>
    <n v="580"/>
    <n v="448"/>
    <n v="237"/>
    <n v="473"/>
    <n v="501"/>
    <n v="422"/>
    <n v="158"/>
    <n v="211"/>
    <x v="0"/>
    <m/>
    <m/>
    <m/>
    <m/>
    <m/>
    <m/>
    <s v=" احمد عبد العزيز "/>
    <s v="Ameer"/>
    <s v=" male "/>
    <s v=" 912,143,113 "/>
    <s v=" عمر عبد المجيد "/>
    <s v="Government representative"/>
    <s v=" male "/>
    <s v=" 917,900,629 "/>
    <s v=" نجم الدين "/>
    <s v="Religious leaders"/>
    <s v=" male "/>
    <s v=" 967,128,529 "/>
    <n v="3"/>
    <s v="In person"/>
    <s v="Yes, for most"/>
    <s v="Only for some"/>
    <s v="Yes, for most"/>
    <s v="Green     "/>
    <n v="1329"/>
    <n v="1792"/>
    <n v="1897"/>
    <s v="Central Darfur"/>
    <s v="Shamal Jabal Marrah"/>
    <s v="SD02"/>
    <s v="SD06132"/>
    <s v="Accurate"/>
    <s v="48a96a98-8cf8-4913-adbb-6fede41b39be"/>
    <s v="Show location"/>
  </r>
  <r>
    <s v="2021-05-26"/>
    <s v="Round3"/>
    <x v="1"/>
    <s v="DTM05"/>
    <s v="SD06"/>
    <x v="11"/>
    <s v="DTM0509"/>
    <s v="SD06132"/>
    <s v="Fanga Suq"/>
    <s v="DTM0509006"/>
    <s v="yes"/>
    <n v="13.3"/>
    <n v="24.6"/>
    <s v="Rural"/>
    <s v="Admin Unit"/>
    <n v="4067"/>
    <n v="16297"/>
    <n v="4302"/>
    <n v="17472"/>
    <n v="4067"/>
    <n v="16297"/>
    <m/>
    <m/>
    <m/>
    <m/>
    <m/>
    <m/>
    <m/>
    <m/>
    <n v="235"/>
    <n v="1175"/>
    <x v="1"/>
    <s v="Shamal Jabal Marrah"/>
    <s v="North Darfur"/>
    <s v="Tawila"/>
    <m/>
    <m/>
    <s v="Armed conflict, Violence"/>
    <s v=""/>
    <s v=""/>
    <s v=""/>
    <m/>
    <n v="4067"/>
    <m/>
    <n v="235"/>
    <m/>
    <m/>
    <m/>
    <n v="2055"/>
    <n v="1645"/>
    <n v="1439"/>
    <n v="2261"/>
    <n v="2467"/>
    <n v="1646"/>
    <n v="2261"/>
    <n v="2671"/>
    <n v="411"/>
    <n v="616"/>
    <x v="0"/>
    <m/>
    <m/>
    <m/>
    <m/>
    <m/>
    <m/>
    <s v=" مبارك صديق "/>
    <s v="Religious leaders"/>
    <s v=" male "/>
    <s v=" 919,222,257 "/>
    <s v=" محمد حسن "/>
    <s v="Religious leaders"/>
    <s v=" male "/>
    <s v=" 916,798,418 "/>
    <s v=""/>
    <s v=""/>
    <s v=""/>
    <s v=""/>
    <n v="2"/>
    <s v="In person"/>
    <s v="Yes, for most"/>
    <s v="Only for some"/>
    <s v="Yes, for most"/>
    <s v="Orange    "/>
    <n v="1326"/>
    <n v="8633"/>
    <n v="8839"/>
    <s v="Central Darfur"/>
    <s v="Shamal Jabal Marrah"/>
    <s v="SD06"/>
    <s v="SD06132"/>
    <s v="Accurate"/>
    <s v="ed022661-fae7-4f22-bc3b-3ae2dbad4ea7"/>
    <s v="Show location"/>
  </r>
  <r>
    <s v="2021-05-24"/>
    <s v="Round3"/>
    <x v="1"/>
    <s v="DTM05"/>
    <s v="SD06"/>
    <x v="11"/>
    <s v="DTM0509"/>
    <s v="SD06132"/>
    <s v="Kaia"/>
    <s v="DTM0509007"/>
    <s v="yes"/>
    <n v="13.4594"/>
    <n v="24.703479999999999"/>
    <s v="Rural"/>
    <s v="Village"/>
    <n v="354"/>
    <n v="2832"/>
    <n v="359"/>
    <n v="1795"/>
    <m/>
    <m/>
    <n v="134"/>
    <n v="670"/>
    <n v="91"/>
    <n v="455"/>
    <n v="134"/>
    <n v="670"/>
    <m/>
    <m/>
    <m/>
    <m/>
    <x v="3"/>
    <s v="Kebkabiya"/>
    <s v="South Darfur"/>
    <s v="Sharg Aj Jabal"/>
    <s v="Central Darfur"/>
    <s v="Shamal Jabal Marrah"/>
    <s v="Armed conflict, Violence"/>
    <s v="Communal clashes (ethnic, land, cattle) "/>
    <s v="Economic reasons (no livelihood/no services)"/>
    <s v=""/>
    <m/>
    <n v="357"/>
    <m/>
    <m/>
    <m/>
    <m/>
    <n v="2"/>
    <n v="232"/>
    <n v="317"/>
    <n v="190"/>
    <n v="275"/>
    <n v="106"/>
    <n v="210"/>
    <n v="169"/>
    <n v="296"/>
    <n v="0"/>
    <n v="0"/>
    <x v="0"/>
    <m/>
    <m/>
    <m/>
    <m/>
    <m/>
    <m/>
    <s v=" كنجوم أبكر عبدالشافع أحمد "/>
    <s v="Religious leaders"/>
    <s v=" male "/>
    <s v=" 909,352,678 "/>
    <s v=" سليمان أبوالقاسم إسحق "/>
    <s v="NGO/Humanitarian Aid Worker"/>
    <s v=" male "/>
    <s v=" 901,654,602 "/>
    <s v=" محمد مهاجر حسب النبي "/>
    <s v="Ameer"/>
    <s v=" male "/>
    <s v=" 909,507,452 "/>
    <n v="9"/>
    <s v="In person"/>
    <s v="Yes, for most"/>
    <s v="Yes, for most"/>
    <s v="Yes, for most"/>
    <s v="Green     "/>
    <n v="1321"/>
    <n v="697"/>
    <n v="1098"/>
    <s v="Central Darfur"/>
    <s v="Shamal Jabal Marrah"/>
    <s v="SD02"/>
    <s v="SD06132"/>
    <s v="Accurate"/>
    <s v="7b8cb611-499c-447f-a03a-d07253bbcca6"/>
    <s v="Show location"/>
  </r>
  <r>
    <s v="2021-05-28"/>
    <s v="Round3"/>
    <x v="1"/>
    <s v="DTM05"/>
    <s v="SD06"/>
    <x v="11"/>
    <s v="DTM0509"/>
    <s v="SD06132"/>
    <s v="Moahideen"/>
    <s v="DTM0509009"/>
    <s v="yes"/>
    <n v="13.221579999999999"/>
    <n v="24.4"/>
    <s v="Rural"/>
    <s v="Village"/>
    <n v="1410"/>
    <n v="9870"/>
    <n v="1410"/>
    <n v="9870"/>
    <n v="1410"/>
    <n v="9870"/>
    <m/>
    <m/>
    <m/>
    <m/>
    <m/>
    <m/>
    <m/>
    <m/>
    <m/>
    <m/>
    <x v="1"/>
    <s v="Shamal Jabal Marrah"/>
    <m/>
    <m/>
    <m/>
    <m/>
    <s v="Armed conflict, Violence"/>
    <s v=""/>
    <s v=""/>
    <s v=""/>
    <m/>
    <n v="1410"/>
    <m/>
    <m/>
    <m/>
    <m/>
    <m/>
    <n v="897"/>
    <n v="1097"/>
    <n v="698"/>
    <n v="798"/>
    <n v="1296"/>
    <n v="1795"/>
    <n v="1196"/>
    <n v="1495"/>
    <n v="399"/>
    <n v="199"/>
    <x v="0"/>
    <m/>
    <m/>
    <m/>
    <m/>
    <m/>
    <m/>
    <s v=""/>
    <s v=""/>
    <s v=""/>
    <s v=""/>
    <s v=""/>
    <s v=""/>
    <s v=""/>
    <s v=""/>
    <s v=""/>
    <s v=""/>
    <s v=""/>
    <s v=""/>
    <n v="3"/>
    <s v="In person"/>
    <s v="Yes, for most"/>
    <s v="Only for some"/>
    <s v="Yes, for most"/>
    <s v="Green     "/>
    <n v="1327"/>
    <n v="4486"/>
    <n v="5384"/>
    <s v="Central Darfur"/>
    <s v="Shamal Jabal Marrah"/>
    <s v="SD02"/>
    <s v="SD06132"/>
    <s v="NO"/>
    <s v="208ab355-cf90-42a1-97e7-9dc6f9a25ade"/>
    <s v="Show location"/>
  </r>
  <r>
    <s v="2021-05-28"/>
    <s v="Round3"/>
    <x v="1"/>
    <s v="DTM05"/>
    <s v="SD06"/>
    <x v="11"/>
    <s v="DTM0509"/>
    <s v="SD06132"/>
    <s v="Niskam"/>
    <s v="DTM0509010"/>
    <s v="yes"/>
    <n v="13.24963"/>
    <n v="24.498729999999998"/>
    <s v="Rural"/>
    <s v="Village"/>
    <n v="113"/>
    <n v="791"/>
    <n v="113"/>
    <n v="791"/>
    <n v="99"/>
    <n v="693"/>
    <n v="14"/>
    <n v="98"/>
    <m/>
    <m/>
    <m/>
    <m/>
    <m/>
    <m/>
    <m/>
    <m/>
    <x v="3"/>
    <s v="Tawila"/>
    <s v="South Darfur"/>
    <s v="Sharg Aj Jabal"/>
    <s v="Central Darfur"/>
    <m/>
    <s v="Armed conflict, Violence"/>
    <s v="Communal clashes (ethnic, land, cattle) "/>
    <s v="Economic reasons (no livelihood/no services)"/>
    <s v=""/>
    <m/>
    <n v="111"/>
    <m/>
    <m/>
    <m/>
    <m/>
    <n v="2"/>
    <n v="95"/>
    <n v="105"/>
    <n v="53"/>
    <n v="53"/>
    <n v="95"/>
    <n v="84"/>
    <n v="127"/>
    <n v="105"/>
    <n v="32"/>
    <n v="42"/>
    <x v="0"/>
    <m/>
    <m/>
    <m/>
    <m/>
    <m/>
    <m/>
    <s v=" عمر عبدالمجيد آدم "/>
    <s v="Ameer"/>
    <s v=" male "/>
    <s v=" 917,900,629 "/>
    <s v=" عبدالغفار محمد أحمد "/>
    <s v="Religious leaders"/>
    <s v=" male "/>
    <s v=" 964,283,554 "/>
    <s v=" حسين يوسف محمد "/>
    <s v="Religious leaders"/>
    <s v=" male "/>
    <s v=" 900,128,025 "/>
    <n v="11"/>
    <s v="In person"/>
    <s v="Yes, for most"/>
    <s v="Yes, for most"/>
    <s v="Yes, for most"/>
    <s v="Green     "/>
    <n v="1324"/>
    <n v="402"/>
    <n v="389"/>
    <s v="Central Darfur"/>
    <s v="Shamal Jabal Marrah"/>
    <s v="SD06"/>
    <s v="SD06132"/>
    <s v="Accurate"/>
    <s v="23d80575-5f7c-42f9-92f1-511d586e854b"/>
    <s v="Show location"/>
  </r>
  <r>
    <s v="8/22/2021"/>
    <s v="Round3"/>
    <x v="1"/>
    <s v="DTM05"/>
    <s v="SD06"/>
    <x v="11"/>
    <s v="DTM0509"/>
    <s v="SD06132"/>
    <s v="Rokoro"/>
    <s v="DTM0509011"/>
    <s v="yes"/>
    <n v="13.278055999999999"/>
    <n v="24.447500000000002"/>
    <s v="Urban"/>
    <s v="Admin Unit"/>
    <n v="700"/>
    <n v="3500"/>
    <n v="700"/>
    <n v="3500"/>
    <m/>
    <m/>
    <n v="700"/>
    <n v="3500"/>
    <m/>
    <m/>
    <m/>
    <m/>
    <m/>
    <m/>
    <m/>
    <m/>
    <x v="1"/>
    <s v="Shamal Jabal Marrah"/>
    <m/>
    <m/>
    <m/>
    <m/>
    <s v="Armed conflict, Violence"/>
    <s v=""/>
    <s v=""/>
    <s v=""/>
    <m/>
    <n v="700"/>
    <m/>
    <m/>
    <m/>
    <m/>
    <m/>
    <n v="39"/>
    <n v="58"/>
    <n v="175"/>
    <n v="204"/>
    <n v="535"/>
    <n v="535"/>
    <n v="982"/>
    <n v="875"/>
    <n v="78"/>
    <n v="19"/>
    <x v="2"/>
    <m/>
    <m/>
    <m/>
    <m/>
    <m/>
    <m/>
    <s v=""/>
    <s v=""/>
    <s v=""/>
    <s v=""/>
    <s v=""/>
    <s v=""/>
    <s v=""/>
    <s v=""/>
    <s v=""/>
    <s v=""/>
    <s v=""/>
    <s v=""/>
    <n v="1"/>
    <s v=" In person "/>
    <s v=" Yes, for most "/>
    <s v=" Yes, for most "/>
    <s v=" Yes, for most "/>
    <s v="Green     "/>
    <n v="9999"/>
    <n v="1809"/>
    <n v="1691"/>
    <s v="Central Darfur"/>
    <s v="Shamal Jabal Marrah"/>
    <s v="SD06"/>
    <s v="SD06132"/>
    <s v="Accurate"/>
    <s v="81de15ab-c903-4db4-8673-ef2e8a0eaa51"/>
    <s v="Show location"/>
  </r>
  <r>
    <s v="2021-05-29"/>
    <s v="Round3"/>
    <x v="1"/>
    <s v="DTM05"/>
    <s v="SD06"/>
    <x v="11"/>
    <s v="DTM0509"/>
    <s v="SD06132"/>
    <s v="Solow"/>
    <s v="DTM0509012"/>
    <s v="yes"/>
    <n v="13.3"/>
    <n v="24.4"/>
    <s v="Rural"/>
    <s v="Village"/>
    <n v="93"/>
    <n v="651"/>
    <n v="93"/>
    <n v="651"/>
    <n v="93"/>
    <n v="651"/>
    <m/>
    <m/>
    <m/>
    <m/>
    <m/>
    <m/>
    <m/>
    <m/>
    <m/>
    <m/>
    <x v="1"/>
    <s v="Shamal Jabal Marrah"/>
    <s v="Central Darfur"/>
    <s v="Zalingi"/>
    <s v="North Darfur"/>
    <s v="Tawila"/>
    <s v="Armed conflict, Violence"/>
    <s v=""/>
    <s v=""/>
    <s v=""/>
    <m/>
    <n v="93"/>
    <m/>
    <m/>
    <m/>
    <m/>
    <m/>
    <n v="59"/>
    <n v="99"/>
    <n v="63"/>
    <n v="104"/>
    <n v="81"/>
    <n v="78"/>
    <n v="59"/>
    <n v="63"/>
    <n v="27"/>
    <n v="18"/>
    <x v="0"/>
    <m/>
    <m/>
    <m/>
    <m/>
    <m/>
    <m/>
    <s v=" حسب النبي محمدادم "/>
    <s v="Religious leaders"/>
    <s v=" male "/>
    <s v=" 909,361,945 "/>
    <s v=" صلاح الدين عيسىمحمد "/>
    <s v="Religious leaders"/>
    <s v=" male "/>
    <s v=" 964,555,328 "/>
    <s v=""/>
    <s v="Religious leaders"/>
    <s v=" male "/>
    <s v=" 969,655,533 "/>
    <n v="2"/>
    <s v="In person"/>
    <s v="Only for some"/>
    <s v="Yes, for most"/>
    <s v="Yes, for most"/>
    <s v="Orange    "/>
    <n v="1328"/>
    <n v="289"/>
    <n v="362"/>
    <s v="Central Darfur"/>
    <s v="Shamal Jabal Marrah"/>
    <s v="SD06"/>
    <s v="SD06132"/>
    <s v="Close"/>
    <s v="835beba7-9b1b-496d-803c-415820259af1"/>
    <s v="Show location"/>
  </r>
  <r>
    <s v="2021-05-30"/>
    <s v="Round3"/>
    <x v="1"/>
    <s v="DTM05"/>
    <s v="SD06"/>
    <x v="11"/>
    <s v="DTM0509"/>
    <s v="SD06132"/>
    <s v="Togo"/>
    <s v="DTM0509013"/>
    <s v="yes"/>
    <n v="13.1952"/>
    <n v="24.302610000000001"/>
    <s v="Rural"/>
    <s v="Camp"/>
    <n v="1591"/>
    <n v="6574"/>
    <n v="1591"/>
    <n v="6596"/>
    <m/>
    <m/>
    <m/>
    <m/>
    <m/>
    <m/>
    <n v="581"/>
    <n v="2596"/>
    <m/>
    <m/>
    <n v="1010"/>
    <n v="4000"/>
    <x v="1"/>
    <s v="Shamal Jabal Marrah"/>
    <m/>
    <m/>
    <m/>
    <m/>
    <s v="Armed conflict, Violence"/>
    <s v=""/>
    <s v=""/>
    <s v=""/>
    <n v="1591"/>
    <m/>
    <m/>
    <m/>
    <m/>
    <m/>
    <m/>
    <n v="389"/>
    <n v="351"/>
    <n v="294"/>
    <n v="436"/>
    <n v="768"/>
    <n v="690"/>
    <n v="1365"/>
    <n v="1478"/>
    <n v="389"/>
    <n v="436"/>
    <x v="0"/>
    <m/>
    <m/>
    <m/>
    <m/>
    <m/>
    <m/>
    <s v=""/>
    <s v=""/>
    <s v=""/>
    <s v=""/>
    <s v=" حسين عبدالبشير محمد "/>
    <s v="Religious leaders"/>
    <s v=" male "/>
    <s v=""/>
    <s v=""/>
    <s v=""/>
    <s v=""/>
    <s v=""/>
    <n v="2"/>
    <s v="In person"/>
    <s v="Only for some"/>
    <s v="No"/>
    <s v="Only for some"/>
    <s v="Red       "/>
    <n v="4"/>
    <n v="3205"/>
    <n v="3391"/>
    <s v="Central Darfur"/>
    <s v="Shamal Jabal Marrah"/>
    <s v="SD06"/>
    <s v="SD06132"/>
    <s v="Accurate"/>
    <s v="5a3cbea1-d5d1-478f-8dd5-3c3268b38218"/>
    <s v="Show location"/>
  </r>
  <r>
    <s v="2021-05-22"/>
    <s v="Round3"/>
    <x v="1"/>
    <s v="DTM05"/>
    <s v="SD06"/>
    <x v="12"/>
    <s v="DTM0505"/>
    <s v="SD06135"/>
    <s v="Kubar"/>
    <s v="DTM0505011"/>
    <s v="yes"/>
    <n v="11.550001999999999"/>
    <n v="23.100000999999999"/>
    <s v="Rural"/>
    <s v="Village"/>
    <m/>
    <m/>
    <n v="436"/>
    <n v="2180"/>
    <m/>
    <m/>
    <n v="436"/>
    <n v="2180"/>
    <m/>
    <m/>
    <m/>
    <m/>
    <m/>
    <m/>
    <m/>
    <m/>
    <x v="4"/>
    <s v="Rehaid Albirdi"/>
    <s v="South Darfur"/>
    <s v="Kubum"/>
    <s v="South Darfur"/>
    <s v="Ed Al Fursan"/>
    <s v="Armed conflict, Violence"/>
    <s v="Communal clashes (ethnic, land, cattle) "/>
    <s v="Economic reasons (no livelihood/no services)"/>
    <s v=""/>
    <m/>
    <m/>
    <m/>
    <m/>
    <m/>
    <n v="436"/>
    <m/>
    <n v="134"/>
    <n v="210"/>
    <n v="96"/>
    <n v="229"/>
    <n v="287"/>
    <n v="287"/>
    <n v="440"/>
    <n v="478"/>
    <n v="19"/>
    <n v="0"/>
    <x v="1"/>
    <m/>
    <m/>
    <m/>
    <m/>
    <m/>
    <m/>
    <s v=" عبد الحميد موسي "/>
    <s v="Shaik"/>
    <s v=" male "/>
    <s v=" 917,886,867 "/>
    <s v=" يونس التمير احمد "/>
    <s v="Religious leaders"/>
    <s v=" male "/>
    <s v=""/>
    <s v=" احمد آدم محمد "/>
    <s v="Religious leaders"/>
    <s v=" male "/>
    <s v=""/>
    <n v="5"/>
    <s v="In person"/>
    <s v="Yes, for most"/>
    <s v="Yes, for most"/>
    <s v="Only for some"/>
    <s v="Green     "/>
    <n v="1260"/>
    <n v="976"/>
    <n v="1204"/>
    <s v="Central Darfur"/>
    <s v="Um Dukhun"/>
    <s v="SD02"/>
    <s v="SD06135"/>
    <s v="NO"/>
    <s v="b4cf1045-4337-4cc8-b616-a58ef65c5d24"/>
    <s v="Show location"/>
  </r>
  <r>
    <s v="2021-05-25"/>
    <s v="Round3"/>
    <x v="1"/>
    <s v="DTM05"/>
    <s v="SD06"/>
    <x v="13"/>
    <s v="DTM0506"/>
    <s v="SD06137"/>
    <s v="Deleig"/>
    <s v="DTM0506001"/>
    <s v="yes"/>
    <n v="12.83333"/>
    <n v="23.5"/>
    <s v="Rural"/>
    <s v="Camp"/>
    <n v="4100"/>
    <n v="20500"/>
    <n v="6350"/>
    <n v="20700"/>
    <n v="6350"/>
    <n v="20700"/>
    <m/>
    <m/>
    <m/>
    <m/>
    <m/>
    <m/>
    <m/>
    <m/>
    <m/>
    <m/>
    <x v="1"/>
    <s v="Wadi Salih"/>
    <m/>
    <m/>
    <m/>
    <m/>
    <s v="Armed conflict, Violence"/>
    <s v=""/>
    <s v=""/>
    <s v=""/>
    <n v="6350"/>
    <m/>
    <m/>
    <m/>
    <m/>
    <m/>
    <m/>
    <n v="690"/>
    <n v="863"/>
    <n v="2760"/>
    <n v="1553"/>
    <n v="3795"/>
    <n v="2931"/>
    <n v="2415"/>
    <n v="3795"/>
    <n v="1035"/>
    <n v="863"/>
    <x v="1"/>
    <m/>
    <m/>
    <m/>
    <m/>
    <m/>
    <m/>
    <s v=" يوسف محمد عبدالله "/>
    <s v="Religious leaders"/>
    <s v=" male "/>
    <s v=" 916,313,440 "/>
    <s v=" يعقوب أدم يحى "/>
    <s v="Religious leaders"/>
    <s v=" male "/>
    <s v=" 903,617,879 "/>
    <s v=" زكريا أدم عبدالله "/>
    <s v="NGO/Humanitarian Aid Worker"/>
    <s v=" male "/>
    <s v=" 962,406,477 "/>
    <n v="35"/>
    <s v="In person"/>
    <s v="Yes, for everything"/>
    <s v="Yes, for most"/>
    <s v="Yes, for everything"/>
    <s v="Green     "/>
    <n v="1297"/>
    <n v="10695"/>
    <n v="10005"/>
    <s v="Central Darfur"/>
    <s v="Zalingi"/>
    <s v="SD06"/>
    <s v="SD06138"/>
    <s v="Accurate"/>
    <s v="b114e84d-53db-42f2-8f23-4cc5d034efee"/>
    <s v="Show location"/>
  </r>
  <r>
    <s v="2021-05-24"/>
    <s v="Round3"/>
    <x v="1"/>
    <s v="DTM05"/>
    <s v="SD06"/>
    <x v="13"/>
    <s v="DTM0506"/>
    <s v="SD06137"/>
    <s v="Garsilla"/>
    <s v="DTM0506002"/>
    <s v="yes"/>
    <n v="12.63592"/>
    <n v="23.16667"/>
    <s v="Rural"/>
    <s v="Camp"/>
    <m/>
    <m/>
    <n v="10718"/>
    <n v="37734"/>
    <n v="10718"/>
    <n v="37734"/>
    <m/>
    <m/>
    <m/>
    <m/>
    <m/>
    <m/>
    <m/>
    <m/>
    <m/>
    <m/>
    <x v="1"/>
    <s v="Wadi Salih"/>
    <m/>
    <m/>
    <m/>
    <m/>
    <s v="Communal clashes (ethnic, land, cattle) "/>
    <s v=""/>
    <s v=""/>
    <s v=""/>
    <n v="10718"/>
    <m/>
    <m/>
    <m/>
    <m/>
    <m/>
    <m/>
    <n v="1066"/>
    <n v="1066"/>
    <n v="3411"/>
    <n v="4477"/>
    <n v="5330"/>
    <n v="7888"/>
    <n v="5756"/>
    <n v="7035"/>
    <n v="426"/>
    <n v="1279"/>
    <x v="1"/>
    <m/>
    <m/>
    <m/>
    <m/>
    <m/>
    <m/>
    <s v=" محمد هرون عبدالعزيز "/>
    <s v="Religious leaders"/>
    <s v=" male "/>
    <s v=" 992,216,810 "/>
    <s v=" ابكر مصطفى عبدالله "/>
    <s v="Religious leaders"/>
    <s v=" male "/>
    <s v=" 920,224,607 "/>
    <s v=" أدم ابراهيم محمد "/>
    <s v="Religious leaders"/>
    <s v=" male "/>
    <s v=" 925,025,672 "/>
    <n v="18"/>
    <s v="In person"/>
    <s v="No"/>
    <s v="Yes, for most"/>
    <s v="No"/>
    <s v="Orange    "/>
    <n v="1345"/>
    <n v="15989"/>
    <n v="21745"/>
    <s v="Central Darfur"/>
    <s v="Wadi Salih"/>
    <s v="SD06"/>
    <s v="SD06137"/>
    <s v="Accurate"/>
    <s v="ab82c386-adab-4bfa-9827-888fb908f497"/>
    <s v="Show location"/>
  </r>
  <r>
    <s v="2021-05-28"/>
    <s v="Round3"/>
    <x v="1"/>
    <s v="DTM05"/>
    <s v="SD06"/>
    <x v="13"/>
    <s v="DTM0506"/>
    <s v="SD06137"/>
    <s v="Om khair"/>
    <s v="DTM0506003"/>
    <s v="yes"/>
    <n v="12.309832999999999"/>
    <n v="22.747450000000001"/>
    <s v="Rural"/>
    <s v="Camp"/>
    <n v="1800"/>
    <n v="9000"/>
    <n v="1820"/>
    <n v="9100"/>
    <n v="1820"/>
    <n v="9100"/>
    <m/>
    <m/>
    <m/>
    <m/>
    <m/>
    <m/>
    <m/>
    <m/>
    <m/>
    <m/>
    <x v="1"/>
    <s v="Wadi Salih"/>
    <s v="Central Darfur"/>
    <m/>
    <m/>
    <m/>
    <s v="Armed conflict, Violence"/>
    <s v="Communal clashes (ethnic, land, cattle) "/>
    <s v="Economic reasons (no livelihood/no services)"/>
    <s v=""/>
    <n v="1820"/>
    <m/>
    <m/>
    <m/>
    <m/>
    <m/>
    <m/>
    <n v="77"/>
    <n v="154"/>
    <n v="1234"/>
    <n v="1003"/>
    <n v="2236"/>
    <n v="1235"/>
    <n v="1003"/>
    <n v="1619"/>
    <n v="231"/>
    <n v="308"/>
    <x v="1"/>
    <m/>
    <m/>
    <m/>
    <m/>
    <m/>
    <m/>
    <s v=" Mhmod Ahmed mhmod "/>
    <s v="Religious leaders"/>
    <s v=" male "/>
    <s v=" 921,659,550 "/>
    <s v=" Yhye zkrye hsen "/>
    <s v="Religious leaders"/>
    <s v=" male "/>
    <s v=" 924,746,347 "/>
    <s v=" Mhmod yhye apdelkrym "/>
    <s v="Religious leaders"/>
    <s v=" male "/>
    <s v=" 927,886,331 "/>
    <n v="5"/>
    <s v="In person"/>
    <s v="Yes, for most"/>
    <s v="Only for some"/>
    <s v="Only for some"/>
    <s v="Green     "/>
    <n v="1307"/>
    <n v="4781"/>
    <n v="4319"/>
    <s v="Central Darfur"/>
    <s v="Bendasi"/>
    <s v="SD06"/>
    <s v="SD06112"/>
    <s v="Accurate"/>
    <s v="cd30d46b-63cc-4d37-83f6-475b6edc3593"/>
    <s v="Show location"/>
  </r>
  <r>
    <s v="2021-05-27"/>
    <s v="Round3"/>
    <x v="1"/>
    <s v="DTM05"/>
    <s v="SD06"/>
    <x v="14"/>
    <s v="DTM0504"/>
    <s v="SD06139"/>
    <s v="Birka Tawsai"/>
    <s v="DTM0504023"/>
    <s v="yes"/>
    <n v="13.329549999999999"/>
    <n v="24.243729999999999"/>
    <s v="Rural"/>
    <s v="Camp"/>
    <m/>
    <m/>
    <n v="27"/>
    <n v="139"/>
    <n v="10"/>
    <n v="52"/>
    <m/>
    <m/>
    <n v="15"/>
    <n v="75"/>
    <n v="2"/>
    <n v="12"/>
    <m/>
    <m/>
    <m/>
    <m/>
    <x v="1"/>
    <s v="Wasat Jabal Marrah"/>
    <m/>
    <m/>
    <m/>
    <m/>
    <s v="Armed conflict, Violence"/>
    <s v="Communal clashes (ethnic, land, cattle) "/>
    <s v=""/>
    <s v=""/>
    <m/>
    <m/>
    <m/>
    <m/>
    <m/>
    <n v="27"/>
    <m/>
    <n v="15"/>
    <n v="18"/>
    <n v="9"/>
    <n v="11"/>
    <n v="13"/>
    <n v="18"/>
    <n v="27"/>
    <n v="26"/>
    <n v="0"/>
    <n v="2"/>
    <x v="1"/>
    <m/>
    <m/>
    <m/>
    <m/>
    <m/>
    <m/>
    <s v=" عبدالمجيد عبدالشافع عيسى "/>
    <s v="Religious leaders"/>
    <s v=" male "/>
    <s v=" 908,729,742 "/>
    <s v=" عبدالمجيد عبدالشافع عيسى "/>
    <s v="Religious leaders"/>
    <s v=" male "/>
    <s v=" 908,729,742 "/>
    <s v=" الفى تلكا "/>
    <s v="Government representative"/>
    <s v=" male "/>
    <s v=""/>
    <n v="2"/>
    <s v="In person"/>
    <s v="Yes, for most"/>
    <s v="Yes, for most"/>
    <s v="Yes, for most"/>
    <s v="Orange    "/>
    <n v="1330"/>
    <n v="64"/>
    <n v="75"/>
    <s v="Central Darfur"/>
    <s v="Wasat Jabal Marrah"/>
    <s v="SD02"/>
    <s v="SD05165"/>
    <s v="Accurate"/>
    <s v="00b4d51c-92fb-4026-85cc-f1e0b5960c53"/>
    <s v="Show location"/>
  </r>
  <r>
    <s v="2021-05-27"/>
    <s v="Round3"/>
    <x v="1"/>
    <s v="DTM05"/>
    <s v="SD06"/>
    <x v="14"/>
    <s v="DTM0504"/>
    <s v="SD06139"/>
    <s v="Golo"/>
    <s v="DTM0504001"/>
    <s v="yes"/>
    <n v="13.124167"/>
    <n v="24.270333000000001"/>
    <s v="Urban"/>
    <s v="Admin Unit"/>
    <n v="3230"/>
    <n v="16150"/>
    <n v="2800"/>
    <n v="16800"/>
    <m/>
    <m/>
    <n v="1850"/>
    <n v="13500"/>
    <m/>
    <m/>
    <n v="500"/>
    <n v="2500"/>
    <n v="300"/>
    <n v="550"/>
    <n v="150"/>
    <n v="250"/>
    <x v="1"/>
    <s v="Wasat Jabal Marrah"/>
    <s v="Central Darfur"/>
    <m/>
    <m/>
    <m/>
    <s v="Armed conflict, Violence"/>
    <s v="Communal clashes (ethnic, land, cattle) "/>
    <s v=""/>
    <s v=""/>
    <m/>
    <n v="2000"/>
    <m/>
    <n v="800"/>
    <m/>
    <m/>
    <m/>
    <n v="1027"/>
    <n v="840"/>
    <n v="1307"/>
    <n v="1213"/>
    <n v="1680"/>
    <n v="2053"/>
    <n v="2893"/>
    <n v="3267"/>
    <n v="1120"/>
    <n v="1400"/>
    <x v="1"/>
    <m/>
    <m/>
    <m/>
    <m/>
    <m/>
    <m/>
    <s v=" ادم محمود ادم محمد "/>
    <s v="Religious leaders"/>
    <s v=" male "/>
    <s v=" 910,417,953 "/>
    <s v=" ابوالقاسم علي ادم "/>
    <s v="Religious leaders"/>
    <s v=" male "/>
    <s v=" 903,679,185 "/>
    <s v=" فيصل عبدالله ادم "/>
    <s v="Religious leaders"/>
    <s v=" male "/>
    <s v=""/>
    <n v="3"/>
    <s v="In person"/>
    <s v="Yes, for most"/>
    <s v="Only for some"/>
    <s v="Only for some"/>
    <s v="Green     "/>
    <n v="1293"/>
    <n v="8027"/>
    <n v="8773"/>
    <s v="Central Darfur"/>
    <s v="Wasat Jabal Marrah"/>
    <s v="SD06"/>
    <s v="SD06139"/>
    <s v="Close"/>
    <s v="df4cb70b-b8ee-4289-9b65-18cfaa65ca01"/>
    <s v="Show location"/>
  </r>
  <r>
    <s v="2021-05-27"/>
    <s v="Round3"/>
    <x v="1"/>
    <s v="DTM05"/>
    <s v="SD06"/>
    <x v="14"/>
    <s v="DTM0504"/>
    <s v="SD06139"/>
    <s v="Hilat Diko"/>
    <s v="DTM0504025"/>
    <s v="yes"/>
    <n v="13"/>
    <n v="24"/>
    <s v="Rural"/>
    <s v="Camp"/>
    <m/>
    <m/>
    <n v="27"/>
    <n v="160"/>
    <n v="10"/>
    <n v="50"/>
    <n v="5"/>
    <n v="15"/>
    <n v="4"/>
    <n v="38"/>
    <m/>
    <m/>
    <n v="7"/>
    <n v="46"/>
    <n v="1"/>
    <n v="11"/>
    <x v="1"/>
    <s v="Wasat Jabal Marrah"/>
    <m/>
    <m/>
    <m/>
    <m/>
    <s v="Economic reasons (no livelihood/no services)"/>
    <s v="Armed conflict, Violence"/>
    <s v=""/>
    <s v=""/>
    <m/>
    <m/>
    <m/>
    <m/>
    <m/>
    <n v="27"/>
    <m/>
    <n v="5"/>
    <n v="5"/>
    <n v="11"/>
    <n v="18"/>
    <n v="29"/>
    <n v="16"/>
    <n v="30"/>
    <n v="30"/>
    <n v="15"/>
    <n v="1"/>
    <x v="0"/>
    <m/>
    <m/>
    <m/>
    <m/>
    <m/>
    <m/>
    <s v=" اساعيل احمد محمد "/>
    <s v="Religious leaders"/>
    <s v=" male "/>
    <s v=" 907,829,742 "/>
    <s v=" عبدالمجيد عبدالشافع عيسى "/>
    <s v="Government representative"/>
    <s v=" male "/>
    <s v=""/>
    <s v=""/>
    <s v=""/>
    <s v=""/>
    <s v=""/>
    <n v="2"/>
    <s v="In person"/>
    <s v="Yes, for most"/>
    <s v="Yes, for most"/>
    <s v="Yes, for most"/>
    <s v="Orange    "/>
    <n v="1331"/>
    <n v="90"/>
    <n v="70"/>
    <s v="Central Darfur"/>
    <s v="Wasat Jabal Marrah"/>
    <s v="SD02"/>
    <s v="SD06139"/>
    <s v="NO"/>
    <s v="f6c4cdd3-3d24-43ff-aff9-3d2f0d0fe864"/>
    <s v="Show location"/>
  </r>
  <r>
    <s v="2021-05-27"/>
    <s v="Round3"/>
    <x v="1"/>
    <s v="DTM05"/>
    <s v="SD06"/>
    <x v="14"/>
    <s v="DTM0504"/>
    <s v="SD06139"/>
    <s v="Jabel Tekka- Aja Donkoy Ro"/>
    <s v="DTM0504030"/>
    <s v="yes"/>
    <n v="13.176869999999999"/>
    <n v="24.225999999999999"/>
    <s v="Rural"/>
    <s v="Village"/>
    <n v="110"/>
    <n v="617"/>
    <n v="120"/>
    <n v="667"/>
    <n v="20"/>
    <n v="120"/>
    <n v="60"/>
    <n v="298"/>
    <n v="15"/>
    <n v="90"/>
    <n v="7"/>
    <n v="49"/>
    <n v="18"/>
    <n v="110"/>
    <m/>
    <m/>
    <x v="1"/>
    <s v="Wasat Jabal Marrah"/>
    <m/>
    <m/>
    <m/>
    <m/>
    <s v="Armed conflict, Violence"/>
    <s v="Economic reasons (no livelihood/no services)"/>
    <s v=""/>
    <s v=""/>
    <m/>
    <m/>
    <m/>
    <m/>
    <m/>
    <n v="120"/>
    <m/>
    <n v="15"/>
    <n v="22"/>
    <n v="44"/>
    <n v="30"/>
    <n v="67"/>
    <n v="89"/>
    <n v="163"/>
    <n v="185"/>
    <n v="22"/>
    <n v="30"/>
    <x v="0"/>
    <m/>
    <m/>
    <m/>
    <m/>
    <m/>
    <m/>
    <s v=" يوسف ادم حسن "/>
    <s v="Religious leaders"/>
    <s v=" male "/>
    <s v=" 906,228,603 "/>
    <s v=" محمد الطاهر  محمد "/>
    <s v="Religious leaders"/>
    <s v=" male "/>
    <s v=" 992,677,226 "/>
    <s v=" محمد ادم  الطاهر  "/>
    <s v="Religious leaders"/>
    <s v=" male "/>
    <s v=""/>
    <n v="3"/>
    <s v="In person"/>
    <s v="Yes, for most"/>
    <s v="Yes, for most"/>
    <s v="Yes, for most"/>
    <s v="Green     "/>
    <n v="1335"/>
    <n v="311"/>
    <n v="356"/>
    <s v="Central Darfur"/>
    <s v="Wasat Jabal Marrah"/>
    <s v="SD06"/>
    <s v="SD06139"/>
    <s v="Close"/>
    <s v="4d1be214-ac6e-45ae-8843-f84c4cb7f7ca"/>
    <s v="Show location"/>
  </r>
  <r>
    <s v="2021-05-29"/>
    <s v="Round3"/>
    <x v="1"/>
    <s v="DTM05"/>
    <s v="SD06"/>
    <x v="14"/>
    <s v="DTM0504"/>
    <s v="SD06139"/>
    <s v="Jabel Tekka- Aja Elhila"/>
    <s v="DTM0504029"/>
    <s v="yes"/>
    <n v="13.308818"/>
    <n v="24.359271"/>
    <s v="Rural"/>
    <s v="Village"/>
    <n v="150"/>
    <n v="1040"/>
    <n v="180"/>
    <n v="1400"/>
    <m/>
    <m/>
    <n v="140"/>
    <n v="1000"/>
    <n v="40"/>
    <n v="400"/>
    <m/>
    <m/>
    <m/>
    <m/>
    <m/>
    <m/>
    <x v="3"/>
    <s v="Kebkabiya"/>
    <s v="North Darfur"/>
    <m/>
    <m/>
    <m/>
    <s v="Armed conflict, Violence"/>
    <s v="Communal clashes (ethnic, land, cattle) "/>
    <s v=""/>
    <s v=""/>
    <m/>
    <m/>
    <m/>
    <n v="100"/>
    <m/>
    <n v="60"/>
    <n v="20"/>
    <n v="50"/>
    <n v="75"/>
    <n v="63"/>
    <n v="88"/>
    <n v="113"/>
    <n v="147"/>
    <n v="263"/>
    <n v="363"/>
    <n v="138"/>
    <n v="100"/>
    <x v="1"/>
    <m/>
    <m/>
    <m/>
    <m/>
    <m/>
    <m/>
    <s v=" محمد عبد الرحمن احمد "/>
    <s v="Religious leaders"/>
    <s v=" male "/>
    <s v=" 961,345,088 "/>
    <s v=" عبد المجيد عبدالمؤمن عبدالرحمن "/>
    <s v="Religious leaders"/>
    <s v=" male "/>
    <s v=""/>
    <s v=" يونس عبدالكريم  حسين "/>
    <s v="Religious leaders"/>
    <s v=" male "/>
    <s v=""/>
    <n v="3"/>
    <s v="In person"/>
    <s v="Yes, for most"/>
    <s v="Yes, for most"/>
    <s v="Only for some"/>
    <s v="Green     "/>
    <n v="1295"/>
    <n v="627"/>
    <n v="773"/>
    <s v="Central Darfur"/>
    <s v="Shamal Jabal Marrah"/>
    <s v="SD06"/>
    <s v="SD06132"/>
    <s v="Accurate"/>
    <s v="05796246-4a11-49e0-92b6-f1a48abe9f72"/>
    <s v="Show location"/>
  </r>
  <r>
    <s v="2021-05-29"/>
    <s v="Round3"/>
    <x v="1"/>
    <s v="DTM05"/>
    <s v="SD06"/>
    <x v="14"/>
    <s v="DTM0504"/>
    <s v="SD06139"/>
    <s v="Jabel Tekka- Hilat Aldory"/>
    <s v="DTM0504027"/>
    <s v="yes"/>
    <n v="13.313877"/>
    <n v="24.357866000000001"/>
    <s v="Rural"/>
    <s v="Village"/>
    <n v="117"/>
    <n v="585"/>
    <n v="117"/>
    <n v="600"/>
    <m/>
    <m/>
    <n v="117"/>
    <n v="600"/>
    <m/>
    <m/>
    <m/>
    <m/>
    <m/>
    <m/>
    <m/>
    <m/>
    <x v="1"/>
    <s v="Wasat Jabal Marrah"/>
    <m/>
    <m/>
    <m/>
    <m/>
    <s v="Armed conflict, Violence"/>
    <s v="Communal clashes (ethnic, land, cattle) "/>
    <s v="Economic reasons (no livelihood/no services)"/>
    <s v=""/>
    <m/>
    <m/>
    <m/>
    <n v="117"/>
    <m/>
    <m/>
    <m/>
    <n v="15"/>
    <n v="19"/>
    <n v="53"/>
    <n v="76"/>
    <n v="95"/>
    <n v="114"/>
    <n v="76"/>
    <n v="95"/>
    <n v="19"/>
    <n v="38"/>
    <x v="0"/>
    <m/>
    <m/>
    <m/>
    <m/>
    <m/>
    <m/>
    <s v=""/>
    <s v=""/>
    <s v=""/>
    <s v=""/>
    <s v=" عبدالله عبدالكريم محمد "/>
    <s v="Religious leaders"/>
    <s v=" male "/>
    <s v=""/>
    <s v=" أدم سليمان صالح أدم "/>
    <s v="Ameer"/>
    <s v=" male "/>
    <s v=""/>
    <n v="3"/>
    <s v="In person"/>
    <s v="Yes, for most"/>
    <s v="Yes, for most"/>
    <s v="Yes, for most"/>
    <s v="Green     "/>
    <n v="1287"/>
    <n v="258"/>
    <n v="342"/>
    <s v="Central Darfur"/>
    <s v="Shamal Jabal Marrah"/>
    <s v="SD06"/>
    <s v="SD06132"/>
    <s v="Accurate"/>
    <s v="eab72a47-a9e8-483f-9a8c-d7a71ad3180c"/>
    <s v="Show location"/>
  </r>
  <r>
    <s v="2021-05-27"/>
    <s v="Round3"/>
    <x v="1"/>
    <s v="DTM05"/>
    <s v="SD06"/>
    <x v="14"/>
    <s v="DTM0504"/>
    <s v="SD06139"/>
    <s v="Jabel Tekka- Hilat Suliman"/>
    <s v="DTM0504031"/>
    <s v="yes"/>
    <n v="13.300841"/>
    <n v="24.352416000000002"/>
    <s v="Rural"/>
    <s v="Village"/>
    <n v="72"/>
    <n v="402"/>
    <n v="300"/>
    <n v="1263"/>
    <n v="120"/>
    <n v="530"/>
    <n v="60"/>
    <n v="150"/>
    <n v="12"/>
    <n v="60"/>
    <n v="10"/>
    <n v="48"/>
    <n v="11"/>
    <n v="50"/>
    <n v="87"/>
    <n v="425"/>
    <x v="1"/>
    <s v="Shamal Jabal Marrah"/>
    <m/>
    <m/>
    <m/>
    <m/>
    <s v="Armed conflict, Violence"/>
    <s v=""/>
    <s v=""/>
    <s v=""/>
    <m/>
    <m/>
    <m/>
    <m/>
    <m/>
    <n v="270"/>
    <n v="30"/>
    <n v="49"/>
    <n v="113"/>
    <n v="97"/>
    <n v="146"/>
    <n v="194"/>
    <n v="244"/>
    <n v="275"/>
    <n v="32"/>
    <n v="81"/>
    <n v="32"/>
    <x v="0"/>
    <m/>
    <m/>
    <m/>
    <m/>
    <m/>
    <m/>
    <s v=" سليمان شمس الدين عبدالرحمن "/>
    <s v="Religious leaders"/>
    <s v=" male "/>
    <s v=" 900,055,273 "/>
    <s v=" احمد عبد المكرم احمد "/>
    <s v="NGO/Humanitarian Aid Worker"/>
    <s v=" male "/>
    <s v=""/>
    <s v=" احمد اسحق احمد بحرالدين "/>
    <s v="Government representative"/>
    <s v=" male "/>
    <s v=""/>
    <n v="3"/>
    <s v="In person"/>
    <s v="Yes, for most"/>
    <s v="Only for some"/>
    <s v="Yes, for most"/>
    <s v="Green     "/>
    <n v="1320"/>
    <n v="696"/>
    <n v="567"/>
    <s v="Central Darfur"/>
    <s v="Shamal Jabal Marrah"/>
    <s v="SD06"/>
    <s v="SD06132"/>
    <s v="Accurate"/>
    <s v="f79a119e-30ff-4b58-9d8e-6d30fa120f74"/>
    <s v="Show location"/>
  </r>
  <r>
    <s v="2021-05-30"/>
    <s v="Round3"/>
    <x v="1"/>
    <s v="DTM05"/>
    <s v="SD06"/>
    <x v="14"/>
    <s v="DTM0504"/>
    <s v="SD06139"/>
    <s v="Jikosti"/>
    <s v="DTM0504003"/>
    <s v="yes"/>
    <n v="13.15992"/>
    <n v="24.589279999999999"/>
    <s v="Rural"/>
    <s v="Village"/>
    <m/>
    <m/>
    <n v="12"/>
    <n v="74"/>
    <m/>
    <m/>
    <m/>
    <m/>
    <m/>
    <m/>
    <m/>
    <m/>
    <m/>
    <m/>
    <n v="12"/>
    <n v="74"/>
    <x v="1"/>
    <s v="Shamal Jabal Marrah"/>
    <m/>
    <m/>
    <m/>
    <m/>
    <s v="Armed conflict, Violence"/>
    <s v="Communal clashes (ethnic, land, cattle) "/>
    <s v=""/>
    <s v=""/>
    <m/>
    <m/>
    <m/>
    <n v="12"/>
    <m/>
    <m/>
    <m/>
    <n v="3"/>
    <n v="2"/>
    <n v="0"/>
    <n v="6"/>
    <n v="14"/>
    <n v="11"/>
    <n v="16"/>
    <n v="19"/>
    <n v="3"/>
    <n v="0"/>
    <x v="1"/>
    <m/>
    <m/>
    <m/>
    <m/>
    <m/>
    <m/>
    <s v=" علي عبدالسلام موسي احمد "/>
    <s v="Religious leaders"/>
    <s v=" male "/>
    <s v=" 906,395,210 "/>
    <s v=" عبدالغني  محمد موسي "/>
    <s v="Ameer"/>
    <s v=" male "/>
    <s v=" 963,856,216 "/>
    <s v=""/>
    <s v=""/>
    <s v=""/>
    <s v=""/>
    <n v="2"/>
    <s v="In person"/>
    <s v="Yes, for everything"/>
    <s v="Yes, for everything"/>
    <s v="Yes, for most"/>
    <s v="Green     "/>
    <n v="1296"/>
    <n v="36"/>
    <n v="38"/>
    <s v="Central Darfur"/>
    <s v="Wasat Jabal Marrah"/>
    <s v="SD02"/>
    <s v="SD06139"/>
    <s v="Accurate"/>
    <s v="91cd8fe7-7248-4cc6-b4bd-2613c41d979d"/>
    <s v="Show location"/>
  </r>
  <r>
    <s v="2021-05-28"/>
    <s v="Round3"/>
    <x v="1"/>
    <s v="DTM05"/>
    <s v="SD06"/>
    <x v="14"/>
    <s v="DTM0504"/>
    <s v="SD06139"/>
    <s v="Saroung Gharib"/>
    <s v="DTM0504045"/>
    <s v="yes"/>
    <n v="13.079981"/>
    <n v="24.317767"/>
    <s v="Rural"/>
    <s v="Village"/>
    <n v="115"/>
    <n v="676"/>
    <n v="25"/>
    <n v="125"/>
    <m/>
    <m/>
    <m/>
    <m/>
    <m/>
    <m/>
    <m/>
    <m/>
    <m/>
    <m/>
    <n v="25"/>
    <n v="125"/>
    <x v="1"/>
    <s v="Wasat Jabal Marrah"/>
    <m/>
    <m/>
    <m/>
    <m/>
    <s v="Armed conflict, Violence"/>
    <s v="Communal clashes (ethnic, land, cattle) "/>
    <s v="Economic reasons (no livelihood/no services)"/>
    <s v=""/>
    <m/>
    <n v="25"/>
    <m/>
    <m/>
    <m/>
    <m/>
    <m/>
    <n v="5"/>
    <n v="0"/>
    <n v="10"/>
    <n v="12"/>
    <n v="19"/>
    <n v="25"/>
    <n v="12"/>
    <n v="21"/>
    <n v="9"/>
    <n v="12"/>
    <x v="0"/>
    <m/>
    <m/>
    <m/>
    <m/>
    <m/>
    <m/>
    <s v=" موسى اتيم عبدالله "/>
    <s v="Religious leaders"/>
    <s v=" male "/>
    <s v=" 965,707,003 "/>
    <s v=" محمد أحمد أدم "/>
    <s v="Ameer"/>
    <s v=" male "/>
    <s v=""/>
    <s v=" آدم ابكر محمد "/>
    <s v="Ameer"/>
    <s v=" male "/>
    <s v=" 963,922,950 "/>
    <n v="4"/>
    <s v="In person"/>
    <s v="Yes, for everything"/>
    <s v="Yes, for everything"/>
    <s v="Yes, for everything"/>
    <s v="Green     "/>
    <n v="1288"/>
    <n v="55"/>
    <n v="70"/>
    <s v="Central Darfur"/>
    <s v="Wasat Jabal Marrah"/>
    <s v="SD06"/>
    <s v="SD06139"/>
    <s v="Accurate"/>
    <s v="2d139133-23a9-4b74-a6c0-636fcf0f82b6"/>
    <s v="Show location"/>
  </r>
  <r>
    <s v="2021-05-20"/>
    <s v="Round3"/>
    <x v="1"/>
    <s v="DTM05"/>
    <s v="SD06"/>
    <x v="14"/>
    <s v="DTM0504"/>
    <s v="SD06139"/>
    <s v="Saroung Shariq"/>
    <s v="DTM0504046"/>
    <s v="yes"/>
    <n v="13.098435"/>
    <n v="24.287600999999999"/>
    <s v="Rural"/>
    <s v="Village"/>
    <n v="126"/>
    <n v="670"/>
    <n v="180"/>
    <n v="940"/>
    <n v="100"/>
    <n v="500"/>
    <m/>
    <m/>
    <m/>
    <m/>
    <m/>
    <m/>
    <n v="30"/>
    <n v="150"/>
    <n v="50"/>
    <n v="290"/>
    <x v="4"/>
    <s v="Sharg Aj Jabal"/>
    <s v="Central Darfur"/>
    <s v="Wasat Jabal Marrah"/>
    <m/>
    <m/>
    <s v="Armed conflict, Violence"/>
    <s v=""/>
    <s v=""/>
    <s v=""/>
    <m/>
    <n v="120"/>
    <m/>
    <n v="60"/>
    <m/>
    <m/>
    <m/>
    <n v="88"/>
    <n v="63"/>
    <n v="38"/>
    <n v="100"/>
    <n v="100"/>
    <n v="149"/>
    <n v="138"/>
    <n v="188"/>
    <n v="38"/>
    <n v="38"/>
    <x v="0"/>
    <m/>
    <m/>
    <m/>
    <m/>
    <m/>
    <m/>
    <s v=" الصادق سليمان  صالح احمد "/>
    <s v="Religious leaders"/>
    <s v=" male "/>
    <s v=" 967,241,919 "/>
    <s v=" ادم ابكر احمد ارباب "/>
    <s v="Ameer"/>
    <s v=" male "/>
    <s v=" 918,811,581 "/>
    <s v=" جميلة سليمان صالح "/>
    <s v="Ameer"/>
    <s v=" female "/>
    <s v=""/>
    <n v="3"/>
    <s v="In person"/>
    <s v="Yes, for most"/>
    <s v="Yes, for most"/>
    <s v="Yes, for most"/>
    <s v="Green     "/>
    <n v="1316"/>
    <n v="402"/>
    <n v="538"/>
    <s v="Central Darfur"/>
    <s v="Wasat Jabal Marrah"/>
    <s v="SD06"/>
    <s v="SD06139"/>
    <s v="Accurate"/>
    <s v="403e20fe-7103-4a12-86de-4b26626a2ad2"/>
    <s v="Show location"/>
  </r>
  <r>
    <s v="2021-05-28"/>
    <s v="Round3"/>
    <x v="1"/>
    <s v="DTM05"/>
    <s v="SD06"/>
    <x v="14"/>
    <s v="DTM0504"/>
    <s v="SD06139"/>
    <s v="Tireng Sharig"/>
    <s v="DTM0504043"/>
    <s v="yes"/>
    <n v="13.119565"/>
    <n v="24.288900999999999"/>
    <s v="Rural"/>
    <s v="Village"/>
    <n v="71"/>
    <n v="323"/>
    <n v="580"/>
    <n v="3480"/>
    <m/>
    <m/>
    <n v="280"/>
    <n v="2480"/>
    <m/>
    <m/>
    <m/>
    <m/>
    <m/>
    <m/>
    <n v="300"/>
    <n v="1000"/>
    <x v="1"/>
    <s v="Wasat Jabal Marrah"/>
    <m/>
    <m/>
    <m/>
    <m/>
    <s v="Armed conflict, Violence"/>
    <s v="Communal clashes (ethnic, land, cattle) "/>
    <s v=""/>
    <s v=""/>
    <m/>
    <m/>
    <m/>
    <n v="300"/>
    <m/>
    <n v="280"/>
    <m/>
    <n v="166"/>
    <n v="365"/>
    <n v="166"/>
    <n v="398"/>
    <n v="795"/>
    <n v="198"/>
    <n v="630"/>
    <n v="663"/>
    <n v="99"/>
    <n v="0"/>
    <x v="1"/>
    <m/>
    <m/>
    <m/>
    <m/>
    <m/>
    <m/>
    <s v=" صديق لمين عبدالله "/>
    <s v="Religious leaders"/>
    <s v=" male "/>
    <s v=" 127,977,849 "/>
    <s v=" هرون فكه "/>
    <s v="Religious leaders"/>
    <s v=" male "/>
    <s v=""/>
    <s v=""/>
    <s v=""/>
    <s v=""/>
    <s v=""/>
    <n v="2"/>
    <s v="In person"/>
    <s v="Yes, for most"/>
    <s v="Yes, for everything"/>
    <s v="Yes, for most"/>
    <s v="Orange    "/>
    <n v="1292"/>
    <n v="1856"/>
    <n v="1624"/>
    <s v="Central Darfur"/>
    <s v="Wasat Jabal Marrah"/>
    <s v="SD06"/>
    <s v="SD06139"/>
    <s v="Accurate"/>
    <s v="027d5d32-1bd0-474a-85fc-e88229e68e16"/>
    <s v="Show location"/>
  </r>
  <r>
    <s v="2021-05-30"/>
    <s v="Round3"/>
    <x v="1"/>
    <s v="DTM05"/>
    <s v="SD06"/>
    <x v="15"/>
    <s v="DTM0507"/>
    <s v="SD06138"/>
    <s v="Alhameedia"/>
    <s v="DTM0507002"/>
    <s v="yes"/>
    <n v="12.927667"/>
    <n v="23.489083000000001"/>
    <s v="Urban"/>
    <s v="Camp"/>
    <n v="16000"/>
    <n v="80000"/>
    <n v="16300"/>
    <n v="81500"/>
    <n v="11032"/>
    <n v="46749"/>
    <n v="5268"/>
    <n v="34751"/>
    <m/>
    <m/>
    <m/>
    <m/>
    <m/>
    <m/>
    <m/>
    <m/>
    <x v="1"/>
    <s v="Wadi Salih"/>
    <s v="Central Darfur"/>
    <s v="Azum"/>
    <s v="Central Darfur"/>
    <s v="Gharb Jabal Marrah"/>
    <s v="Communal clashes (ethnic, land, cattle) "/>
    <s v="Armed conflict, Violence"/>
    <s v="Economic reasons (no livelihood/no services)"/>
    <s v=""/>
    <n v="16300"/>
    <m/>
    <m/>
    <m/>
    <m/>
    <m/>
    <m/>
    <n v="5621"/>
    <n v="7728"/>
    <n v="0"/>
    <n v="7026"/>
    <n v="6323"/>
    <n v="15457"/>
    <n v="14052"/>
    <n v="16159"/>
    <n v="4918"/>
    <n v="4216"/>
    <x v="1"/>
    <m/>
    <m/>
    <m/>
    <m/>
    <m/>
    <m/>
    <s v=" صلاح ادم احمد "/>
    <s v="Religious leaders"/>
    <s v=" male "/>
    <s v=" 926,245,003 "/>
    <s v=" هرون عيسي ابكر بركة "/>
    <s v="Religious leaders"/>
    <s v=" male "/>
    <s v=" 993,851,888 "/>
    <s v=" عباس لدم "/>
    <s v="Religious leaders"/>
    <s v=" male "/>
    <s v=" 924,568,103 "/>
    <n v="21"/>
    <s v="In person"/>
    <s v="Yes, for most"/>
    <s v="Yes, for most"/>
    <s v="Yes, for most"/>
    <s v="Green     "/>
    <n v="1467"/>
    <n v="30914"/>
    <n v="50586"/>
    <s v="Central Darfur"/>
    <s v="Zalingi"/>
    <s v="SD06"/>
    <s v="SD06138"/>
    <s v="Accurate"/>
    <s v="5dc908f4-8c67-4daf-a8f2-877f63c4af8a"/>
    <s v="Show location"/>
  </r>
  <r>
    <s v="2021-05-31"/>
    <s v="Round3"/>
    <x v="1"/>
    <s v="DTM05"/>
    <s v="SD06"/>
    <x v="15"/>
    <s v="DTM0507"/>
    <s v="SD06138"/>
    <s v="Alhasahisa"/>
    <s v="DTM0507003"/>
    <s v="yes"/>
    <n v="13.744440000000001"/>
    <n v="23.35744"/>
    <s v="Urban"/>
    <s v="Camp"/>
    <n v="10500"/>
    <n v="52500"/>
    <n v="11100"/>
    <n v="56300"/>
    <n v="10500"/>
    <n v="52500"/>
    <n v="600"/>
    <n v="3800"/>
    <m/>
    <m/>
    <m/>
    <m/>
    <m/>
    <m/>
    <m/>
    <m/>
    <x v="1"/>
    <s v="Gharb Jabal Marrah"/>
    <s v="Central Darfur"/>
    <s v="Wadi Salih"/>
    <s v="Central Darfur"/>
    <s v="Azum"/>
    <s v="Armed conflict, Violence"/>
    <s v="Economic reasons (no livelihood/no services)"/>
    <s v="Communal clashes (ethnic, land, cattle) "/>
    <s v=""/>
    <n v="11100"/>
    <m/>
    <m/>
    <m/>
    <m/>
    <m/>
    <m/>
    <n v="2307"/>
    <n v="5076"/>
    <n v="3692"/>
    <n v="4615"/>
    <n v="10152"/>
    <n v="7847"/>
    <n v="11075"/>
    <n v="7845"/>
    <n v="1384"/>
    <n v="2307"/>
    <x v="1"/>
    <m/>
    <m/>
    <m/>
    <m/>
    <m/>
    <m/>
    <s v=" هرون ادم عبدالشافع "/>
    <s v="Religious leaders"/>
    <s v=" male "/>
    <s v=" 920,190,868 "/>
    <s v=" الرشيد ابراهيم "/>
    <s v="Religious leaders"/>
    <s v=" male "/>
    <s v=" 918,065,229 "/>
    <s v=" عبدالله هرون خير "/>
    <s v="Religious leaders"/>
    <s v=" male "/>
    <s v=" 925,334,343 "/>
    <n v="25"/>
    <s v="In person"/>
    <s v="Yes, for most"/>
    <s v="Yes, for everything"/>
    <s v="Yes, for everything"/>
    <s v="Green     "/>
    <n v="1466"/>
    <n v="28610"/>
    <n v="27690"/>
    <s v="Central Darfur"/>
    <s v="Zalingi"/>
    <s v="SD02"/>
    <s v="SD06138"/>
    <s v="Accurate"/>
    <s v="5061b8da-a8b2-49aa-8fe3-aebcce656378"/>
    <s v="Show location"/>
  </r>
  <r>
    <s v="2021-05-29"/>
    <s v="Round3"/>
    <x v="1"/>
    <s v="DTM05"/>
    <s v="SD06"/>
    <x v="15"/>
    <s v="DTM0507"/>
    <s v="SD06138"/>
    <s v="Alshabab"/>
    <s v="DTM0507005"/>
    <s v="yes"/>
    <n v="12.909717000000001"/>
    <n v="23.468333000000001"/>
    <s v="Urban"/>
    <s v="Camp"/>
    <n v="5000"/>
    <n v="25000"/>
    <n v="5000"/>
    <n v="25600"/>
    <n v="5000"/>
    <n v="25600"/>
    <m/>
    <m/>
    <m/>
    <m/>
    <m/>
    <m/>
    <m/>
    <m/>
    <m/>
    <m/>
    <x v="1"/>
    <s v="Azum"/>
    <s v="Central Darfur"/>
    <s v="Mukjar"/>
    <s v="Central Darfur"/>
    <s v="Wasat Jabal Marrah"/>
    <s v="Armed conflict, Violence"/>
    <s v="Economic reasons (no livelihood/no services)"/>
    <s v="Communal clashes (ethnic, land, cattle) "/>
    <s v=""/>
    <n v="5000"/>
    <m/>
    <m/>
    <m/>
    <m/>
    <m/>
    <m/>
    <n v="453"/>
    <n v="1359"/>
    <n v="2719"/>
    <n v="680"/>
    <n v="5664"/>
    <n v="4077"/>
    <n v="4758"/>
    <n v="4078"/>
    <n v="906"/>
    <n v="906"/>
    <x v="1"/>
    <m/>
    <m/>
    <m/>
    <m/>
    <m/>
    <m/>
    <s v=" إسحق محمد بحر "/>
    <s v="Religious leaders"/>
    <s v=" male "/>
    <s v=" 920,770,259 "/>
    <s v=" حسن إسحق عبد الرحيم "/>
    <s v="Religious leaders"/>
    <s v=" male "/>
    <s v=" 911,361,399 "/>
    <s v=" رمضان يعقوب عبدالله "/>
    <s v="Government representative"/>
    <s v=" male "/>
    <s v=" 923,086,298 "/>
    <n v="13"/>
    <s v="In person"/>
    <s v="Yes, for everything"/>
    <s v="Yes, for most"/>
    <s v="Yes, for most"/>
    <s v="Green     "/>
    <n v="1463"/>
    <n v="14500"/>
    <n v="11100"/>
    <s v="Central Darfur"/>
    <s v="Zalingi"/>
    <s v="SD06"/>
    <s v="SD06138"/>
    <s v="Accurate"/>
    <s v="e755777e-5001-4098-a842-60954cc59b77"/>
    <s v="Show location"/>
  </r>
  <r>
    <s v="2021-05-30"/>
    <s v="Round3"/>
    <x v="1"/>
    <s v="DTM05"/>
    <s v="SD06"/>
    <x v="15"/>
    <s v="DTM0507"/>
    <s v="SD06138"/>
    <s v="Elsalam"/>
    <s v="DTM0507001"/>
    <s v="yes"/>
    <n v="12.979583"/>
    <n v="22.923249999999999"/>
    <s v="Urban"/>
    <s v="Camp"/>
    <n v="2000"/>
    <n v="10000"/>
    <n v="3625"/>
    <n v="18525"/>
    <m/>
    <m/>
    <n v="2000"/>
    <n v="10000"/>
    <m/>
    <m/>
    <m/>
    <m/>
    <n v="1625"/>
    <n v="8525"/>
    <m/>
    <m/>
    <x v="1"/>
    <s v="Zalingi"/>
    <s v="Central Darfur"/>
    <s v="Wadi Salih"/>
    <s v="North Darfur"/>
    <s v="Saraf Omra"/>
    <s v="Armed conflict, Violence"/>
    <s v="Communal clashes (ethnic, land, cattle) "/>
    <s v="Economic reasons (no livelihood/no services)"/>
    <s v=""/>
    <n v="3625"/>
    <m/>
    <m/>
    <m/>
    <m/>
    <m/>
    <m/>
    <n v="459"/>
    <n v="306"/>
    <n v="2756"/>
    <n v="1072"/>
    <n v="2450"/>
    <n v="4287"/>
    <n v="2756"/>
    <n v="3368"/>
    <n v="306"/>
    <n v="765"/>
    <x v="1"/>
    <m/>
    <m/>
    <m/>
    <m/>
    <m/>
    <m/>
    <s v=" عثمان عمر عبد الرحمن "/>
    <s v="Religious leaders"/>
    <s v=" male "/>
    <s v=" 995,747,815 "/>
    <s v=" عبدالله أمام ابراهيم "/>
    <s v="Government representative"/>
    <s v=" male "/>
    <s v=" 115,667,941 "/>
    <s v=" جمال محمد بحر الدين "/>
    <s v="Shaik"/>
    <s v=" male "/>
    <s v=" 920,034,845 "/>
    <n v="3"/>
    <s v="In person"/>
    <s v="Yes, for most"/>
    <s v="Only for some"/>
    <s v="Yes, for most"/>
    <s v="Green     "/>
    <n v="1465"/>
    <n v="8727"/>
    <n v="9798"/>
    <s v="Central Darfur"/>
    <s v="Azum"/>
    <s v="SD06"/>
    <s v="SD06110"/>
    <s v="Accurate"/>
    <s v="cac2c5b8-34e3-4caa-985a-0c218f244d8e"/>
    <s v="Show location"/>
  </r>
  <r>
    <s v="2021-05-29"/>
    <s v="Round3"/>
    <x v="1"/>
    <s v="DTM05"/>
    <s v="SD06"/>
    <x v="15"/>
    <s v="DTM0507"/>
    <s v="SD06138"/>
    <s v="Karanik"/>
    <s v="DTM0507004"/>
    <s v="yes"/>
    <n v="12.902167"/>
    <n v="23.455349999999999"/>
    <s v="Rural"/>
    <s v="Camp"/>
    <n v="5500"/>
    <n v="27500"/>
    <n v="5500"/>
    <n v="27500"/>
    <n v="5500"/>
    <n v="27500"/>
    <m/>
    <m/>
    <m/>
    <m/>
    <m/>
    <m/>
    <m/>
    <m/>
    <m/>
    <m/>
    <x v="1"/>
    <s v="Zalingi"/>
    <m/>
    <m/>
    <m/>
    <m/>
    <s v="Armed conflict, Violence"/>
    <s v="Economic reasons (no livelihood/no services)"/>
    <s v="Communal clashes (ethnic, land, cattle) "/>
    <s v=""/>
    <n v="5500"/>
    <m/>
    <m/>
    <m/>
    <m/>
    <m/>
    <m/>
    <n v="591"/>
    <n v="1183"/>
    <n v="3253"/>
    <n v="3253"/>
    <n v="3844"/>
    <n v="4732"/>
    <n v="4435"/>
    <n v="4435"/>
    <n v="887"/>
    <n v="887"/>
    <x v="1"/>
    <m/>
    <m/>
    <m/>
    <m/>
    <m/>
    <m/>
    <s v=" محمد أدم فرجل الله "/>
    <s v="Religious leaders"/>
    <s v=" male "/>
    <s v=" 927,874,228 "/>
    <s v=" عمر إبراهيم ادم "/>
    <s v="Religious leaders"/>
    <s v=" male "/>
    <s v=" 927,074,437 "/>
    <s v=" محمد عبد الكريم احمد "/>
    <s v="Religious leaders"/>
    <s v=" male "/>
    <s v=" 909,672,096 "/>
    <n v="3"/>
    <s v="In person"/>
    <s v="Yes, for everything"/>
    <s v="No"/>
    <s v="Yes, for everything"/>
    <s v="Green     "/>
    <n v="1464"/>
    <n v="13010"/>
    <n v="14490"/>
    <s v="Central Darfur"/>
    <s v="Zalingi"/>
    <s v="SD06"/>
    <s v="SD06138"/>
    <s v="Accurate"/>
    <s v="a15baeae-7ba7-4008-b590-c8c1581206eb"/>
    <s v="Show location"/>
  </r>
  <r>
    <s v="2021-05-29"/>
    <s v="Round3"/>
    <x v="1"/>
    <s v="DTM05"/>
    <s v="SD06"/>
    <x v="15"/>
    <s v="DTM0507"/>
    <s v="SD06138"/>
    <s v="Taiba"/>
    <s v="DTM0507006"/>
    <s v="yes"/>
    <n v="12.899989100000001"/>
    <n v="23.481063899999999"/>
    <s v="Rural"/>
    <s v="Camp"/>
    <n v="2900"/>
    <n v="14500"/>
    <n v="2905"/>
    <n v="14520"/>
    <n v="2905"/>
    <n v="14520"/>
    <m/>
    <m/>
    <m/>
    <m/>
    <m/>
    <m/>
    <m/>
    <m/>
    <m/>
    <m/>
    <x v="1"/>
    <s v="Zalingi"/>
    <s v="Central Darfur"/>
    <s v="Wadi Salih"/>
    <s v="Central Darfur"/>
    <s v="Azum"/>
    <s v="Communal clashes (ethnic, land, cattle) "/>
    <s v="Economic reasons (no livelihood/no services)"/>
    <s v="Armed conflict, Violence"/>
    <s v=""/>
    <n v="2905"/>
    <m/>
    <m/>
    <m/>
    <m/>
    <m/>
    <m/>
    <n v="558"/>
    <n v="419"/>
    <n v="1117"/>
    <n v="1257"/>
    <n v="2513"/>
    <n v="1954"/>
    <n v="3072"/>
    <n v="2513"/>
    <n v="419"/>
    <n v="698"/>
    <x v="1"/>
    <m/>
    <m/>
    <m/>
    <m/>
    <m/>
    <m/>
    <s v=" الهادي ادم النور "/>
    <s v="Religious leaders"/>
    <s v=" male "/>
    <s v=" 913,884,584 "/>
    <s v=" ابوبكر عثمان "/>
    <s v="Religious leaders"/>
    <s v=" male "/>
    <s v=" 903,822,879 "/>
    <s v=" احمد ادم "/>
    <s v="Religious leaders"/>
    <s v=" male "/>
    <s v=" 926,935,345 "/>
    <n v="20"/>
    <s v="In person"/>
    <s v="Yes, for everything"/>
    <s v="Yes, for everything"/>
    <s v="Yes, for everything"/>
    <s v="Green     "/>
    <n v="1208"/>
    <n v="7679"/>
    <n v="6841"/>
    <s v="Central Darfur"/>
    <s v="Zalingi"/>
    <s v="SD02"/>
    <s v="SD06138"/>
    <s v="NO"/>
    <s v="3d4bf673-220e-4d1f-9808-5de181d324a0"/>
    <s v="Show location"/>
  </r>
  <r>
    <s v="2021-05-22"/>
    <s v="Round3"/>
    <x v="2"/>
    <s v="DTM04"/>
    <s v="SD05"/>
    <x v="16"/>
    <s v="DTM0401"/>
    <s v="SD05142"/>
    <s v="El Neem"/>
    <s v="DTM0401006"/>
    <s v="yes"/>
    <n v="11.816280000000001"/>
    <n v="26.211469999999998"/>
    <s v="Urban"/>
    <s v="Camp"/>
    <n v="12865"/>
    <n v="92745"/>
    <n v="12950"/>
    <n v="93000"/>
    <n v="7083"/>
    <n v="70862"/>
    <n v="5867"/>
    <n v="22138"/>
    <m/>
    <m/>
    <m/>
    <m/>
    <m/>
    <m/>
    <m/>
    <m/>
    <x v="5"/>
    <s v="Bahr Al Arab"/>
    <s v="South Darfur"/>
    <s v="Beliel"/>
    <s v="East Darfur"/>
    <s v="Shia'ria"/>
    <s v="Armed conflict, Violence"/>
    <s v="Communal clashes (ethnic, land, cattle) "/>
    <s v="Economic reasons (no livelihood/no services)"/>
    <s v=""/>
    <n v="12950"/>
    <m/>
    <m/>
    <m/>
    <m/>
    <m/>
    <m/>
    <n v="4079"/>
    <n v="4079"/>
    <n v="8974"/>
    <n v="9789"/>
    <n v="9789"/>
    <n v="11421"/>
    <n v="17132"/>
    <n v="20395"/>
    <n v="3263"/>
    <n v="4079"/>
    <x v="0"/>
    <m/>
    <m/>
    <m/>
    <m/>
    <m/>
    <m/>
    <s v="   عبد الله سليمان "/>
    <s v="Religious leaders"/>
    <s v=" male "/>
    <s v=" 911,354,786 "/>
    <s v=""/>
    <s v=""/>
    <s v=""/>
    <s v=""/>
    <s v=""/>
    <s v=""/>
    <s v=""/>
    <s v=""/>
    <n v="50"/>
    <s v="In person"/>
    <s v="Yes, for most"/>
    <s v="Yes, for most"/>
    <s v="Only for some"/>
    <s v="Green     "/>
    <n v="1472"/>
    <n v="43237"/>
    <n v="49763"/>
    <s v="East Darfur"/>
    <s v="Assalaya"/>
    <s v="SD05"/>
    <s v="SD05163"/>
    <s v="Accurate"/>
    <s v="9398695e-8445-48f6-b297-6778c2c11669"/>
    <s v="Show location"/>
  </r>
  <r>
    <s v="2021-04-22"/>
    <s v="Round3"/>
    <x v="2"/>
    <s v="DTM04"/>
    <s v="SD05"/>
    <x v="17"/>
    <s v="DTM0401"/>
    <s v="SD05163"/>
    <s v="Algedamya"/>
    <s v="DTM0401007"/>
    <s v="yes"/>
    <n v="11.518717000000001"/>
    <n v="26.208817"/>
    <s v="Rural"/>
    <s v="Village"/>
    <n v="500"/>
    <n v="1500"/>
    <n v="507"/>
    <n v="2140"/>
    <n v="200"/>
    <n v="1000"/>
    <n v="170"/>
    <n v="550"/>
    <n v="137"/>
    <n v="590"/>
    <m/>
    <m/>
    <m/>
    <m/>
    <m/>
    <m/>
    <x v="4"/>
    <s v="Nyala"/>
    <s v="North Darfur"/>
    <s v="Al Lait"/>
    <s v="South Darfur"/>
    <s v="Gereida"/>
    <s v="Armed conflict, Violence"/>
    <s v="Communal clashes (ethnic, land, cattle) "/>
    <s v="Economic reasons (no livelihood/no services)"/>
    <s v=""/>
    <n v="507"/>
    <m/>
    <m/>
    <m/>
    <m/>
    <m/>
    <m/>
    <n v="115"/>
    <n v="115"/>
    <n v="161"/>
    <n v="230"/>
    <n v="207"/>
    <n v="254"/>
    <n v="414"/>
    <n v="483"/>
    <n v="92"/>
    <n v="69"/>
    <x v="1"/>
    <m/>
    <m/>
    <m/>
    <m/>
    <m/>
    <m/>
    <s v=" يعقوب ادم "/>
    <s v="Religious leaders"/>
    <s v=" male "/>
    <s v=" 914,818,489 "/>
    <s v=" محمد اسماعيل "/>
    <s v="Ameer"/>
    <s v=" male "/>
    <s v=" 121,199,102 "/>
    <s v=" يحي محمد احمد "/>
    <s v="Ameer"/>
    <s v=" male "/>
    <s v=" 920,346,325 "/>
    <n v="40"/>
    <s v="In person"/>
    <s v="Yes, for most"/>
    <s v="Only for some"/>
    <s v="Yes, for everything"/>
    <s v="Green     "/>
    <n v="1023"/>
    <n v="989"/>
    <n v="1151"/>
    <s v="East Darfur"/>
    <s v="Ad Du'ayn"/>
    <s v="SD05"/>
    <s v="SD05142"/>
    <s v="Accurate"/>
    <s v="80fcec6c-d0a6-4ec9-a869-12b42b54113b"/>
    <s v="Show location"/>
  </r>
  <r>
    <s v="2021-04-29"/>
    <s v="Round3"/>
    <x v="2"/>
    <s v="DTM04"/>
    <s v="SD05"/>
    <x v="18"/>
    <s v="DTM0402"/>
    <s v="SD05148"/>
    <s v="Abu Dangal"/>
    <s v="DTM0402001"/>
    <s v="yes"/>
    <n v="12.349017"/>
    <n v="25.729617000000001"/>
    <s v="Rural"/>
    <s v="Admin Unit"/>
    <n v="67"/>
    <n v="505"/>
    <n v="100"/>
    <n v="486"/>
    <n v="100"/>
    <n v="486"/>
    <m/>
    <m/>
    <m/>
    <m/>
    <m/>
    <m/>
    <m/>
    <m/>
    <m/>
    <m/>
    <x v="5"/>
    <s v="Shia'ria"/>
    <m/>
    <m/>
    <m/>
    <m/>
    <s v="Armed conflict, Violence"/>
    <s v=""/>
    <s v=""/>
    <s v=""/>
    <m/>
    <n v="100"/>
    <m/>
    <m/>
    <m/>
    <m/>
    <m/>
    <n v="35"/>
    <n v="26"/>
    <n v="53"/>
    <n v="39"/>
    <n v="83"/>
    <n v="92"/>
    <n v="57"/>
    <n v="74"/>
    <n v="18"/>
    <n v="9"/>
    <x v="1"/>
    <m/>
    <m/>
    <m/>
    <m/>
    <m/>
    <m/>
    <s v=" بوش موسى بوش عبدالله "/>
    <s v="Religious leaders"/>
    <s v=" male "/>
    <s v=" 923,062,854 "/>
    <s v=" ابراهيم ادم حامد خميس "/>
    <s v="Religious leaders"/>
    <s v=" male "/>
    <s v=" 928,558,955 "/>
    <s v=""/>
    <s v=""/>
    <s v=""/>
    <s v=""/>
    <n v="30"/>
    <s v="In person"/>
    <s v="Only for some"/>
    <s v="No"/>
    <s v="Only for some"/>
    <s v="Orange    "/>
    <n v="597"/>
    <n v="246"/>
    <n v="240"/>
    <s v="East Darfur"/>
    <s v="Shia'ria"/>
    <s v="SD05"/>
    <s v="SD05148"/>
    <s v="Accurate"/>
    <s v="8b56b2e3-fe06-4388-80d3-9ab1bfd1111b"/>
    <s v="Show location"/>
  </r>
  <r>
    <s v="2021-05-05"/>
    <s v="Round3"/>
    <x v="2"/>
    <s v="DTM04"/>
    <s v="SD05"/>
    <x v="18"/>
    <s v="DTM0402"/>
    <s v="SD05148"/>
    <s v="Kazan jedeed"/>
    <s v="DTM0402007"/>
    <s v="yes"/>
    <n v="12.659017"/>
    <n v="25.715933"/>
    <s v="Urban"/>
    <s v="Admin Unit"/>
    <n v="30"/>
    <n v="150"/>
    <n v="125"/>
    <n v="889"/>
    <n v="125"/>
    <n v="889"/>
    <m/>
    <m/>
    <m/>
    <m/>
    <m/>
    <m/>
    <m/>
    <m/>
    <m/>
    <m/>
    <x v="5"/>
    <s v="Shia'ria"/>
    <m/>
    <m/>
    <m/>
    <m/>
    <s v="Armed conflict, Violence"/>
    <s v="Communal clashes (ethnic, land, cattle) "/>
    <s v=""/>
    <s v=""/>
    <m/>
    <m/>
    <m/>
    <m/>
    <m/>
    <m/>
    <n v="125"/>
    <n v="23"/>
    <n v="38"/>
    <n v="69"/>
    <n v="46"/>
    <n v="161"/>
    <n v="207"/>
    <n v="146"/>
    <n v="161"/>
    <n v="23"/>
    <n v="15"/>
    <x v="0"/>
    <m/>
    <m/>
    <m/>
    <m/>
    <m/>
    <m/>
    <s v=" أحمد شطة "/>
    <s v="Ameer"/>
    <s v=" male "/>
    <s v=" 997,922,200 "/>
    <s v=" عبدالرازق عبدالرحمن "/>
    <s v="Religious leaders"/>
    <s v=" male "/>
    <s v=" 918,505,727 "/>
    <s v=" عصام ادم علي "/>
    <s v="Ameer"/>
    <s v=" male "/>
    <s v=" 920,850,898 "/>
    <n v="5"/>
    <s v="In person"/>
    <s v="Only for some"/>
    <s v="No"/>
    <s v="Only for some"/>
    <s v="Orange    "/>
    <n v="600"/>
    <n v="422"/>
    <n v="467"/>
    <s v="East Darfur"/>
    <s v="Shia'ria"/>
    <s v="SD05"/>
    <s v="SD05148"/>
    <s v="Accurate"/>
    <s v="36905e39-51ea-48c7-964f-7c436b002d93"/>
    <s v="Show location"/>
  </r>
  <r>
    <s v="2021-04-22"/>
    <s v="Round3"/>
    <x v="2"/>
    <s v="DTM04"/>
    <s v="SD05"/>
    <x v="18"/>
    <s v="DTM0402"/>
    <s v="SD05148"/>
    <s v="Shearia"/>
    <s v="DTM0402009"/>
    <s v="yes"/>
    <n v="12.439617"/>
    <n v="25.583117000000001"/>
    <s v="Urban"/>
    <s v="Admin Unit"/>
    <m/>
    <m/>
    <n v="480"/>
    <n v="2800"/>
    <n v="480"/>
    <n v="2800"/>
    <m/>
    <m/>
    <m/>
    <m/>
    <m/>
    <m/>
    <m/>
    <m/>
    <m/>
    <m/>
    <x v="4"/>
    <s v="Nitega"/>
    <m/>
    <m/>
    <m/>
    <m/>
    <s v="Communal clashes (ethnic, land, cattle) "/>
    <s v=""/>
    <s v=""/>
    <s v=""/>
    <n v="480"/>
    <m/>
    <m/>
    <m/>
    <m/>
    <m/>
    <m/>
    <n v="94"/>
    <n v="0"/>
    <n v="157"/>
    <n v="189"/>
    <n v="535"/>
    <n v="630"/>
    <n v="503"/>
    <n v="598"/>
    <n v="31"/>
    <n v="63"/>
    <x v="1"/>
    <m/>
    <m/>
    <m/>
    <m/>
    <m/>
    <m/>
    <s v=" ايوب موسى عبدالله حماد "/>
    <s v="Ameer"/>
    <s v=" male "/>
    <s v=" 915,517,159 "/>
    <s v=" ادم يعقوب موسى دكو "/>
    <s v="Ameer"/>
    <s v=" male "/>
    <s v=" 919,687,584 "/>
    <s v=" يعقوب أحمد عبدالله "/>
    <s v="Religious leaders"/>
    <s v=" male "/>
    <s v=" 924,982,803 "/>
    <n v="8"/>
    <s v="In person"/>
    <s v="Yes, for most"/>
    <s v="Yes, for most"/>
    <s v="Yes, for most"/>
    <s v="Green     "/>
    <n v="595"/>
    <n v="1320"/>
    <n v="1480"/>
    <s v="East Darfur"/>
    <s v="Shia'ria"/>
    <s v="SD05"/>
    <s v="SD05148"/>
    <s v="Accurate"/>
    <s v="36348fea-cba5-4548-bac9-419e84895837"/>
    <s v="Show location"/>
  </r>
  <r>
    <s v="2021-04-21"/>
    <s v="Round3"/>
    <x v="2"/>
    <s v="DTM04"/>
    <s v="SD05"/>
    <x v="19"/>
    <s v="DTM0403"/>
    <s v="SD05165"/>
    <s v="Labado"/>
    <s v="DTM0403001"/>
    <s v="yes"/>
    <n v="12.13517"/>
    <n v="25.72522"/>
    <s v="Urban"/>
    <s v="Village"/>
    <m/>
    <m/>
    <n v="32"/>
    <n v="161"/>
    <m/>
    <m/>
    <m/>
    <m/>
    <m/>
    <m/>
    <n v="32"/>
    <n v="161"/>
    <m/>
    <m/>
    <m/>
    <m/>
    <x v="4"/>
    <s v="Kubum"/>
    <m/>
    <m/>
    <m/>
    <m/>
    <s v="Armed conflict, Violence"/>
    <s v=""/>
    <s v=""/>
    <s v=""/>
    <m/>
    <n v="32"/>
    <m/>
    <m/>
    <m/>
    <m/>
    <m/>
    <n v="1"/>
    <n v="4"/>
    <n v="20"/>
    <n v="17"/>
    <n v="38"/>
    <n v="28"/>
    <n v="29"/>
    <n v="24"/>
    <n v="0"/>
    <n v="0"/>
    <x v="1"/>
    <m/>
    <m/>
    <m/>
    <m/>
    <m/>
    <m/>
    <s v=" الخير عيسي "/>
    <s v="Ameer"/>
    <s v=" male "/>
    <s v=" 929,284,433 "/>
    <s v=" احمد عمر موسي "/>
    <s v="NGO/Humanitarian Aid Worker"/>
    <s v=" male "/>
    <s v=" 928,918,544 "/>
    <s v=" زكريا محمد ادم "/>
    <s v="Shaik"/>
    <s v=" male "/>
    <s v=" 922,101,164 "/>
    <n v="8"/>
    <s v="In person"/>
    <s v="Yes, for most"/>
    <s v="Only for some"/>
    <s v="Yes, for most"/>
    <s v="Green     "/>
    <n v="514"/>
    <n v="88"/>
    <n v="73"/>
    <s v="East Darfur"/>
    <s v="Yassin"/>
    <s v="SD02"/>
    <s v="SD05165"/>
    <s v="NO"/>
    <s v="d51ac617-733b-4e8f-9e3e-81f68b1f28d4"/>
    <s v="Show location"/>
  </r>
  <r>
    <s v="2021-04-28"/>
    <s v="Round3"/>
    <x v="3"/>
    <s v="DTM01"/>
    <s v="SD02"/>
    <x v="20"/>
    <s v="DTM0102"/>
    <s v="SD02114"/>
    <s v="Abu Shouk Camp"/>
    <s v="DTM0102095"/>
    <s v="yes"/>
    <n v="13.658886000000001"/>
    <n v="25.349996999999998"/>
    <s v="Urban"/>
    <s v="Camp"/>
    <n v="15000"/>
    <n v="85000"/>
    <n v="15000"/>
    <n v="75000"/>
    <n v="14000"/>
    <n v="70000"/>
    <n v="1000"/>
    <n v="5000"/>
    <m/>
    <m/>
    <m/>
    <m/>
    <m/>
    <m/>
    <m/>
    <m/>
    <x v="1"/>
    <s v="Wasat Jabal Marrah"/>
    <s v="North Darfur"/>
    <s v="Tawila"/>
    <s v="North Darfur"/>
    <s v="Kebkabiya"/>
    <s v="Armed conflict, Violence"/>
    <s v=""/>
    <s v=""/>
    <s v=""/>
    <n v="15000"/>
    <m/>
    <m/>
    <m/>
    <m/>
    <m/>
    <m/>
    <n v="2711"/>
    <n v="1807"/>
    <n v="1807"/>
    <n v="3614"/>
    <n v="8133"/>
    <n v="12651"/>
    <n v="19880"/>
    <n v="15361"/>
    <n v="4518"/>
    <n v="4518"/>
    <x v="0"/>
    <m/>
    <m/>
    <m/>
    <m/>
    <m/>
    <m/>
    <s v=" ادم اسحاق "/>
    <s v="Shaik"/>
    <s v=" male "/>
    <s v=" 913,290,680 "/>
    <s v=" عثمان محمد عثمان "/>
    <s v="Religious leaders"/>
    <s v=" male "/>
    <s v=" 911,936,102 "/>
    <s v=" بوش احمد صالح "/>
    <s v="Shaik"/>
    <s v=" male "/>
    <s v=" 917,294,584 "/>
    <n v="5"/>
    <s v="In person"/>
    <s v="Yes, for most"/>
    <s v="Only for some"/>
    <s v="Yes, for most"/>
    <s v="Green     "/>
    <n v="1370"/>
    <n v="37049"/>
    <n v="37951"/>
    <s v="North Darfur"/>
    <s v="Al Fasher"/>
    <s v="SD02"/>
    <s v="SD02114"/>
    <s v="Accurate"/>
    <s v="3b97d086-133a-4dd4-b0e3-cd5743cf5f17"/>
    <s v="Show location"/>
  </r>
  <r>
    <s v="2021-05-06"/>
    <s v="Round3"/>
    <x v="3"/>
    <s v="DTM01"/>
    <s v="SD02"/>
    <x v="20"/>
    <s v="DTM0102"/>
    <s v="SD02114"/>
    <s v="Al Salam Camp"/>
    <s v="DTM0102096"/>
    <s v="yes"/>
    <n v="13.665376999999999"/>
    <n v="25.368393000000001"/>
    <s v="Urban"/>
    <s v="Camp"/>
    <n v="14000"/>
    <n v="75000"/>
    <n v="14000"/>
    <n v="70000"/>
    <n v="11000"/>
    <n v="55000"/>
    <n v="3000"/>
    <n v="15000"/>
    <m/>
    <m/>
    <m/>
    <m/>
    <m/>
    <m/>
    <m/>
    <m/>
    <x v="3"/>
    <s v="Tawila"/>
    <s v="North Darfur"/>
    <s v="Um Baru"/>
    <s v="East Darfur"/>
    <s v="Shia'ria"/>
    <s v="Armed conflict, Violence"/>
    <s v=""/>
    <s v=""/>
    <s v=""/>
    <n v="14000"/>
    <m/>
    <m/>
    <m/>
    <m/>
    <m/>
    <m/>
    <n v="805"/>
    <n v="1609"/>
    <n v="4828"/>
    <n v="6437"/>
    <n v="14483"/>
    <n v="4022"/>
    <n v="13678"/>
    <n v="12069"/>
    <n v="5632"/>
    <n v="6437"/>
    <x v="0"/>
    <m/>
    <m/>
    <m/>
    <m/>
    <m/>
    <m/>
    <s v=" عبدالله صالح اسحاق محمد "/>
    <s v="Shaik"/>
    <s v=" male "/>
    <s v=" 915,525,276 "/>
    <s v=" موسي ابكر مختار "/>
    <s v="Religious leaders"/>
    <s v=" male "/>
    <s v=" 910,214,608 "/>
    <s v=" محمد تبن ضوالنور "/>
    <s v="Shaik"/>
    <s v=" male "/>
    <s v=" 917,304,830 "/>
    <n v="5"/>
    <s v="In person"/>
    <s v="Yes, for most"/>
    <s v="Only for some"/>
    <s v="Yes, for most"/>
    <s v="Green     "/>
    <n v="1369"/>
    <n v="39426"/>
    <n v="30574"/>
    <s v="North Darfur"/>
    <s v="Al Fasher"/>
    <s v="SD02"/>
    <s v="SD02114"/>
    <s v="Accurate"/>
    <s v="34de4e20-511e-4840-9bd2-1a1d8031a2e9"/>
    <s v="Show location"/>
  </r>
  <r>
    <s v="2021-05-08"/>
    <s v="Round3"/>
    <x v="3"/>
    <s v="DTM01"/>
    <s v="SD02"/>
    <x v="20"/>
    <s v="DTM0102"/>
    <s v="SD02114"/>
    <s v="Beheer"/>
    <s v="DTM0102089"/>
    <s v="yes"/>
    <n v="13.96885"/>
    <n v="25.276183"/>
    <s v="Rural"/>
    <s v="Village"/>
    <n v="45"/>
    <n v="275"/>
    <n v="19"/>
    <n v="100"/>
    <m/>
    <m/>
    <n v="11"/>
    <n v="58"/>
    <n v="8"/>
    <n v="42"/>
    <m/>
    <m/>
    <m/>
    <m/>
    <m/>
    <m/>
    <x v="3"/>
    <s v="Al Fasher"/>
    <m/>
    <m/>
    <m/>
    <m/>
    <s v="Armed conflict, Violence"/>
    <s v=""/>
    <s v=""/>
    <s v=""/>
    <m/>
    <m/>
    <m/>
    <m/>
    <m/>
    <m/>
    <n v="19"/>
    <n v="13"/>
    <n v="10"/>
    <n v="18"/>
    <n v="21"/>
    <n v="5"/>
    <n v="5"/>
    <n v="13"/>
    <n v="10"/>
    <n v="0"/>
    <n v="5"/>
    <x v="0"/>
    <m/>
    <m/>
    <m/>
    <m/>
    <m/>
    <m/>
    <s v=" آدم  احمد محمد "/>
    <s v="Ameer"/>
    <s v=" male "/>
    <s v=" 914,292,326 "/>
    <s v=" محمد  حسابو عبدالله "/>
    <s v="Ameer"/>
    <s v=" male "/>
    <s v=" 973,799,879 "/>
    <s v=" حسنية احمداي  محمد "/>
    <s v="Ameer"/>
    <s v=" female "/>
    <s v=" -   "/>
    <n v="3"/>
    <s v="In person"/>
    <s v="Yes, for most"/>
    <s v="Yes, for most"/>
    <s v="Yes, for most"/>
    <s v="Green     "/>
    <n v="1096"/>
    <n v="49"/>
    <n v="51"/>
    <s v="North Darfur"/>
    <s v="Al Fasher"/>
    <s v="SD02"/>
    <s v="SD02114"/>
    <s v="Accurate"/>
    <s v="9f45aaf4-b0b0-47cf-8e73-10ca6ef53914"/>
    <s v="Show location"/>
  </r>
  <r>
    <s v="2021-04-28"/>
    <s v="Round3"/>
    <x v="3"/>
    <s v="DTM01"/>
    <s v="SD02"/>
    <x v="20"/>
    <s v="DTM0102"/>
    <s v="SD02114"/>
    <s v="Jaber Door"/>
    <s v="DTM0102021"/>
    <s v="yes"/>
    <n v="13.867343"/>
    <n v="24.649668999999999"/>
    <s v="Rural"/>
    <s v="Village"/>
    <n v="8"/>
    <n v="26"/>
    <n v="9"/>
    <n v="23"/>
    <m/>
    <m/>
    <m/>
    <m/>
    <m/>
    <m/>
    <n v="9"/>
    <n v="23"/>
    <m/>
    <m/>
    <m/>
    <m/>
    <x v="3"/>
    <s v="Al Fasher"/>
    <m/>
    <m/>
    <m/>
    <m/>
    <s v="Armed conflict, Violence"/>
    <s v="Communal clashes (ethnic, land, cattle) "/>
    <s v=""/>
    <s v=""/>
    <n v="2"/>
    <n v="2"/>
    <m/>
    <n v="5"/>
    <m/>
    <m/>
    <m/>
    <n v="1"/>
    <n v="2"/>
    <n v="0"/>
    <n v="2"/>
    <n v="4"/>
    <n v="3"/>
    <n v="6"/>
    <n v="5"/>
    <n v="0"/>
    <n v="0"/>
    <x v="0"/>
    <m/>
    <m/>
    <m/>
    <m/>
    <m/>
    <m/>
    <s v=" ادم عمر محمدين "/>
    <s v="Religious leaders"/>
    <s v=" male "/>
    <s v=" 908,812,883 "/>
    <s v=""/>
    <s v=""/>
    <s v=""/>
    <s v=""/>
    <s v=""/>
    <s v=""/>
    <s v=""/>
    <s v=""/>
    <n v="2"/>
    <s v="In person"/>
    <s v="Yes, for most"/>
    <s v="Yes, for most"/>
    <s v="Yes, for most"/>
    <s v="Orange    "/>
    <n v="1035"/>
    <n v="11"/>
    <n v="12"/>
    <s v="North Darfur"/>
    <s v="Kutum"/>
    <s v="SD02"/>
    <s v="SD02128"/>
    <s v="Accurate"/>
    <s v="8f6011ca-21dc-4345-a9a3-e3406379f4e2"/>
    <s v="Show location"/>
  </r>
  <r>
    <s v="2021-04-28"/>
    <s v="Round3"/>
    <x v="3"/>
    <s v="DTM01"/>
    <s v="SD02"/>
    <x v="20"/>
    <s v="DTM0102"/>
    <s v="SD02114"/>
    <s v="katool"/>
    <s v="DTM0102028"/>
    <s v="yes"/>
    <n v="13.881218000000001"/>
    <n v="24.645182999999999"/>
    <s v="Rural"/>
    <s v="Village"/>
    <n v="3"/>
    <n v="10"/>
    <n v="1"/>
    <n v="7"/>
    <m/>
    <m/>
    <m/>
    <m/>
    <m/>
    <m/>
    <m/>
    <m/>
    <n v="1"/>
    <n v="7"/>
    <m/>
    <m/>
    <x v="3"/>
    <s v="Al Fasher"/>
    <m/>
    <m/>
    <m/>
    <m/>
    <s v="Armed conflict, Violence"/>
    <s v="Communal clashes (ethnic, land, cattle) "/>
    <s v="Economic reasons (no livelihood/no services)"/>
    <s v=""/>
    <m/>
    <m/>
    <m/>
    <n v="1"/>
    <m/>
    <m/>
    <m/>
    <n v="0"/>
    <n v="0"/>
    <n v="1"/>
    <n v="1"/>
    <n v="2"/>
    <n v="1"/>
    <n v="1"/>
    <n v="1"/>
    <n v="0"/>
    <n v="0"/>
    <x v="0"/>
    <m/>
    <m/>
    <m/>
    <m/>
    <m/>
    <m/>
    <s v=" ادم علي عبد المجيد "/>
    <s v="Religious leaders"/>
    <s v=" male "/>
    <s v=" 900,379,381 "/>
    <s v=" يعقوب احمد عبدالله "/>
    <s v="Ameer"/>
    <s v=" male "/>
    <s v=" 919,523,943 "/>
    <s v=" قمرالدين عبدالكريم محمد مختار "/>
    <s v="Government representative"/>
    <s v=" male "/>
    <s v=" 914,304,224 "/>
    <n v="3"/>
    <s v="In person"/>
    <s v="Yes, for everything"/>
    <s v="Yes, for everything"/>
    <s v="Yes, for everything"/>
    <s v="Green     "/>
    <n v="1033"/>
    <n v="4"/>
    <n v="3"/>
    <s v="North Darfur"/>
    <s v="Kutum"/>
    <s v="SD02"/>
    <s v="SD02128"/>
    <s v="Accurate"/>
    <s v="7e055e77-dc3f-4e03-b912-e1f8a9bba2ec"/>
    <s v="Show location"/>
  </r>
  <r>
    <s v="2021-04-30"/>
    <s v="Round3"/>
    <x v="3"/>
    <s v="DTM01"/>
    <s v="SD02"/>
    <x v="20"/>
    <s v="DTM0102"/>
    <s v="SD02114"/>
    <s v="Korma"/>
    <s v="DTM0102074"/>
    <s v="yes"/>
    <n v="13.854236999999999"/>
    <n v="24.750433999999998"/>
    <s v="Rural"/>
    <s v="Admin Unit"/>
    <n v="3"/>
    <n v="12"/>
    <n v="1"/>
    <n v="7"/>
    <m/>
    <m/>
    <m/>
    <m/>
    <m/>
    <m/>
    <m/>
    <m/>
    <m/>
    <m/>
    <n v="1"/>
    <n v="7"/>
    <x v="2"/>
    <s v="Ag Geneina"/>
    <m/>
    <m/>
    <m/>
    <m/>
    <s v="Communal clashes (ethnic, land, cattle) "/>
    <s v="Armed conflict, Violence"/>
    <s v=""/>
    <s v=""/>
    <m/>
    <m/>
    <m/>
    <n v="1"/>
    <m/>
    <m/>
    <m/>
    <n v="0"/>
    <n v="0"/>
    <n v="1"/>
    <n v="2"/>
    <n v="1"/>
    <n v="1"/>
    <n v="1"/>
    <n v="1"/>
    <n v="0"/>
    <n v="0"/>
    <x v="1"/>
    <m/>
    <m/>
    <m/>
    <m/>
    <m/>
    <m/>
    <s v=" عبدالله التجاني موسي "/>
    <s v="Religious leaders"/>
    <s v=" male "/>
    <s v=" 912,564,741 "/>
    <s v=" عمده عبدالرحمن "/>
    <s v="Shaik"/>
    <s v=" male "/>
    <s v=" 907,638,716 "/>
    <s v=" نورالدين محمد أحمد "/>
    <s v="Ameer"/>
    <s v=" male "/>
    <s v=" 910,700,760 "/>
    <n v="3"/>
    <s v="In person"/>
    <s v="Yes, for most"/>
    <s v="Yes, for most"/>
    <s v="Only for some"/>
    <s v="Green     "/>
    <n v="1051"/>
    <n v="3"/>
    <n v="4"/>
    <s v="North Darfur"/>
    <s v="Al Fasher"/>
    <s v="SD02"/>
    <s v="SD02114"/>
    <s v="Accurate"/>
    <s v="e5b65d4b-d9b0-484a-bda2-e58357eb30d6"/>
    <s v="Show location"/>
  </r>
  <r>
    <s v="2021-05-14"/>
    <s v="Round3"/>
    <x v="3"/>
    <s v="DTM01"/>
    <s v="SD02"/>
    <x v="20"/>
    <s v="DTM0102"/>
    <s v="SD02114"/>
    <s v="Korma  gathering"/>
    <s v="DTM0102104"/>
    <s v="yes"/>
    <n v="13.797369"/>
    <n v="24.657575999999999"/>
    <s v="Rural"/>
    <s v="Camp"/>
    <n v="4587"/>
    <n v="19451"/>
    <n v="2500"/>
    <n v="14000"/>
    <m/>
    <m/>
    <n v="2500"/>
    <n v="14000"/>
    <m/>
    <m/>
    <m/>
    <m/>
    <m/>
    <m/>
    <m/>
    <m/>
    <x v="3"/>
    <s v="Al Fasher"/>
    <s v="North Darfur"/>
    <s v="Kebkabiya"/>
    <s v="North Darfur"/>
    <s v="Kutum"/>
    <s v="Armed conflict, Violence"/>
    <s v="Communal clashes (ethnic, land, cattle) "/>
    <s v="Economic reasons (no livelihood/no services)"/>
    <s v=""/>
    <n v="2500"/>
    <m/>
    <m/>
    <m/>
    <m/>
    <m/>
    <m/>
    <n v="359"/>
    <n v="359"/>
    <n v="1436"/>
    <n v="1795"/>
    <n v="2333"/>
    <n v="2514"/>
    <n v="2333"/>
    <n v="2333"/>
    <n v="179"/>
    <n v="359"/>
    <x v="0"/>
    <m/>
    <m/>
    <m/>
    <m/>
    <m/>
    <m/>
    <s v=" سليمان زكريا "/>
    <s v="Religious leaders"/>
    <s v=" male "/>
    <s v=" 916,846,086 "/>
    <s v=" عبدالله يحي محمد "/>
    <s v="Religious leaders"/>
    <s v=" male "/>
    <s v=" 916,456,757 "/>
    <s v=" عثمان عمر عبدالله "/>
    <s v="Ameer"/>
    <s v=" male "/>
    <s v=" 919,888,348 "/>
    <n v="11"/>
    <s v="In person"/>
    <s v="Yes, for most"/>
    <s v="Yes, for most"/>
    <s v="Yes, for most"/>
    <s v="Green     "/>
    <n v="1089"/>
    <n v="6640"/>
    <n v="7360"/>
    <s v="North Darfur"/>
    <s v="Al Fasher"/>
    <s v="SD02"/>
    <s v="SD02114"/>
    <s v="Accurate"/>
    <s v="019718c5-0f9a-40a8-9b3c-f14fc7567371"/>
    <s v="Show location"/>
  </r>
  <r>
    <s v="2021-04-27"/>
    <s v="Round3"/>
    <x v="3"/>
    <s v="DTM01"/>
    <s v="SD02"/>
    <x v="20"/>
    <s v="DTM0102"/>
    <s v="SD02114"/>
    <s v="Mogabel"/>
    <s v="DTM0102048"/>
    <s v="yes"/>
    <n v="13.833437999999999"/>
    <n v="24.686115999999998"/>
    <s v="Rural"/>
    <s v="Village"/>
    <m/>
    <m/>
    <n v="3"/>
    <n v="15"/>
    <m/>
    <m/>
    <m/>
    <m/>
    <m/>
    <m/>
    <m/>
    <m/>
    <m/>
    <m/>
    <n v="3"/>
    <n v="15"/>
    <x v="3"/>
    <s v="Al Fasher"/>
    <m/>
    <m/>
    <m/>
    <m/>
    <s v="Communal clashes (ethnic, land, cattle) "/>
    <s v=""/>
    <s v=""/>
    <s v=""/>
    <m/>
    <n v="3"/>
    <m/>
    <m/>
    <m/>
    <m/>
    <m/>
    <n v="0"/>
    <n v="0"/>
    <n v="2"/>
    <n v="3"/>
    <n v="0"/>
    <n v="0"/>
    <n v="5"/>
    <n v="5"/>
    <n v="0"/>
    <n v="0"/>
    <x v="0"/>
    <m/>
    <m/>
    <m/>
    <m/>
    <m/>
    <m/>
    <s v=" عبدالله عبدالرسول محمد احمد "/>
    <s v="Religious leaders"/>
    <s v=" male "/>
    <s v=" 911,555,976 "/>
    <s v=" عبدالرسول محمد احمد "/>
    <s v="Ameer"/>
    <s v=" male "/>
    <s v=" 908,967,987 "/>
    <s v=""/>
    <s v=""/>
    <s v=""/>
    <s v=""/>
    <n v="2"/>
    <s v="In person"/>
    <s v="Yes, for most"/>
    <s v="Yes, for most"/>
    <s v="Yes, for most"/>
    <s v="Orange    "/>
    <n v="1025"/>
    <n v="7"/>
    <n v="8"/>
    <s v="North Darfur"/>
    <s v="Kutum"/>
    <s v="SD02"/>
    <s v="SD02128"/>
    <s v="Accurate"/>
    <s v="654495a3-1253-489a-9c88-823c5bdecb83"/>
    <s v="Show location"/>
  </r>
  <r>
    <s v="2021-05-08"/>
    <s v="Round3"/>
    <x v="3"/>
    <s v="DTM01"/>
    <s v="SD02"/>
    <x v="20"/>
    <s v="DTM0102"/>
    <s v="SD02114"/>
    <s v="Shagra A"/>
    <s v="DTM0102091"/>
    <s v="yes"/>
    <n v="13.60943"/>
    <n v="25.213999999999999"/>
    <s v="Rural"/>
    <s v="Camp"/>
    <n v="101"/>
    <n v="900"/>
    <n v="176"/>
    <n v="1430"/>
    <m/>
    <m/>
    <n v="176"/>
    <n v="1430"/>
    <m/>
    <m/>
    <m/>
    <m/>
    <m/>
    <m/>
    <m/>
    <m/>
    <x v="3"/>
    <s v="Al Fasher"/>
    <m/>
    <m/>
    <m/>
    <m/>
    <s v="Armed conflict, Violence"/>
    <s v=""/>
    <s v=""/>
    <s v=""/>
    <m/>
    <n v="176"/>
    <m/>
    <m/>
    <m/>
    <m/>
    <m/>
    <n v="49"/>
    <n v="114"/>
    <n v="195"/>
    <n v="211"/>
    <n v="81"/>
    <n v="227"/>
    <n v="179"/>
    <n v="260"/>
    <n v="16"/>
    <n v="98"/>
    <x v="0"/>
    <m/>
    <m/>
    <m/>
    <m/>
    <m/>
    <m/>
    <s v=" ياسر موسي محمد عمر "/>
    <s v="Religious leaders"/>
    <s v=" male "/>
    <s v=" 912,605,363 "/>
    <s v=" يحيى صالح هرون "/>
    <s v="Ameer"/>
    <s v=" male "/>
    <s v=" 911,074,742 "/>
    <s v=" محمد أبكر ادم عثمان "/>
    <s v="Ameer"/>
    <s v=" male "/>
    <s v=" 918,104,995 "/>
    <n v="3"/>
    <s v="In person"/>
    <s v="Yes, for most"/>
    <s v="Yes, for most"/>
    <s v="Yes, for most"/>
    <s v="Green     "/>
    <n v="1093"/>
    <n v="520"/>
    <n v="910"/>
    <s v="North Darfur"/>
    <s v="Al Fasher"/>
    <s v="SD02"/>
    <s v="SD02114"/>
    <s v="Accurate"/>
    <s v="5fbefdee-d1f9-40cf-a806-61e6788fc7c7"/>
    <s v="Show location"/>
  </r>
  <r>
    <s v="2021-05-08"/>
    <s v="Round3"/>
    <x v="3"/>
    <s v="DTM01"/>
    <s v="SD02"/>
    <x v="20"/>
    <s v="DTM0102"/>
    <s v="SD02114"/>
    <s v="Shagra B"/>
    <s v="DTM0102092"/>
    <s v="yes"/>
    <n v="13.60263"/>
    <n v="25.22993"/>
    <s v="Rural"/>
    <s v="Village"/>
    <n v="350"/>
    <n v="2450"/>
    <n v="150"/>
    <n v="850"/>
    <m/>
    <m/>
    <n v="150"/>
    <n v="850"/>
    <m/>
    <m/>
    <m/>
    <m/>
    <m/>
    <m/>
    <m/>
    <m/>
    <x v="3"/>
    <s v="Al Fasher"/>
    <m/>
    <m/>
    <m/>
    <m/>
    <s v="Armed conflict, Violence"/>
    <s v=""/>
    <s v=""/>
    <s v=""/>
    <m/>
    <m/>
    <m/>
    <m/>
    <m/>
    <m/>
    <n v="150"/>
    <n v="53"/>
    <n v="74"/>
    <n v="53"/>
    <n v="96"/>
    <n v="64"/>
    <n v="42"/>
    <n v="138"/>
    <n v="202"/>
    <n v="43"/>
    <n v="85"/>
    <x v="0"/>
    <m/>
    <m/>
    <m/>
    <m/>
    <m/>
    <m/>
    <s v=" أبوبكر  ادريس  أحمد "/>
    <s v="Religious leaders"/>
    <s v=" male "/>
    <s v=" 911,202,461 "/>
    <s v=" محمد  نورالدين عثمان "/>
    <s v="Ameer"/>
    <s v=" male "/>
    <s v=" 910,140,123 "/>
    <s v=" أدم سليمان عبدالله  "/>
    <s v="Ameer"/>
    <s v=" male "/>
    <s v=" 917,326,266 "/>
    <n v="3"/>
    <s v="In person"/>
    <s v="Yes, for most"/>
    <s v="Yes, for most"/>
    <s v="Yes, for most"/>
    <s v="Green     "/>
    <n v="1094"/>
    <n v="351"/>
    <n v="499"/>
    <s v="North Darfur"/>
    <s v="Al Fasher"/>
    <s v="SD02"/>
    <s v="SD02114"/>
    <s v="Accurate"/>
    <s v="c739d074-300f-4740-b1e3-3190eade070b"/>
    <s v="Show location"/>
  </r>
  <r>
    <s v="2021-05-08"/>
    <s v="Round3"/>
    <x v="3"/>
    <s v="DTM01"/>
    <s v="SD02"/>
    <x v="20"/>
    <s v="DTM0102"/>
    <s v="SD02114"/>
    <s v="Shagra C"/>
    <s v="DTM0102093"/>
    <s v="yes"/>
    <n v="13.611000000000001"/>
    <n v="25.208130000000001"/>
    <s v="Rural"/>
    <s v="Village"/>
    <n v="1200"/>
    <n v="6000"/>
    <n v="900"/>
    <n v="4800"/>
    <m/>
    <m/>
    <n v="900"/>
    <n v="4800"/>
    <m/>
    <m/>
    <m/>
    <m/>
    <m/>
    <m/>
    <m/>
    <m/>
    <x v="3"/>
    <s v="Al Fasher"/>
    <m/>
    <m/>
    <m/>
    <m/>
    <s v="Armed conflict, Violence"/>
    <s v=""/>
    <s v=""/>
    <s v=""/>
    <m/>
    <m/>
    <m/>
    <m/>
    <m/>
    <m/>
    <n v="900"/>
    <n v="378"/>
    <n v="378"/>
    <n v="378"/>
    <n v="431"/>
    <n v="378"/>
    <n v="538"/>
    <n v="647"/>
    <n v="971"/>
    <n v="216"/>
    <n v="485"/>
    <x v="0"/>
    <m/>
    <m/>
    <m/>
    <m/>
    <m/>
    <m/>
    <s v=" الهادي آدم بشير "/>
    <s v="Ameer"/>
    <s v=" male "/>
    <s v=" 965,333,409 "/>
    <s v=" يحيى أحمد  هرون "/>
    <s v="Ameer"/>
    <s v=" male "/>
    <s v=" 909,379,913 "/>
    <s v=""/>
    <s v=""/>
    <s v=""/>
    <s v=""/>
    <n v="2"/>
    <s v="In person"/>
    <s v="Only for some"/>
    <s v="Only for some"/>
    <s v="Only for some"/>
    <s v="Orange    "/>
    <n v="1095"/>
    <n v="1997"/>
    <n v="2803"/>
    <s v="North Darfur"/>
    <s v="Al Fasher"/>
    <s v="SD02"/>
    <s v="SD02114"/>
    <s v="Accurate"/>
    <s v="4ac36995-1abe-4954-b26e-856f4344f868"/>
    <s v="Show location"/>
  </r>
  <r>
    <s v="2021-05-06"/>
    <s v="Round3"/>
    <x v="3"/>
    <s v="DTM01"/>
    <s v="SD02"/>
    <x v="20"/>
    <s v="DTM0102"/>
    <s v="SD02114"/>
    <s v="Takbur"/>
    <s v="DTM0102107"/>
    <s v="yes"/>
    <n v="13.922347"/>
    <n v="24.894210999999999"/>
    <s v="Rural"/>
    <s v="Village"/>
    <n v="6"/>
    <n v="27"/>
    <n v="6"/>
    <n v="29"/>
    <m/>
    <m/>
    <m/>
    <m/>
    <n v="6"/>
    <n v="29"/>
    <m/>
    <m/>
    <m/>
    <m/>
    <m/>
    <m/>
    <x v="3"/>
    <s v="Al Fasher"/>
    <m/>
    <m/>
    <m/>
    <m/>
    <s v="Armed conflict, Violence"/>
    <s v=""/>
    <s v="Communal clashes (ethnic, land, cattle) "/>
    <s v=""/>
    <m/>
    <m/>
    <m/>
    <n v="6"/>
    <m/>
    <m/>
    <m/>
    <n v="0"/>
    <n v="1"/>
    <n v="4"/>
    <n v="3"/>
    <n v="5"/>
    <n v="4"/>
    <n v="5"/>
    <n v="5"/>
    <n v="0"/>
    <n v="2"/>
    <x v="0"/>
    <m/>
    <m/>
    <m/>
    <m/>
    <m/>
    <m/>
    <s v=""/>
    <s v=""/>
    <s v=""/>
    <s v=""/>
    <s v=""/>
    <s v=""/>
    <s v=""/>
    <s v=""/>
    <s v=""/>
    <s v=""/>
    <s v=""/>
    <s v=""/>
    <n v="5"/>
    <s v="In person"/>
    <s v="Yes, for most"/>
    <s v="Yes, for most"/>
    <s v="Yes, for most"/>
    <s v="Green     "/>
    <n v="1073"/>
    <n v="14"/>
    <n v="15"/>
    <s v="North Darfur"/>
    <s v="Al Fasher"/>
    <s v="SD02"/>
    <s v="SD02114"/>
    <s v="Accurate"/>
    <s v="4bc94f9e-566c-44fd-b083-b2d4cffcb5f7"/>
    <s v="Show location"/>
  </r>
  <r>
    <s v="2021-05-10"/>
    <s v="Round3"/>
    <x v="3"/>
    <s v="DTM01"/>
    <s v="SD02"/>
    <x v="20"/>
    <s v="DTM0102"/>
    <s v="SD02114"/>
    <s v="Tarfona"/>
    <s v="DTM0102049"/>
    <s v="yes"/>
    <n v="13.833386000000001"/>
    <n v="24.733063000000001"/>
    <s v="Rural"/>
    <s v="Village"/>
    <m/>
    <m/>
    <n v="3"/>
    <n v="15"/>
    <m/>
    <m/>
    <m/>
    <m/>
    <n v="3"/>
    <n v="15"/>
    <m/>
    <m/>
    <m/>
    <m/>
    <m/>
    <m/>
    <x v="3"/>
    <s v="Al Fasher"/>
    <m/>
    <m/>
    <m/>
    <m/>
    <s v="Economic reasons (no livelihood/no services)"/>
    <s v=""/>
    <s v=""/>
    <s v=""/>
    <m/>
    <m/>
    <m/>
    <n v="3"/>
    <m/>
    <m/>
    <m/>
    <n v="1"/>
    <n v="0"/>
    <n v="1"/>
    <n v="2"/>
    <n v="2"/>
    <n v="3"/>
    <n v="3"/>
    <n v="3"/>
    <n v="0"/>
    <n v="0"/>
    <x v="1"/>
    <m/>
    <m/>
    <m/>
    <m/>
    <m/>
    <m/>
    <s v=" عبدالله أحمد عبدالله "/>
    <s v="Religious leaders"/>
    <s v=" male "/>
    <s v=" 965,857,905 "/>
    <s v=" محمد منصور ادم "/>
    <s v="Ameer"/>
    <s v=" male "/>
    <s v=" 969,713,430 "/>
    <s v=" عبدالله ابراهيم محمد "/>
    <s v="Ameer"/>
    <s v=" male "/>
    <s v=" 900,547,209 "/>
    <n v="7"/>
    <s v="In person"/>
    <s v="Only for some"/>
    <s v="Yes, for most"/>
    <s v="Yes, for most"/>
    <s v="Green     "/>
    <n v="1086"/>
    <n v="7"/>
    <n v="8"/>
    <s v="North Darfur"/>
    <s v="Al Fasher"/>
    <s v="SD02"/>
    <s v="SD02114"/>
    <s v="Accurate"/>
    <s v="f71588a3-a3e7-4496-9de8-badfdad27601"/>
    <s v="Show location"/>
  </r>
  <r>
    <s v="2021-05-08"/>
    <s v="Round3"/>
    <x v="3"/>
    <s v="DTM01"/>
    <s v="SD02"/>
    <x v="20"/>
    <s v="DTM0102"/>
    <s v="SD02114"/>
    <s v="Um hajaleej"/>
    <s v="DTM0102094"/>
    <s v="yes"/>
    <n v="13.658250000000001"/>
    <n v="25.149132999999999"/>
    <s v="Rural"/>
    <s v="Village"/>
    <n v="180"/>
    <n v="900"/>
    <n v="29"/>
    <n v="137"/>
    <m/>
    <m/>
    <n v="29"/>
    <n v="137"/>
    <m/>
    <m/>
    <m/>
    <m/>
    <m/>
    <m/>
    <m/>
    <m/>
    <x v="3"/>
    <s v="Al Fasher"/>
    <m/>
    <m/>
    <m/>
    <m/>
    <s v="Armed conflict, Violence"/>
    <s v=""/>
    <s v=""/>
    <s v=""/>
    <m/>
    <m/>
    <m/>
    <m/>
    <m/>
    <m/>
    <n v="29"/>
    <n v="6"/>
    <n v="9"/>
    <n v="14"/>
    <n v="20"/>
    <n v="9"/>
    <n v="15"/>
    <n v="20"/>
    <n v="30"/>
    <n v="6"/>
    <n v="8"/>
    <x v="0"/>
    <m/>
    <m/>
    <m/>
    <m/>
    <m/>
    <m/>
    <s v=" دكتور  سليمان أدم حسن "/>
    <s v="Shaik"/>
    <s v=" male "/>
    <s v=" 909,159,919 "/>
    <s v=" حامد أحمد عبدالوهاب "/>
    <s v="Ameer"/>
    <s v=" male "/>
    <s v=" 918,286,142 "/>
    <s v=" هرون سعيد "/>
    <s v="Religious leaders"/>
    <s v=" male "/>
    <s v=" 907,918,651 "/>
    <n v="3"/>
    <s v="In person"/>
    <s v="Yes, for most"/>
    <s v="Yes, for most"/>
    <s v="Yes, for most"/>
    <s v="Green     "/>
    <n v="1097"/>
    <n v="55"/>
    <n v="82"/>
    <s v="North Darfur"/>
    <s v="Al Fasher"/>
    <s v="SD02"/>
    <s v="SD02114"/>
    <s v="Accurate"/>
    <s v="ed8cd524-7354-487f-8212-cd722e886939"/>
    <s v="Show location"/>
  </r>
  <r>
    <s v="2021-05-18"/>
    <s v="Round3"/>
    <x v="3"/>
    <s v="DTM01"/>
    <s v="SD02"/>
    <x v="20"/>
    <s v="DTM0102"/>
    <s v="SD02114"/>
    <s v="Zamzam Camp"/>
    <s v="DTM0102098"/>
    <s v="yes"/>
    <n v="13.48415"/>
    <n v="25.310020000000002"/>
    <s v="Rural"/>
    <s v="Camp"/>
    <n v="111310"/>
    <n v="381904"/>
    <n v="60157"/>
    <n v="243946"/>
    <n v="17998"/>
    <n v="82238"/>
    <n v="42159"/>
    <n v="161708"/>
    <m/>
    <m/>
    <m/>
    <m/>
    <m/>
    <m/>
    <m/>
    <m/>
    <x v="3"/>
    <s v="Tawila"/>
    <s v="North Darfur"/>
    <s v="Dar As Salam"/>
    <s v="South Darfur"/>
    <m/>
    <s v="Armed conflict, Violence"/>
    <s v=""/>
    <s v=""/>
    <s v=""/>
    <n v="60157"/>
    <m/>
    <m/>
    <m/>
    <m/>
    <m/>
    <m/>
    <n v="10980"/>
    <n v="13844"/>
    <n v="21960"/>
    <n v="21005"/>
    <n v="32940"/>
    <n v="35327"/>
    <n v="40101"/>
    <n v="44875"/>
    <n v="11457"/>
    <n v="11457"/>
    <x v="1"/>
    <m/>
    <m/>
    <m/>
    <m/>
    <m/>
    <m/>
    <s v=" ناصر أحمد بكر "/>
    <s v="Shaik"/>
    <s v=" male "/>
    <s v=" 913,384,755 "/>
    <s v=" سليمان ابراهيم عيد "/>
    <s v="Shaik"/>
    <s v=" male "/>
    <s v=" 918,284,610 "/>
    <s v=" هرون عمر اسحق "/>
    <s v="Shaik"/>
    <s v=" male "/>
    <s v=" 914,696,239 "/>
    <n v="27"/>
    <s v="In person"/>
    <s v="Yes, for most"/>
    <s v="Yes, for most"/>
    <s v="Yes, for most"/>
    <s v="Green     "/>
    <n v="3"/>
    <n v="117438"/>
    <n v="126508"/>
    <s v="North Darfur"/>
    <s v="Al Fasher"/>
    <s v="SD02"/>
    <s v="SD02114"/>
    <s v="Accurate"/>
    <s v="96427478-9eef-48ef-8426-d66bccc8143a"/>
    <s v="Show location"/>
  </r>
  <r>
    <s v="2021-05-07"/>
    <s v="Round3"/>
    <x v="3"/>
    <s v="DTM01"/>
    <s v="SD02"/>
    <x v="21"/>
    <s v="DTM0106"/>
    <s v="SD02169"/>
    <s v="Dalil Babikir"/>
    <s v="DTM0106001"/>
    <s v="no"/>
    <n v="11.955215000000001"/>
    <n v="27.041463"/>
    <s v="Rural"/>
    <s v="Village"/>
    <n v="583"/>
    <n v="3499"/>
    <n v="283"/>
    <n v="1981"/>
    <m/>
    <m/>
    <n v="283"/>
    <n v="1981"/>
    <m/>
    <m/>
    <m/>
    <m/>
    <m/>
    <m/>
    <m/>
    <m/>
    <x v="4"/>
    <s v="Gereida"/>
    <s v="East Darfur"/>
    <s v="Abu Karinka"/>
    <m/>
    <m/>
    <s v="Armed conflict, Violence"/>
    <s v="Communal clashes (ethnic, land, cattle) "/>
    <s v=""/>
    <s v=""/>
    <m/>
    <m/>
    <m/>
    <m/>
    <m/>
    <n v="283"/>
    <m/>
    <n v="87"/>
    <n v="62"/>
    <n v="174"/>
    <n v="212"/>
    <n v="287"/>
    <n v="300"/>
    <n v="461"/>
    <n v="311"/>
    <n v="50"/>
    <n v="37"/>
    <x v="1"/>
    <m/>
    <m/>
    <m/>
    <m/>
    <m/>
    <m/>
    <s v=" صالح عبدالرحمن صالح بابكر "/>
    <s v="Religious leaders"/>
    <s v=" male "/>
    <s v=" 929,666,107 "/>
    <s v=" آدم صالح سليمان "/>
    <s v="Ameer"/>
    <s v=" male "/>
    <s v=" 927,238,357 "/>
    <s v=" Mar   yul "/>
    <s v="Omda"/>
    <s v=" male "/>
    <s v=" 925,092,613 "/>
    <n v="3"/>
    <s v="In person"/>
    <s v="Yes, for most"/>
    <s v="Yes, for most"/>
    <s v="Yes, for most"/>
    <s v="Green     "/>
    <n v="1305"/>
    <n v="1059"/>
    <n v="922"/>
    <s v="North Darfur"/>
    <s v="Al Lait"/>
    <s v="SD02"/>
    <s v="SD02169"/>
    <s v="Accurate"/>
    <s v="71aea8ea-d170-4282-b53e-302f431a4e43"/>
    <s v="Show location"/>
  </r>
  <r>
    <s v="2021-05-06"/>
    <s v="Round3"/>
    <x v="3"/>
    <s v="DTM01"/>
    <s v="SD02"/>
    <x v="21"/>
    <s v="DTM0106"/>
    <s v="SD02169"/>
    <s v="Dalil Dokhry"/>
    <s v="DTM0106002"/>
    <s v="yes"/>
    <n v="11.841483"/>
    <n v="26.758333"/>
    <s v="Rural"/>
    <s v="Village"/>
    <n v="71"/>
    <n v="354"/>
    <n v="71"/>
    <n v="354"/>
    <m/>
    <m/>
    <m/>
    <m/>
    <n v="71"/>
    <n v="354"/>
    <m/>
    <m/>
    <m/>
    <m/>
    <m/>
    <m/>
    <x v="4"/>
    <s v="Gereida"/>
    <s v="East Darfur"/>
    <s v="Abu Karinka"/>
    <m/>
    <m/>
    <s v="Armed conflict, Violence"/>
    <s v="Communal clashes (ethnic, land, cattle) "/>
    <s v=""/>
    <s v=""/>
    <m/>
    <m/>
    <m/>
    <m/>
    <m/>
    <n v="71"/>
    <m/>
    <n v="21"/>
    <n v="17"/>
    <n v="37"/>
    <n v="29"/>
    <n v="50"/>
    <n v="46"/>
    <n v="54"/>
    <n v="75"/>
    <n v="17"/>
    <n v="8"/>
    <x v="1"/>
    <m/>
    <m/>
    <m/>
    <m/>
    <m/>
    <m/>
    <s v=" محمد أحمد الضوء احمد "/>
    <s v="Religious leaders"/>
    <s v=" male "/>
    <s v=" 928,889,690 "/>
    <s v=" عبدالله علي ادم "/>
    <s v="Ameer"/>
    <s v=" male "/>
    <s v=" 924,677,057 "/>
    <s v=" Grant can  yay "/>
    <s v="Omda"/>
    <s v=" male "/>
    <s v=""/>
    <n v="3"/>
    <s v="In person"/>
    <s v="Yes, for most"/>
    <s v="Yes, for most"/>
    <s v="Yes, for most"/>
    <s v="Green     "/>
    <n v="1304"/>
    <n v="179"/>
    <n v="175"/>
    <s v="North Darfur"/>
    <s v="Al Lait"/>
    <s v="SD02"/>
    <s v="SD02169"/>
    <s v="Close"/>
    <s v="bcbcded3-08a1-4b50-9286-52a5ef670fe1"/>
    <s v="Show location"/>
  </r>
  <r>
    <s v="2021-05-01"/>
    <s v="Round3"/>
    <x v="3"/>
    <s v="DTM01"/>
    <s v="SD02"/>
    <x v="21"/>
    <s v="DTM0106"/>
    <s v="SD02169"/>
    <s v="Fujakh"/>
    <s v="DTM0106006"/>
    <s v="yes"/>
    <n v="11.774100000000001"/>
    <n v="26.769117000000001"/>
    <s v="Rural"/>
    <s v="Village"/>
    <n v="73"/>
    <n v="467"/>
    <n v="70"/>
    <n v="430"/>
    <m/>
    <m/>
    <m/>
    <m/>
    <n v="70"/>
    <n v="430"/>
    <m/>
    <m/>
    <m/>
    <m/>
    <m/>
    <m/>
    <x v="5"/>
    <s v="Adila"/>
    <s v="East Darfur"/>
    <s v="Abu Karinka"/>
    <m/>
    <m/>
    <s v="Armed conflict, Violence"/>
    <s v="Communal clashes (ethnic, land, cattle) "/>
    <s v=""/>
    <s v=""/>
    <m/>
    <n v="70"/>
    <m/>
    <m/>
    <m/>
    <m/>
    <m/>
    <n v="15"/>
    <n v="18"/>
    <n v="33"/>
    <n v="47"/>
    <n v="68"/>
    <n v="53"/>
    <n v="80"/>
    <n v="83"/>
    <n v="24"/>
    <n v="9"/>
    <x v="0"/>
    <m/>
    <m/>
    <m/>
    <m/>
    <m/>
    <m/>
    <s v=" إبراهيم ضوالبيت  أحمد جمعه "/>
    <s v="Religious leaders"/>
    <s v=" male "/>
    <s v=" 923,418,472 "/>
    <s v=" عبدالله آدم مكي عبدالله "/>
    <s v="NGO/Humanitarian Aid Worker"/>
    <s v=" male "/>
    <s v=" 996,328,097 "/>
    <s v=" إبراهيم تبن أحمد النور "/>
    <s v="NGO/Humanitarian Aid Worker"/>
    <s v=" male "/>
    <s v=" 929,891,977 "/>
    <n v="3"/>
    <s v="In person"/>
    <s v="Yes, for most"/>
    <s v="Yes, for most"/>
    <s v="Yes, for most"/>
    <s v="Green     "/>
    <n v="1303"/>
    <n v="220"/>
    <n v="210"/>
    <s v="North Darfur"/>
    <s v="Al Lait"/>
    <s v="SD02"/>
    <s v="SD02169"/>
    <s v="Accurate"/>
    <s v="9905efbf-c680-4ad4-ad56-dc47b558d0d7"/>
    <s v="Show location"/>
  </r>
  <r>
    <s v="2021-04-29"/>
    <s v="Round3"/>
    <x v="3"/>
    <s v="DTM01"/>
    <s v="SD02"/>
    <x v="21"/>
    <s v="DTM0106"/>
    <s v="SD02169"/>
    <s v="Futaha"/>
    <s v="DTM0106004"/>
    <s v="yes"/>
    <n v="11.75775"/>
    <n v="26.876266999999999"/>
    <s v="Urban"/>
    <s v="Admin Unit"/>
    <n v="582"/>
    <n v="3788"/>
    <n v="460"/>
    <n v="3500"/>
    <m/>
    <m/>
    <m/>
    <m/>
    <n v="460"/>
    <n v="3500"/>
    <m/>
    <m/>
    <m/>
    <m/>
    <m/>
    <m/>
    <x v="5"/>
    <s v="Adila"/>
    <s v="East Darfur"/>
    <s v="Abu Karinka"/>
    <m/>
    <m/>
    <s v="Armed conflict, Violence"/>
    <s v="Communal clashes (ethnic, land, cattle) "/>
    <s v=""/>
    <s v=""/>
    <m/>
    <m/>
    <m/>
    <m/>
    <m/>
    <n v="460"/>
    <m/>
    <n v="38"/>
    <n v="57"/>
    <n v="200"/>
    <n v="171"/>
    <n v="523"/>
    <n v="599"/>
    <n v="961"/>
    <n v="856"/>
    <n v="76"/>
    <n v="19"/>
    <x v="1"/>
    <m/>
    <m/>
    <m/>
    <m/>
    <m/>
    <m/>
    <s v=" مطر فتاحه "/>
    <s v="Religious leaders"/>
    <s v=" male "/>
    <s v=" 923,973,366 "/>
    <s v=" جبارة محمدجبارة دليل "/>
    <s v="Government representative"/>
    <s v=" male "/>
    <s v=" 996,466,963 "/>
    <s v=" Grang  jang  lowal  gang "/>
    <s v="Ameer"/>
    <s v=" male "/>
    <s v=" 995,435,250 "/>
    <n v="3"/>
    <s v="In person"/>
    <s v="Yes, for most"/>
    <s v="Yes, for most"/>
    <s v="Yes, for most"/>
    <s v="Green     "/>
    <n v="1302"/>
    <n v="1798"/>
    <n v="1702"/>
    <s v="North Darfur"/>
    <s v="Al Lait"/>
    <s v="SD02"/>
    <s v="SD02169"/>
    <s v="Accurate"/>
    <s v="443912f5-93ec-488d-a00d-bcdbc0feae81"/>
    <s v="Show location"/>
  </r>
  <r>
    <s v="2021-05-09"/>
    <s v="Round3"/>
    <x v="3"/>
    <s v="DTM01"/>
    <s v="SD02"/>
    <x v="21"/>
    <s v="DTM0106"/>
    <s v="SD02169"/>
    <s v="Jodat"/>
    <s v="DTM0106005"/>
    <s v="yes"/>
    <n v="11.857082999999999"/>
    <n v="26.540216999999998"/>
    <s v="Rural"/>
    <s v="Village"/>
    <n v="645"/>
    <n v="1710"/>
    <n v="85"/>
    <n v="595"/>
    <m/>
    <m/>
    <n v="85"/>
    <n v="595"/>
    <m/>
    <m/>
    <m/>
    <m/>
    <m/>
    <m/>
    <m/>
    <m/>
    <x v="5"/>
    <m/>
    <s v="South Darfur"/>
    <m/>
    <m/>
    <m/>
    <s v="Armed conflict, Violence"/>
    <s v="Communal clashes (ethnic, land, cattle) "/>
    <s v=""/>
    <s v=""/>
    <m/>
    <m/>
    <m/>
    <m/>
    <m/>
    <n v="85"/>
    <m/>
    <n v="14"/>
    <n v="18"/>
    <n v="32"/>
    <n v="36"/>
    <n v="85"/>
    <n v="90"/>
    <n v="147"/>
    <n v="155"/>
    <n v="10"/>
    <n v="8"/>
    <x v="1"/>
    <m/>
    <m/>
    <m/>
    <m/>
    <m/>
    <m/>
    <s v=" الصادق محمد آدم حسين "/>
    <s v="Religious leaders"/>
    <s v=" male "/>
    <s v=" 928,888,697 "/>
    <s v=" محمد عثمان جادالله "/>
    <s v="Ameer"/>
    <s v=" male "/>
    <s v=" 928,052,633 "/>
    <s v=" DoD  akowl "/>
    <s v="Religious leaders"/>
    <s v=" male "/>
    <s v=" 928,888,697 "/>
    <n v="3"/>
    <s v="In person"/>
    <s v="Yes, for most"/>
    <s v="Yes, for most"/>
    <s v="Yes, for most"/>
    <s v="Green     "/>
    <n v="1306"/>
    <n v="288"/>
    <n v="307"/>
    <s v="North Darfur"/>
    <s v="Al Lait"/>
    <s v="SD05"/>
    <s v="SD02169"/>
    <s v="Accurate"/>
    <s v="46e3a529-96b6-45bd-b274-71d4ffc6f96d"/>
    <s v="Show location"/>
  </r>
  <r>
    <s v="2021-06-02"/>
    <s v="Round3"/>
    <x v="3"/>
    <s v="DTM01"/>
    <s v="SD02"/>
    <x v="22"/>
    <s v="DTM0110"/>
    <s v="SD02171"/>
    <s v="Alhila Aljadida"/>
    <s v="DTM0110011"/>
    <s v="yes"/>
    <n v="15.020300000000001"/>
    <n v="22.81785"/>
    <s v="Urban"/>
    <s v="neighborhood"/>
    <m/>
    <m/>
    <n v="917"/>
    <n v="3748"/>
    <m/>
    <m/>
    <m/>
    <m/>
    <m/>
    <m/>
    <m/>
    <m/>
    <n v="917"/>
    <n v="3748"/>
    <m/>
    <m/>
    <x v="3"/>
    <s v="At Tina"/>
    <s v="North Darfur"/>
    <s v="Kebkabiya"/>
    <s v="North Darfur"/>
    <s v="Saraf Omra"/>
    <s v="Communal clashes (ethnic, land, cattle) "/>
    <s v=""/>
    <s v=""/>
    <s v=""/>
    <m/>
    <m/>
    <m/>
    <m/>
    <m/>
    <n v="917"/>
    <m/>
    <n v="256"/>
    <n v="341"/>
    <n v="284"/>
    <n v="369"/>
    <n v="398"/>
    <n v="339"/>
    <n v="710"/>
    <n v="625"/>
    <n v="170"/>
    <n v="256"/>
    <x v="3"/>
    <s v="North Darfur"/>
    <m/>
    <m/>
    <m/>
    <m/>
    <m/>
    <s v=" بشارة حسن احمد  "/>
    <s v="Religious leaders"/>
    <s v=" male "/>
    <s v=" 911,900,818 "/>
    <s v=" سليمان ابراهيم  "/>
    <s v="Ameer"/>
    <s v=" male "/>
    <s v=" 901,100,727 "/>
    <s v=" أحمد علي  "/>
    <s v="Ameer"/>
    <s v=" male "/>
    <s v=" -   "/>
    <n v="7"/>
    <s v="In person"/>
    <s v="Yes, for everything"/>
    <s v="Yes, for most"/>
    <s v="Yes, for everything"/>
    <s v="Green     "/>
    <n v="1460"/>
    <n v="1818"/>
    <n v="1930"/>
    <s v="North Darfur"/>
    <s v="At Tina"/>
    <s v="SD02"/>
    <s v="SD02171"/>
    <s v="Accurate"/>
    <s v="afb72c33-576c-48fe-9bd0-7e374cb2fe33"/>
    <s v="Show location"/>
  </r>
  <r>
    <s v="2021-05-05"/>
    <s v="Round3"/>
    <x v="3"/>
    <s v="DTM01"/>
    <s v="SD02"/>
    <x v="23"/>
    <s v="DTM0101"/>
    <s v="SD02113"/>
    <s v="Andrny"/>
    <s v="DTM0101011"/>
    <s v="yes"/>
    <n v="13.25459"/>
    <n v="25.445799999999998"/>
    <s v="Rural"/>
    <s v="Village"/>
    <m/>
    <m/>
    <n v="5"/>
    <n v="30"/>
    <n v="3"/>
    <n v="18"/>
    <n v="2"/>
    <n v="12"/>
    <m/>
    <m/>
    <m/>
    <m/>
    <m/>
    <m/>
    <m/>
    <m/>
    <x v="3"/>
    <s v="Al Fasher"/>
    <m/>
    <m/>
    <m/>
    <m/>
    <s v="Armed conflict, Violence"/>
    <s v="Communal clashes (ethnic, land, cattle) "/>
    <s v=""/>
    <s v=""/>
    <m/>
    <n v="5"/>
    <m/>
    <m/>
    <m/>
    <m/>
    <m/>
    <n v="0"/>
    <n v="0"/>
    <n v="1"/>
    <n v="3"/>
    <n v="4"/>
    <n v="8"/>
    <n v="5"/>
    <n v="3"/>
    <n v="2"/>
    <n v="4"/>
    <x v="1"/>
    <m/>
    <m/>
    <m/>
    <m/>
    <m/>
    <m/>
    <s v=" عبد الجبار يوسف موسي "/>
    <s v="Religious leaders"/>
    <s v=" male "/>
    <s v=" -   "/>
    <s v=" موسي محمود "/>
    <s v="Ameer"/>
    <s v=" male "/>
    <s v=" -   "/>
    <s v=""/>
    <s v=""/>
    <s v=""/>
    <s v=""/>
    <n v="2"/>
    <s v="In person"/>
    <s v="Yes, for most"/>
    <s v="Yes, for most"/>
    <s v="Yes, for most"/>
    <s v="Orange    "/>
    <n v="44"/>
    <n v="12"/>
    <n v="18"/>
    <s v="North Darfur"/>
    <s v="Dar As Salam"/>
    <s v="SD02"/>
    <s v="SD02113"/>
    <s v="Close"/>
    <s v="379f1a7e-ce61-4125-a3fb-fba8c5114a04"/>
    <s v="Show location"/>
  </r>
  <r>
    <s v="2021-05-08"/>
    <s v="Round3"/>
    <x v="3"/>
    <s v="DTM01"/>
    <s v="SD02"/>
    <x v="23"/>
    <s v="DTM0101"/>
    <s v="SD02113"/>
    <s v="Arasho"/>
    <s v="DTM0101013"/>
    <s v="yes"/>
    <n v="13.666663"/>
    <n v="25.75"/>
    <s v="Rural"/>
    <s v="Village"/>
    <m/>
    <m/>
    <n v="120"/>
    <n v="596"/>
    <m/>
    <m/>
    <n v="100"/>
    <n v="495"/>
    <n v="17"/>
    <n v="86"/>
    <m/>
    <m/>
    <m/>
    <m/>
    <n v="3"/>
    <n v="15"/>
    <x v="3"/>
    <s v="Dar As Salam"/>
    <s v="North Darfur"/>
    <s v="Tawila"/>
    <m/>
    <m/>
    <s v="Armed conflict, Violence"/>
    <s v="Economic reasons (no livelihood/no services)"/>
    <s v=""/>
    <s v=""/>
    <m/>
    <m/>
    <m/>
    <m/>
    <m/>
    <m/>
    <n v="120"/>
    <n v="37"/>
    <n v="37"/>
    <n v="62"/>
    <n v="50"/>
    <n v="62"/>
    <n v="75"/>
    <n v="112"/>
    <n v="124"/>
    <n v="12"/>
    <n v="25"/>
    <x v="0"/>
    <m/>
    <m/>
    <m/>
    <m/>
    <m/>
    <m/>
    <s v=" مالك جدو الحاج سبيل "/>
    <s v="Ameer"/>
    <s v=" male "/>
    <s v=" 922,214,187 "/>
    <s v=" الدين عثمان عبدالله "/>
    <s v="Religious leaders"/>
    <s v=" male "/>
    <s v=" 923,277,074 "/>
    <s v=" عبد الله  عثمان  عبدالله "/>
    <s v="Religious leaders"/>
    <s v=" male "/>
    <s v=" 995,584,288 "/>
    <n v="4"/>
    <s v="In person"/>
    <s v="Yes, for most"/>
    <s v="Yes, for most"/>
    <s v="Yes, for most"/>
    <s v="Green     "/>
    <n v="863"/>
    <n v="285"/>
    <n v="311"/>
    <s v="North Darfur"/>
    <s v="Al Fasher"/>
    <s v="SD02"/>
    <s v="SD02114"/>
    <s v="Close"/>
    <s v="17fc1da9-5509-45c9-852d-40d5fc316234"/>
    <s v="Show location"/>
  </r>
  <r>
    <s v="2021-04-28"/>
    <s v="Round3"/>
    <x v="3"/>
    <s v="DTM01"/>
    <s v="SD02"/>
    <x v="23"/>
    <s v="DTM0101"/>
    <s v="SD02113"/>
    <s v="Dar Alnaiem"/>
    <s v="DTM0101018"/>
    <s v="yes"/>
    <n v="13.293571999999999"/>
    <n v="25.396799999999999"/>
    <s v="Rural"/>
    <s v="Village"/>
    <m/>
    <m/>
    <n v="88"/>
    <n v="528"/>
    <n v="60"/>
    <n v="360"/>
    <n v="15"/>
    <n v="90"/>
    <n v="13"/>
    <n v="78"/>
    <m/>
    <m/>
    <m/>
    <m/>
    <m/>
    <m/>
    <x v="5"/>
    <s v="Shia'ria"/>
    <s v="North Darfur"/>
    <s v="Dar As Salam"/>
    <s v="North Darfur"/>
    <s v="Al Fasher"/>
    <s v="Armed conflict, Violence"/>
    <s v="Communal clashes (ethnic, land, cattle) "/>
    <s v="Economic reasons (no livelihood/no services)"/>
    <s v=""/>
    <m/>
    <n v="88"/>
    <m/>
    <m/>
    <m/>
    <m/>
    <m/>
    <n v="26"/>
    <n v="17"/>
    <n v="43"/>
    <n v="43"/>
    <n v="87"/>
    <n v="69"/>
    <n v="78"/>
    <n v="52"/>
    <n v="61"/>
    <n v="52"/>
    <x v="1"/>
    <m/>
    <m/>
    <m/>
    <m/>
    <m/>
    <m/>
    <s v=" موسي جري نصر "/>
    <s v="Religious leaders"/>
    <s v=" male "/>
    <s v=" -   "/>
    <s v=""/>
    <s v=""/>
    <s v=""/>
    <s v=""/>
    <s v=""/>
    <s v=""/>
    <s v=""/>
    <s v=""/>
    <n v="2"/>
    <s v="In person"/>
    <s v="Yes, for most"/>
    <s v="Yes, for most"/>
    <s v="Yes, for most"/>
    <s v="Orange    "/>
    <n v="55"/>
    <n v="295"/>
    <n v="233"/>
    <s v="North Darfur"/>
    <s v="Dar As Salam"/>
    <s v="SD02"/>
    <s v="SD02113"/>
    <s v="Accurate"/>
    <s v="4557e5c2-7e83-4dd2-8d68-0bf6d68c004f"/>
    <s v="Show location"/>
  </r>
  <r>
    <s v="2021-05-02"/>
    <s v="Round3"/>
    <x v="3"/>
    <s v="DTM01"/>
    <s v="SD02"/>
    <x v="23"/>
    <s v="DTM0101"/>
    <s v="SD02113"/>
    <s v="Helat lyon sharq"/>
    <s v="DTM0101001"/>
    <s v="yes"/>
    <n v="13.35164"/>
    <n v="25.208379999999998"/>
    <s v="Rural"/>
    <s v="Village"/>
    <n v="3"/>
    <n v="13"/>
    <n v="3"/>
    <n v="13"/>
    <m/>
    <m/>
    <n v="3"/>
    <n v="13"/>
    <m/>
    <m/>
    <m/>
    <m/>
    <m/>
    <m/>
    <m/>
    <m/>
    <x v="5"/>
    <s v="Shia'ria"/>
    <m/>
    <m/>
    <m/>
    <m/>
    <s v="Armed conflict, Violence"/>
    <s v=""/>
    <s v=""/>
    <s v=""/>
    <m/>
    <m/>
    <m/>
    <m/>
    <m/>
    <m/>
    <n v="3"/>
    <n v="1"/>
    <n v="1"/>
    <n v="2"/>
    <n v="2"/>
    <n v="1"/>
    <n v="2"/>
    <n v="1"/>
    <n v="3"/>
    <n v="0"/>
    <n v="0"/>
    <x v="0"/>
    <m/>
    <m/>
    <m/>
    <m/>
    <m/>
    <m/>
    <s v=" ادم عمر ابكر "/>
    <s v="Ameer"/>
    <s v=" male "/>
    <s v=" 967,530,437 "/>
    <s v=" عبدالله سليمان حسن "/>
    <s v="Ameer"/>
    <s v=" male "/>
    <s v=" 903,953,004 "/>
    <s v=" حامد شمو نوقري "/>
    <s v="Ameer"/>
    <s v=" male "/>
    <s v=" 907,524,415 "/>
    <n v="3"/>
    <s v="In person"/>
    <s v="Only for some"/>
    <s v="No"/>
    <s v="Yes, for most"/>
    <s v="Green     "/>
    <n v="936"/>
    <n v="5"/>
    <n v="8"/>
    <s v="North Darfur"/>
    <s v="Dar As Salam"/>
    <s v="SD02"/>
    <s v="SD02113"/>
    <s v="Accurate"/>
    <s v="3a2c3201-8c06-42d2-89b7-c20aa1a36a8f"/>
    <s v="Show location"/>
  </r>
  <r>
    <s v="2021-05-02"/>
    <s v="Round3"/>
    <x v="3"/>
    <s v="DTM01"/>
    <s v="SD02"/>
    <x v="23"/>
    <s v="DTM0101"/>
    <s v="SD02113"/>
    <s v="Hilat Layon Greb"/>
    <s v="DTM0101074"/>
    <s v="yes"/>
    <n v="13.29771"/>
    <n v="25.367599999999999"/>
    <s v="Rural"/>
    <s v="Village"/>
    <m/>
    <m/>
    <n v="2"/>
    <n v="8"/>
    <m/>
    <m/>
    <n v="2"/>
    <n v="8"/>
    <m/>
    <m/>
    <m/>
    <m/>
    <m/>
    <m/>
    <m/>
    <m/>
    <x v="3"/>
    <s v="Dar As Salam"/>
    <m/>
    <m/>
    <m/>
    <m/>
    <s v="Communal clashes (ethnic, land, cattle) "/>
    <s v=""/>
    <s v=""/>
    <s v=""/>
    <m/>
    <m/>
    <m/>
    <m/>
    <m/>
    <m/>
    <n v="2"/>
    <n v="0"/>
    <n v="1"/>
    <n v="0"/>
    <n v="0"/>
    <n v="1"/>
    <n v="2"/>
    <n v="2"/>
    <n v="2"/>
    <n v="0"/>
    <n v="0"/>
    <x v="1"/>
    <m/>
    <m/>
    <m/>
    <m/>
    <m/>
    <m/>
    <s v=" محمد سليمان محمود "/>
    <s v="Ameer"/>
    <s v=" male "/>
    <s v=" 967,418,808 "/>
    <s v=" مريم عبدالجبار مانيس "/>
    <s v="Ameer"/>
    <s v=" female "/>
    <s v=" -   "/>
    <s v=""/>
    <s v=""/>
    <s v=""/>
    <s v=""/>
    <n v="2"/>
    <s v="In person"/>
    <s v="Yes, for most"/>
    <s v="No"/>
    <s v="Yes, for most"/>
    <s v="Orange    "/>
    <n v="937"/>
    <n v="3"/>
    <n v="5"/>
    <s v="North Darfur"/>
    <s v="Dar As Salam"/>
    <s v="SD02"/>
    <s v="SD02113"/>
    <s v="NO"/>
    <s v="88029c16-ee70-4b32-ac02-362282a3fd6e"/>
    <s v="Show location"/>
  </r>
  <r>
    <s v="2021-04-26"/>
    <s v="Round3"/>
    <x v="3"/>
    <s v="DTM01"/>
    <s v="SD02"/>
    <x v="23"/>
    <s v="DTM0101"/>
    <s v="SD02113"/>
    <s v="Hilat Lyon Sony"/>
    <s v="DTM0101106"/>
    <s v="yes"/>
    <n v="13.5"/>
    <n v="25.416830000000001"/>
    <s v="Rural"/>
    <s v="neighborhood"/>
    <n v="65"/>
    <n v="342"/>
    <n v="69"/>
    <n v="365"/>
    <m/>
    <m/>
    <n v="69"/>
    <n v="365"/>
    <m/>
    <m/>
    <m/>
    <m/>
    <m/>
    <m/>
    <m/>
    <m/>
    <x v="3"/>
    <s v="Dar As Salam"/>
    <m/>
    <m/>
    <m/>
    <m/>
    <s v="Armed conflict, Violence"/>
    <s v=""/>
    <s v=""/>
    <s v=""/>
    <m/>
    <m/>
    <m/>
    <m/>
    <m/>
    <m/>
    <n v="69"/>
    <n v="12"/>
    <n v="11"/>
    <n v="29"/>
    <n v="25"/>
    <n v="53"/>
    <n v="61"/>
    <n v="60"/>
    <n v="91"/>
    <n v="14"/>
    <n v="9"/>
    <x v="0"/>
    <m/>
    <m/>
    <m/>
    <m/>
    <m/>
    <m/>
    <s v=" محمد صالح الدومه "/>
    <s v="Ameer"/>
    <s v=" male "/>
    <s v=" -   "/>
    <s v=" محمد عبدالقادر احمد "/>
    <s v="Ameer"/>
    <s v=" male "/>
    <s v=" 996,356,673 "/>
    <s v=" صالح محمد بشاره "/>
    <s v="Religious leaders"/>
    <s v=" male "/>
    <s v=" 963,988,385 "/>
    <n v="3"/>
    <s v="In person"/>
    <s v="Only for some"/>
    <s v="No"/>
    <s v="Only for some"/>
    <s v="Orange    "/>
    <n v="931"/>
    <n v="168"/>
    <n v="197"/>
    <s v="North Darfur"/>
    <s v="Al Fasher"/>
    <s v="SD02"/>
    <s v="SD02114"/>
    <s v="Accurate"/>
    <s v="1231d5b5-d02c-48e2-bbf2-dcda0cc98971"/>
    <s v="Show location"/>
  </r>
  <r>
    <s v="2021-04-30"/>
    <s v="Round3"/>
    <x v="3"/>
    <s v="DTM01"/>
    <s v="SD02"/>
    <x v="23"/>
    <s v="DTM0101"/>
    <s v="SD02113"/>
    <s v="Hilat shiekh omar"/>
    <s v="DTM0101045"/>
    <s v="yes"/>
    <n v="13.30494"/>
    <n v="25.337"/>
    <s v="Rural"/>
    <s v="Village"/>
    <n v="34"/>
    <n v="181"/>
    <n v="26"/>
    <n v="124"/>
    <m/>
    <m/>
    <n v="26"/>
    <n v="124"/>
    <m/>
    <m/>
    <m/>
    <m/>
    <m/>
    <m/>
    <m/>
    <m/>
    <x v="3"/>
    <s v="Dar As Salam"/>
    <s v="East Darfur"/>
    <s v="Shia'ria"/>
    <m/>
    <m/>
    <s v="Armed conflict, Violence"/>
    <s v="Communal clashes (ethnic, land, cattle) "/>
    <s v=""/>
    <s v=""/>
    <m/>
    <m/>
    <m/>
    <m/>
    <m/>
    <m/>
    <n v="26"/>
    <n v="9"/>
    <n v="5"/>
    <n v="13"/>
    <n v="11"/>
    <n v="16"/>
    <n v="28"/>
    <n v="24"/>
    <n v="9"/>
    <n v="5"/>
    <n v="4"/>
    <x v="1"/>
    <m/>
    <m/>
    <m/>
    <m/>
    <m/>
    <m/>
    <s v=" الهادي عمر ابراهيم "/>
    <s v="Religious leaders"/>
    <s v=" male "/>
    <s v=" 916,289,810 "/>
    <s v=" ابراهيم موسي ابكر "/>
    <s v="Ameer"/>
    <s v=" male "/>
    <s v=" 927,033,328 "/>
    <s v=" الصادق عبدالله عمر "/>
    <s v="Ameer"/>
    <s v=" male "/>
    <s v=" 910,084,031 "/>
    <n v="3"/>
    <s v="In person"/>
    <s v="Only for some"/>
    <s v="No"/>
    <s v="Yes, for most"/>
    <s v="Green     "/>
    <n v="1817"/>
    <n v="67"/>
    <n v="57"/>
    <s v="North Darfur"/>
    <s v="Dar As Salam"/>
    <s v="SD02"/>
    <s v="SD02113"/>
    <s v="Accurate"/>
    <s v="4ac0ec9a-a8a8-4d71-ac86-4f31a7749d0b"/>
    <s v="Show location"/>
  </r>
  <r>
    <s v="2021-05-01"/>
    <s v="Round3"/>
    <x v="3"/>
    <s v="DTM01"/>
    <s v="SD02"/>
    <x v="23"/>
    <s v="DTM0101"/>
    <s v="SD02113"/>
    <s v="Hillat Abakar"/>
    <s v="DTM0101046"/>
    <s v="yes"/>
    <n v="13.258044"/>
    <n v="25.197199999999999"/>
    <s v="Rural"/>
    <s v="Village"/>
    <n v="64"/>
    <n v="332"/>
    <n v="52"/>
    <n v="245"/>
    <m/>
    <m/>
    <n v="52"/>
    <n v="245"/>
    <m/>
    <m/>
    <m/>
    <m/>
    <m/>
    <m/>
    <m/>
    <m/>
    <x v="3"/>
    <s v="Dar As Salam"/>
    <m/>
    <m/>
    <m/>
    <m/>
    <s v="Armed conflict, Violence"/>
    <s v="Communal clashes (ethnic, land, cattle) "/>
    <s v=""/>
    <s v=""/>
    <m/>
    <m/>
    <m/>
    <m/>
    <m/>
    <m/>
    <n v="52"/>
    <n v="9"/>
    <n v="12"/>
    <n v="12"/>
    <n v="21"/>
    <n v="33"/>
    <n v="38"/>
    <n v="36"/>
    <n v="60"/>
    <n v="9"/>
    <n v="15"/>
    <x v="0"/>
    <m/>
    <m/>
    <m/>
    <m/>
    <m/>
    <m/>
    <s v=" ابراهيم اسماعيل محمد "/>
    <s v="Religious leaders"/>
    <s v=" male "/>
    <s v=" 917,803,460 "/>
    <s v=" مكه محمد سليمان "/>
    <s v="Ameer"/>
    <s v=" female "/>
    <s v=" 913,103,277 "/>
    <s v=" احمد أبكر مجيد "/>
    <s v="Ameer"/>
    <s v=" male "/>
    <s v=" 924,162,016 "/>
    <n v="3"/>
    <s v="In person"/>
    <s v="Only for some"/>
    <s v="Only for some"/>
    <s v="Only for some"/>
    <s v="Green     "/>
    <n v="935"/>
    <n v="99"/>
    <n v="146"/>
    <s v="North Darfur"/>
    <s v="Dar As Salam"/>
    <s v="SD02"/>
    <s v="SD02113"/>
    <s v="Accurate"/>
    <s v="286c69b9-f8f7-4a19-b65c-4c6a920f516c"/>
    <s v="Show location"/>
  </r>
  <r>
    <s v="2021-05-06"/>
    <s v="Round3"/>
    <x v="3"/>
    <s v="DTM01"/>
    <s v="SD02"/>
    <x v="23"/>
    <s v="DTM0101"/>
    <s v="SD02113"/>
    <s v="Hillat Abakar Khashim Sokar"/>
    <s v="DTM0101047"/>
    <s v="yes"/>
    <n v="13.216170999999999"/>
    <n v="25.444500000000001"/>
    <s v="Rural"/>
    <s v="Village"/>
    <n v="12"/>
    <n v="76"/>
    <n v="24"/>
    <n v="144"/>
    <n v="14"/>
    <n v="84"/>
    <n v="8"/>
    <n v="48"/>
    <n v="2"/>
    <n v="12"/>
    <m/>
    <m/>
    <m/>
    <m/>
    <m/>
    <m/>
    <x v="3"/>
    <s v="Dar As Salam"/>
    <m/>
    <m/>
    <m/>
    <m/>
    <s v="Communal clashes (ethnic, land, cattle) "/>
    <s v="Armed conflict, Violence"/>
    <s v="Economic reasons (no livelihood/no services)"/>
    <s v=""/>
    <m/>
    <n v="24"/>
    <m/>
    <m/>
    <m/>
    <m/>
    <m/>
    <n v="7"/>
    <n v="9"/>
    <n v="7"/>
    <n v="9"/>
    <n v="19"/>
    <n v="25"/>
    <n v="14"/>
    <n v="19"/>
    <n v="14"/>
    <n v="21"/>
    <x v="1"/>
    <m/>
    <m/>
    <m/>
    <m/>
    <m/>
    <m/>
    <s v=" ابكر الدومة يحي "/>
    <s v="Religious leaders"/>
    <s v=" male "/>
    <s v=" -   "/>
    <s v=""/>
    <s v=""/>
    <s v=""/>
    <s v=""/>
    <s v=""/>
    <s v=""/>
    <s v=""/>
    <s v=""/>
    <n v="3"/>
    <s v="In person"/>
    <s v="Yes, for most"/>
    <s v="Yes, for most"/>
    <s v="Yes, for most"/>
    <s v="Green     "/>
    <n v="40"/>
    <n v="61"/>
    <n v="83"/>
    <s v="North Darfur"/>
    <s v="Dar As Salam"/>
    <s v="SD02"/>
    <s v="SD02113"/>
    <s v="Accurate"/>
    <s v="c346814d-74b0-44aa-af37-522c7ff523eb"/>
    <s v="Show location"/>
  </r>
  <r>
    <s v="2021-05-08"/>
    <s v="Round3"/>
    <x v="3"/>
    <s v="DTM01"/>
    <s v="SD02"/>
    <x v="23"/>
    <s v="DTM0101"/>
    <s v="SD02113"/>
    <s v="Hillat Abdalla Mustafa"/>
    <s v="DTM0101048"/>
    <s v="yes"/>
    <n v="13.21035"/>
    <n v="25.481490000000001"/>
    <s v="Rural"/>
    <s v="Village"/>
    <n v="41"/>
    <n v="217"/>
    <n v="10"/>
    <n v="60"/>
    <n v="4"/>
    <n v="24"/>
    <n v="3"/>
    <n v="18"/>
    <n v="3"/>
    <n v="18"/>
    <m/>
    <m/>
    <m/>
    <m/>
    <m/>
    <m/>
    <x v="3"/>
    <s v="Dar As Salam"/>
    <s v="East Darfur"/>
    <s v="Shia'ria"/>
    <m/>
    <m/>
    <s v="Armed conflict, Violence"/>
    <s v="Communal clashes (ethnic, land, cattle) "/>
    <s v=""/>
    <s v=""/>
    <m/>
    <n v="10"/>
    <m/>
    <m/>
    <m/>
    <m/>
    <m/>
    <n v="2"/>
    <n v="5"/>
    <n v="4"/>
    <n v="8"/>
    <n v="7"/>
    <n v="10"/>
    <n v="9"/>
    <n v="10"/>
    <n v="3"/>
    <n v="2"/>
    <x v="1"/>
    <m/>
    <m/>
    <m/>
    <m/>
    <m/>
    <m/>
    <s v=" ابراهيم عبدالله  مصطفي "/>
    <s v="Government representative"/>
    <s v=" male "/>
    <s v=" -   "/>
    <s v=" داؤد ادم نيل "/>
    <s v="Ameer"/>
    <s v=" male "/>
    <s v=" -   "/>
    <s v=" عيسي عبدالله عرجة "/>
    <s v="Ameer"/>
    <s v=" male "/>
    <s v=""/>
    <n v="3"/>
    <s v="In person"/>
    <s v="Yes, for most"/>
    <s v="Yes, for most"/>
    <s v="Yes, for most"/>
    <s v="Green     "/>
    <n v="50"/>
    <n v="25"/>
    <n v="35"/>
    <s v="North Darfur"/>
    <s v="Dar As Salam"/>
    <s v="SD02"/>
    <s v="SD02113"/>
    <s v="Accurate"/>
    <s v="19a03715-632e-4e8e-9a49-7b861e20212e"/>
    <s v="Show location"/>
  </r>
  <r>
    <s v="2021-05-10"/>
    <s v="Round3"/>
    <x v="3"/>
    <s v="DTM01"/>
    <s v="SD02"/>
    <x v="23"/>
    <s v="DTM0101"/>
    <s v="SD02113"/>
    <s v="Jelidat"/>
    <s v="DTM0101050"/>
    <s v="yes"/>
    <n v="13.23752"/>
    <n v="25.378499999999999"/>
    <s v="Rural"/>
    <s v="Village"/>
    <m/>
    <m/>
    <n v="65"/>
    <n v="260"/>
    <n v="35"/>
    <n v="140"/>
    <n v="25"/>
    <n v="100"/>
    <n v="5"/>
    <n v="20"/>
    <m/>
    <m/>
    <m/>
    <m/>
    <m/>
    <m/>
    <x v="3"/>
    <s v="Al Fasher"/>
    <s v="North Darfur"/>
    <s v="Dar As Salam"/>
    <m/>
    <m/>
    <s v="Armed conflict, Violence"/>
    <s v="Communal clashes (ethnic, land, cattle) "/>
    <s v=""/>
    <s v=""/>
    <m/>
    <n v="65"/>
    <m/>
    <m/>
    <m/>
    <m/>
    <m/>
    <n v="4"/>
    <n v="13"/>
    <n v="9"/>
    <n v="22"/>
    <n v="26"/>
    <n v="44"/>
    <n v="30"/>
    <n v="39"/>
    <n v="30"/>
    <n v="43"/>
    <x v="1"/>
    <m/>
    <m/>
    <m/>
    <m/>
    <m/>
    <m/>
    <s v=" احمد محمد علي "/>
    <s v="Religious leaders"/>
    <s v=" male "/>
    <s v=" -   "/>
    <s v=" حقار يوسف بخت "/>
    <s v="Ameer"/>
    <s v=" male "/>
    <s v=" -   "/>
    <s v=""/>
    <s v=""/>
    <s v=""/>
    <s v=""/>
    <n v="2"/>
    <s v="In person"/>
    <s v="Yes, for most"/>
    <s v="Yes, for most"/>
    <s v="Yes, for most"/>
    <s v="Orange    "/>
    <n v="37"/>
    <n v="99"/>
    <n v="161"/>
    <s v="North Darfur"/>
    <s v="Dar As Salam"/>
    <s v="SD02"/>
    <s v="SD02113"/>
    <s v="Accurate"/>
    <s v="722ac5c6-bef2-4bfd-ba06-2064c04e70d1"/>
    <s v="Show location"/>
  </r>
  <r>
    <s v="2021-05-09"/>
    <s v="Round3"/>
    <x v="3"/>
    <s v="DTM01"/>
    <s v="SD02"/>
    <x v="23"/>
    <s v="DTM0101"/>
    <s v="SD02113"/>
    <s v="Kambi"/>
    <s v="DTM0101051"/>
    <s v="yes"/>
    <n v="13.02557"/>
    <n v="25.048089999999998"/>
    <s v="Rural"/>
    <s v="Village"/>
    <m/>
    <m/>
    <n v="22"/>
    <n v="132"/>
    <n v="18"/>
    <n v="106"/>
    <n v="4"/>
    <n v="26"/>
    <m/>
    <m/>
    <m/>
    <m/>
    <m/>
    <m/>
    <m/>
    <m/>
    <x v="5"/>
    <s v="Shia'ria"/>
    <s v="East Darfur"/>
    <s v="Adila"/>
    <m/>
    <m/>
    <s v="Armed conflict, Violence"/>
    <s v="Communal clashes (ethnic, land, cattle) "/>
    <s v="Economic reasons (no livelihood/no services)"/>
    <s v=""/>
    <m/>
    <n v="22"/>
    <m/>
    <m/>
    <m/>
    <m/>
    <m/>
    <n v="4"/>
    <n v="9"/>
    <n v="7"/>
    <n v="11"/>
    <n v="9"/>
    <n v="19"/>
    <n v="13"/>
    <n v="20"/>
    <n v="18"/>
    <n v="22"/>
    <x v="1"/>
    <m/>
    <m/>
    <m/>
    <m/>
    <m/>
    <m/>
    <s v=" عبدالله الزين "/>
    <s v="Religious leaders"/>
    <s v=" male "/>
    <s v=" -   "/>
    <s v=" عبدالكريم محمد جامع "/>
    <s v="Ameer"/>
    <s v=" male "/>
    <s v=" -   "/>
    <s v=""/>
    <s v=""/>
    <s v=""/>
    <s v=""/>
    <n v="2"/>
    <s v="In person"/>
    <s v="Yes, for most"/>
    <s v="Yes, for most"/>
    <s v="Yes, for most"/>
    <s v="Orange    "/>
    <n v="45"/>
    <n v="51"/>
    <n v="81"/>
    <s v="North Darfur"/>
    <s v="Dar As Salam"/>
    <s v="SD02"/>
    <s v="SD02113"/>
    <s v="NO"/>
    <s v="7a9dc126-bd4b-4bf4-ad14-bf30816dca0f"/>
    <s v="Show location"/>
  </r>
  <r>
    <s v="2021-05-15"/>
    <s v="Round3"/>
    <x v="3"/>
    <s v="DTM01"/>
    <s v="SD02"/>
    <x v="23"/>
    <s v="DTM0101"/>
    <s v="SD02113"/>
    <s v="Nikiri"/>
    <s v="DTM0101057"/>
    <s v="yes"/>
    <n v="13.397069999999999"/>
    <n v="25.41696"/>
    <s v="Rural"/>
    <s v="Village"/>
    <n v="12"/>
    <n v="76"/>
    <n v="8"/>
    <n v="48"/>
    <n v="6"/>
    <n v="36"/>
    <n v="2"/>
    <n v="12"/>
    <m/>
    <m/>
    <m/>
    <m/>
    <m/>
    <m/>
    <m/>
    <m/>
    <x v="3"/>
    <s v="Al Fasher"/>
    <s v="East Darfur"/>
    <s v="Shia'ria"/>
    <m/>
    <m/>
    <s v="Armed conflict, Violence"/>
    <s v="Communal clashes (ethnic, land, cattle) "/>
    <s v=""/>
    <s v=""/>
    <m/>
    <n v="8"/>
    <m/>
    <m/>
    <m/>
    <m/>
    <m/>
    <n v="2"/>
    <n v="3"/>
    <n v="3"/>
    <n v="5"/>
    <n v="4"/>
    <n v="7"/>
    <n v="6"/>
    <n v="6"/>
    <n v="5"/>
    <n v="7"/>
    <x v="1"/>
    <m/>
    <m/>
    <m/>
    <m/>
    <m/>
    <m/>
    <s v=" شيخ الدين موسي "/>
    <s v="Religious leaders"/>
    <s v=" male "/>
    <s v=" -   "/>
    <s v=" الصادق محمدضحاوي "/>
    <s v="Ameer"/>
    <s v=" male "/>
    <s v=" -   "/>
    <s v=""/>
    <s v=""/>
    <s v=""/>
    <s v=""/>
    <n v="2"/>
    <s v="In person"/>
    <s v="Yes, for most"/>
    <s v="Yes, for most"/>
    <s v="Yes, for most"/>
    <s v="Orange    "/>
    <n v="46"/>
    <n v="20"/>
    <n v="28"/>
    <s v="North Darfur"/>
    <s v="Dar As Salam"/>
    <s v="SD02"/>
    <s v="SD02113"/>
    <s v="Accurate"/>
    <s v="15d81619-93ac-46df-9324-21650913b916"/>
    <s v="Show location"/>
  </r>
  <r>
    <s v="2021-05-21"/>
    <s v="Round3"/>
    <x v="3"/>
    <s v="DTM01"/>
    <s v="SD02"/>
    <x v="23"/>
    <s v="DTM0101"/>
    <s v="SD02113"/>
    <s v="Shadad"/>
    <s v="DTM0101090"/>
    <s v="yes"/>
    <n v="13.018044"/>
    <n v="25.164514"/>
    <s v="Rural"/>
    <s v="Camp"/>
    <n v="3042"/>
    <n v="11610"/>
    <n v="5944"/>
    <n v="18189"/>
    <n v="4500"/>
    <n v="11858"/>
    <n v="1238"/>
    <n v="5457"/>
    <m/>
    <m/>
    <m/>
    <m/>
    <m/>
    <m/>
    <n v="206"/>
    <n v="874"/>
    <x v="3"/>
    <s v="Tawila"/>
    <s v="North Darfur"/>
    <s v="Dar As Salam"/>
    <s v="South Darfur"/>
    <s v="Sharg Aj Jabal"/>
    <s v="Armed conflict, Violence"/>
    <s v=""/>
    <s v=""/>
    <s v=""/>
    <n v="5944"/>
    <m/>
    <m/>
    <m/>
    <m/>
    <m/>
    <m/>
    <n v="178"/>
    <n v="357"/>
    <n v="1248"/>
    <n v="1070"/>
    <n v="2497"/>
    <n v="2497"/>
    <n v="5350"/>
    <n v="4814"/>
    <n v="178"/>
    <n v="0"/>
    <x v="0"/>
    <m/>
    <m/>
    <m/>
    <m/>
    <m/>
    <m/>
    <s v=" ابكر عبد الله محمود "/>
    <s v="Shaik"/>
    <s v=" male "/>
    <s v=" 911,668,286 "/>
    <s v=" عبد الله زكريا عيسي "/>
    <s v="Shaik"/>
    <s v=" male "/>
    <s v=" 918,638,644 "/>
    <s v=" ابكر حامد محمد "/>
    <s v="Shaik"/>
    <s v=" male "/>
    <s v=" 913,400,836 "/>
    <n v="13"/>
    <s v="In person"/>
    <s v="Yes, for most"/>
    <s v="Yes, for everything"/>
    <s v="Yes, for most"/>
    <s v="Green     "/>
    <n v="77"/>
    <n v="9451"/>
    <n v="8738"/>
    <s v="North Darfur"/>
    <s v="Dar As Salam"/>
    <s v="SD02"/>
    <s v="SD02113"/>
    <s v="Accurate"/>
    <s v="3a344ef9-6f27-40e1-a83e-653aee5735f0"/>
    <s v="Show location"/>
  </r>
  <r>
    <s v="2021-05-21"/>
    <s v="Round3"/>
    <x v="3"/>
    <s v="DTM01"/>
    <s v="SD02"/>
    <x v="23"/>
    <s v="DTM0101"/>
    <s v="SD02113"/>
    <s v="Shangil Tobay"/>
    <s v="DTM0101070"/>
    <s v="yes"/>
    <n v="13.025869999999999"/>
    <n v="25.184056000000002"/>
    <s v="Rural"/>
    <s v="Camp"/>
    <n v="7000"/>
    <n v="28498"/>
    <n v="6208"/>
    <n v="31240"/>
    <n v="4680"/>
    <n v="23400"/>
    <n v="1528"/>
    <n v="7840"/>
    <m/>
    <m/>
    <m/>
    <m/>
    <m/>
    <m/>
    <m/>
    <m/>
    <x v="3"/>
    <s v="Tawila"/>
    <s v="North Darfur"/>
    <s v="Dar As Salam"/>
    <s v="South Darfur"/>
    <s v="Sharg Aj Jabal"/>
    <s v="Armed conflict, Violence"/>
    <s v=""/>
    <s v=""/>
    <s v=""/>
    <n v="4008"/>
    <m/>
    <n v="2200"/>
    <m/>
    <m/>
    <m/>
    <m/>
    <n v="263"/>
    <n v="525"/>
    <n v="2363"/>
    <n v="3150"/>
    <n v="6301"/>
    <n v="5511"/>
    <n v="6563"/>
    <n v="6301"/>
    <n v="0"/>
    <n v="263"/>
    <x v="0"/>
    <m/>
    <m/>
    <m/>
    <m/>
    <m/>
    <m/>
    <s v=" عبد الله اسحق محمد "/>
    <s v="Shaik"/>
    <s v=" male "/>
    <s v=" 929,852,007 "/>
    <s v=" ادم عبد الله موسي "/>
    <s v="Shaik"/>
    <s v=" male "/>
    <s v=" 993,993,864 "/>
    <s v=" مبارك ابو القاسم أحمد "/>
    <s v="Shaik"/>
    <s v=" male "/>
    <s v=" 917,824,305 "/>
    <n v="11"/>
    <s v="In person"/>
    <s v="Yes, for most"/>
    <s v="Yes, for most"/>
    <s v="Yes, for most"/>
    <s v="Green     "/>
    <n v="76"/>
    <n v="15490"/>
    <n v="15750"/>
    <s v="North Darfur"/>
    <s v="Dar As Salam"/>
    <s v="SD02"/>
    <s v="SD02113"/>
    <s v="Accurate"/>
    <s v="03578946-7379-426f-8476-d2f94b06cfa1"/>
    <s v="Show location"/>
  </r>
  <r>
    <s v="2021-05-10"/>
    <s v="Round3"/>
    <x v="3"/>
    <s v="DTM01"/>
    <s v="SD02"/>
    <x v="23"/>
    <s v="DTM0101"/>
    <s v="SD02113"/>
    <s v="Um Raidem"/>
    <s v="DTM0101066"/>
    <s v="yes"/>
    <n v="13.287459999999999"/>
    <n v="25.461970000000001"/>
    <s v="Rural"/>
    <s v="Village"/>
    <n v="30"/>
    <n v="165"/>
    <n v="60"/>
    <n v="360"/>
    <n v="35"/>
    <n v="210"/>
    <n v="25"/>
    <n v="150"/>
    <m/>
    <m/>
    <m/>
    <m/>
    <m/>
    <m/>
    <m/>
    <m/>
    <x v="3"/>
    <s v="Al Fasher"/>
    <s v="North Darfur"/>
    <s v="Dar As Salam"/>
    <m/>
    <m/>
    <s v="Armed conflict, Violence"/>
    <s v="Communal clashes (ethnic, land, cattle) "/>
    <s v=""/>
    <s v=""/>
    <m/>
    <n v="60"/>
    <m/>
    <m/>
    <m/>
    <m/>
    <m/>
    <n v="12"/>
    <n v="18"/>
    <n v="12"/>
    <n v="30"/>
    <n v="36"/>
    <n v="54"/>
    <n v="48"/>
    <n v="54"/>
    <n v="42"/>
    <n v="54"/>
    <x v="1"/>
    <m/>
    <m/>
    <m/>
    <m/>
    <m/>
    <m/>
    <s v=" زكريا هاطر محمد "/>
    <s v="Government representative"/>
    <s v=" male "/>
    <s v=" -   "/>
    <s v=""/>
    <s v=""/>
    <s v=""/>
    <s v=""/>
    <s v=""/>
    <s v=""/>
    <s v=""/>
    <s v=""/>
    <n v="1"/>
    <s v="In person"/>
    <s v="Yes, for most"/>
    <s v="Yes, for most"/>
    <s v="Yes, for most"/>
    <s v="Red       "/>
    <n v="38"/>
    <n v="150"/>
    <n v="210"/>
    <s v="North Darfur"/>
    <s v="Dar As Salam"/>
    <s v="SD02"/>
    <s v="SD02113"/>
    <s v="Accurate"/>
    <s v="631a14c4-5760-4c42-919b-4741d782faf9"/>
    <s v="Show location"/>
  </r>
  <r>
    <s v="2021-05-22"/>
    <s v="Round3"/>
    <x v="3"/>
    <s v="DTM01"/>
    <s v="SD02"/>
    <x v="23"/>
    <s v="DTM0101"/>
    <s v="SD02113"/>
    <s v="Yahia Bidi"/>
    <s v="DTM0101068"/>
    <s v="yes"/>
    <n v="13.38524"/>
    <n v="25.387180000000001"/>
    <s v="Rural"/>
    <s v="Village"/>
    <m/>
    <m/>
    <n v="27"/>
    <n v="162"/>
    <n v="22"/>
    <n v="132"/>
    <n v="5"/>
    <n v="30"/>
    <m/>
    <m/>
    <m/>
    <m/>
    <m/>
    <m/>
    <m/>
    <m/>
    <x v="3"/>
    <s v="Al Fasher"/>
    <m/>
    <m/>
    <m/>
    <m/>
    <s v="Armed conflict, Violence"/>
    <s v="Communal clashes (ethnic, land, cattle) "/>
    <s v=""/>
    <s v=""/>
    <m/>
    <n v="27"/>
    <m/>
    <m/>
    <m/>
    <m/>
    <m/>
    <n v="5"/>
    <n v="11"/>
    <n v="8"/>
    <n v="11"/>
    <n v="16"/>
    <n v="19"/>
    <n v="30"/>
    <n v="22"/>
    <n v="24"/>
    <n v="16"/>
    <x v="1"/>
    <m/>
    <m/>
    <m/>
    <m/>
    <m/>
    <m/>
    <s v=""/>
    <s v=""/>
    <s v=""/>
    <s v=""/>
    <s v=" ناصر الدين يحي بيدي "/>
    <s v="Religious leaders"/>
    <s v=" male "/>
    <s v=" 912,271,453 "/>
    <s v=" محمد عمر مالك "/>
    <s v="Ameer"/>
    <s v=" male "/>
    <s v=" -   "/>
    <n v="2"/>
    <s v="In person"/>
    <s v="Yes, for most"/>
    <s v="Yes, for most"/>
    <s v="Yes, for most"/>
    <s v="Orange    "/>
    <n v="33"/>
    <n v="83"/>
    <n v="79"/>
    <s v="North Darfur"/>
    <s v="Dar As Salam"/>
    <s v="SD02"/>
    <s v="SD02113"/>
    <s v="Accurate"/>
    <s v="6d9d59e7-5d96-488e-81ef-aabc9a7255ea"/>
    <s v="Show location"/>
  </r>
  <r>
    <s v="2021-08-15"/>
    <s v="Round3"/>
    <x v="3"/>
    <s v="DTM01"/>
    <s v="SD02"/>
    <x v="24"/>
    <s v="DTM0111"/>
    <s v="SD02124"/>
    <s v="Sortony"/>
    <s v="DTM0111022"/>
    <s v="no"/>
    <n v="13.427868999999999"/>
    <n v="24.345903"/>
    <s v="Rural"/>
    <s v="Camp"/>
    <m/>
    <m/>
    <n v="3400"/>
    <n v="17000"/>
    <m/>
    <m/>
    <n v="2400"/>
    <n v="12500"/>
    <m/>
    <m/>
    <n v="1000"/>
    <n v="4500"/>
    <m/>
    <m/>
    <m/>
    <m/>
    <x v="3"/>
    <s v="Kebkabiya"/>
    <s v="Central Darfur"/>
    <s v="Gharb Jabal Marrah"/>
    <m/>
    <m/>
    <s v="Armed conflict, Violence"/>
    <s v="Communal clashes (ethnic, land, cattle) "/>
    <s v=""/>
    <s v=""/>
    <n v="3400"/>
    <n v="0"/>
    <n v="0"/>
    <n v="0"/>
    <n v="0"/>
    <n v="0"/>
    <n v="0"/>
    <n v="1500"/>
    <n v="2000"/>
    <n v="700"/>
    <n v="1200"/>
    <n v="3500"/>
    <n v="4500"/>
    <n v="1200"/>
    <n v="2000"/>
    <n v="100"/>
    <n v="300"/>
    <x v="0"/>
    <m/>
    <m/>
    <m/>
    <m/>
    <m/>
    <m/>
    <s v=""/>
    <s v=""/>
    <s v=""/>
    <s v=""/>
    <s v=""/>
    <s v=""/>
    <s v=""/>
    <s v=""/>
    <s v=""/>
    <s v=""/>
    <s v=""/>
    <s v=""/>
    <n v="5"/>
    <s v="On the phone "/>
    <s v=" Yes, for most "/>
    <s v=" Only for some "/>
    <s v=" Yes, for everything "/>
    <s v="Red       "/>
    <n v="1821"/>
    <n v="7000"/>
    <n v="10000"/>
    <s v="North Darfur"/>
    <s v="Kebkabiya"/>
    <s v="SD02"/>
    <s v="SD02124"/>
    <s v="Accurate"/>
    <s v="856e072d-d795-46ce-aa65-f36bd5943a12"/>
    <s v="Show location"/>
  </r>
  <r>
    <s v="2021-05-04"/>
    <s v="Round3"/>
    <x v="3"/>
    <s v="DTM01"/>
    <s v="SD02"/>
    <x v="25"/>
    <s v="DTM0104"/>
    <s v="SD02128"/>
    <s v="Ammr"/>
    <s v="DTM0104139"/>
    <s v="yes"/>
    <n v="14.33348"/>
    <n v="24.37405"/>
    <s v="Rural"/>
    <s v="Village"/>
    <n v="34"/>
    <n v="170"/>
    <n v="160"/>
    <n v="1120"/>
    <m/>
    <m/>
    <m/>
    <m/>
    <m/>
    <m/>
    <m/>
    <m/>
    <n v="160"/>
    <n v="1120"/>
    <m/>
    <m/>
    <x v="3"/>
    <s v="Kutum"/>
    <m/>
    <m/>
    <m/>
    <m/>
    <s v="Communal clashes (ethnic, land, cattle) "/>
    <s v="Armed conflict, Violence"/>
    <s v=""/>
    <s v=""/>
    <m/>
    <n v="160"/>
    <m/>
    <m/>
    <m/>
    <m/>
    <m/>
    <n v="24"/>
    <n v="36"/>
    <n v="83"/>
    <n v="107"/>
    <n v="143"/>
    <n v="167"/>
    <n v="286"/>
    <n v="238"/>
    <n v="24"/>
    <n v="12"/>
    <x v="0"/>
    <m/>
    <m/>
    <m/>
    <m/>
    <m/>
    <m/>
    <s v=" آدم بابكر قمرالدين "/>
    <s v="Religious leaders"/>
    <s v=" male "/>
    <s v="923365769"/>
    <s v=" آدم يحي آدم  محمد "/>
    <s v="Ameer"/>
    <s v=" male "/>
    <s v="919952993"/>
    <s v=" إبراهيم عبدالله جبريل "/>
    <s v="Ameer"/>
    <s v=" male "/>
    <s v="900324606"/>
    <n v="3"/>
    <s v="In person"/>
    <s v="Yes, for most"/>
    <s v="Yes, for most"/>
    <s v="Yes, for most"/>
    <s v="Green     "/>
    <n v="874"/>
    <n v="560"/>
    <n v="560"/>
    <s v="North Darfur"/>
    <s v="Kutum"/>
    <s v="SD02"/>
    <s v="SD02128"/>
    <s v="Accurate"/>
    <s v="cb3a7619-1c7f-4d95-917c-4e7440a982f1"/>
    <s v="Show location"/>
  </r>
  <r>
    <s v="2021-05-23"/>
    <s v="Round3"/>
    <x v="3"/>
    <s v="DTM01"/>
    <s v="SD02"/>
    <x v="25"/>
    <s v="DTM0104"/>
    <s v="SD02128"/>
    <s v="Fata Borno (Barno)"/>
    <s v="DTM0104041"/>
    <s v="yes"/>
    <n v="14.143732999999999"/>
    <n v="24.541167000000002"/>
    <s v="Rural"/>
    <s v="Camp"/>
    <n v="2176"/>
    <n v="10572"/>
    <n v="1281"/>
    <n v="10221"/>
    <n v="1215"/>
    <n v="9891"/>
    <n v="66"/>
    <n v="330"/>
    <m/>
    <m/>
    <m/>
    <m/>
    <m/>
    <m/>
    <m/>
    <m/>
    <x v="3"/>
    <s v="Kutum"/>
    <m/>
    <m/>
    <m/>
    <m/>
    <s v="Armed conflict, Violence"/>
    <s v="Communal clashes (ethnic, land, cattle) "/>
    <s v="Economic reasons (no livelihood/no services)"/>
    <s v=""/>
    <n v="1281"/>
    <m/>
    <m/>
    <m/>
    <m/>
    <m/>
    <m/>
    <n v="184"/>
    <n v="92"/>
    <n v="552"/>
    <n v="276"/>
    <n v="1473"/>
    <n v="2304"/>
    <n v="2486"/>
    <n v="2486"/>
    <n v="184"/>
    <n v="184"/>
    <x v="1"/>
    <m/>
    <m/>
    <m/>
    <m/>
    <m/>
    <m/>
    <s v=" محمد  يوسف  ادم "/>
    <s v="Religious leaders"/>
    <s v=" male "/>
    <s v=" 994,427,434 "/>
    <s v=" عبدالله أدم  محمد "/>
    <s v="Ameer"/>
    <s v=" male "/>
    <s v=" 925,983,755 "/>
    <s v=" عبدالهادى عبدالله  إبراهيم "/>
    <s v="Religious leaders"/>
    <s v=" male "/>
    <s v=" 925,003,994 "/>
    <n v="10"/>
    <s v="In person"/>
    <s v="Yes, for everything"/>
    <s v="Yes, for everything"/>
    <s v="Yes, for everything"/>
    <s v="Green     "/>
    <n v="79"/>
    <n v="4879"/>
    <n v="5342"/>
    <s v="North Darfur"/>
    <s v="Kutum"/>
    <s v="SD02"/>
    <s v="SD02128"/>
    <s v="Accurate"/>
    <s v="6cf3eb47-38d3-415e-8e45-8baff409e29d"/>
    <s v="Show location"/>
  </r>
  <r>
    <s v="2021-04-26"/>
    <s v="Round3"/>
    <x v="3"/>
    <s v="DTM01"/>
    <s v="SD02"/>
    <x v="25"/>
    <s v="DTM0104"/>
    <s v="SD02128"/>
    <s v="Gariod Matar"/>
    <s v="DTM0104014"/>
    <s v="no"/>
    <n v="14.339880000000001"/>
    <n v="25.56457"/>
    <s v="Rural"/>
    <s v="Village"/>
    <n v="33"/>
    <n v="170"/>
    <n v="103"/>
    <n v="543"/>
    <n v="103"/>
    <n v="543"/>
    <m/>
    <m/>
    <m/>
    <m/>
    <m/>
    <m/>
    <m/>
    <m/>
    <m/>
    <m/>
    <x v="3"/>
    <s v="Tawila"/>
    <s v="North Darfur"/>
    <s v="Kutum"/>
    <s v="North Darfur"/>
    <s v="Al Fasher"/>
    <s v="Armed conflict, Violence"/>
    <s v="Economic reasons (no livelihood/no services)"/>
    <s v="Communal clashes (ethnic, land, cattle) "/>
    <s v=""/>
    <m/>
    <m/>
    <m/>
    <m/>
    <m/>
    <n v="103"/>
    <m/>
    <n v="5"/>
    <n v="11"/>
    <n v="11"/>
    <n v="11"/>
    <n v="93"/>
    <n v="127"/>
    <n v="115"/>
    <n v="143"/>
    <n v="11"/>
    <n v="16"/>
    <x v="0"/>
    <m/>
    <m/>
    <m/>
    <m/>
    <m/>
    <m/>
    <s v=" أبكر مستور موسي ادم "/>
    <s v="Religious leaders"/>
    <s v=" male "/>
    <s v=" 904,013,811 "/>
    <s v=" موسي إسماعيل حسن "/>
    <s v="Government representative"/>
    <s v=" male "/>
    <s v=" 904,013,811 "/>
    <s v=" الدومة حسين محمد موسي "/>
    <s v="Ameer"/>
    <s v=" male "/>
    <s v=" 908,527,830 "/>
    <n v="3"/>
    <s v="In person"/>
    <s v="Yes, for everything"/>
    <s v="Yes, for everything"/>
    <s v="Yes, for everything"/>
    <s v="Green     "/>
    <n v="898"/>
    <n v="235"/>
    <n v="308"/>
    <s v="North Darfur"/>
    <s v="Melit"/>
    <s v="SD02"/>
    <s v="SD02129"/>
    <s v="Accurate"/>
    <s v="d139002d-9f5c-4e0e-a83d-9e99d42b3a13"/>
    <s v="Show location"/>
  </r>
  <r>
    <s v="2021-05-06"/>
    <s v="Round3"/>
    <x v="3"/>
    <s v="DTM01"/>
    <s v="SD02"/>
    <x v="25"/>
    <s v="DTM0104"/>
    <s v="SD02128"/>
    <s v="Hai Aljabel"/>
    <s v="DTM0104016"/>
    <s v="yes"/>
    <n v="14.198917"/>
    <n v="24.668617000000001"/>
    <s v="Urban"/>
    <s v="neighborhood"/>
    <n v="1320"/>
    <n v="6640"/>
    <n v="413"/>
    <n v="1800"/>
    <n v="413"/>
    <n v="1800"/>
    <m/>
    <m/>
    <m/>
    <m/>
    <m/>
    <m/>
    <m/>
    <m/>
    <m/>
    <m/>
    <x v="3"/>
    <s v="Kutum"/>
    <m/>
    <m/>
    <m/>
    <m/>
    <s v="Armed conflict, Violence"/>
    <s v="Communal clashes (ethnic, land, cattle) "/>
    <s v="Natural disaster (floods, droughts, etc)"/>
    <s v=""/>
    <m/>
    <m/>
    <m/>
    <m/>
    <m/>
    <n v="413"/>
    <m/>
    <n v="51"/>
    <n v="206"/>
    <n v="154"/>
    <n v="189"/>
    <n v="171"/>
    <n v="206"/>
    <n v="206"/>
    <n v="326"/>
    <n v="154"/>
    <n v="137"/>
    <x v="1"/>
    <m/>
    <m/>
    <m/>
    <m/>
    <m/>
    <m/>
    <s v=" حسين سليمان محمد "/>
    <s v="Religious leaders"/>
    <s v=" male "/>
    <s v=" 128,248,611 "/>
    <s v=" ادم ابكر كارلوس "/>
    <s v="Ameer"/>
    <s v=" male "/>
    <s v=" 919,781,395 "/>
    <s v=" جميلة بنقاء "/>
    <s v="Ameer"/>
    <s v=" female "/>
    <s v=" -   "/>
    <n v="3"/>
    <s v="In person"/>
    <s v="Yes, for everything"/>
    <s v="Yes, for everything"/>
    <s v="Yes, for everything"/>
    <s v="Green     "/>
    <n v="927"/>
    <n v="736"/>
    <n v="1064"/>
    <s v="North Darfur"/>
    <s v="Kutum"/>
    <s v="SD02"/>
    <s v="SD02128"/>
    <s v="Accurate"/>
    <s v="791db020-2159-4513-8d07-0c716d470fc7"/>
    <s v="Show location"/>
  </r>
  <r>
    <s v="2021-05-23"/>
    <s v="Round3"/>
    <x v="3"/>
    <s v="DTM01"/>
    <s v="SD02"/>
    <x v="25"/>
    <s v="DTM0104"/>
    <s v="SD02128"/>
    <s v="Kassab Camp"/>
    <s v="DTM0104042"/>
    <s v="yes"/>
    <n v="14.237667"/>
    <n v="24.653867000000002"/>
    <s v="Urban"/>
    <s v="Camp"/>
    <n v="7330"/>
    <n v="44000"/>
    <n v="6934"/>
    <n v="34584"/>
    <n v="6934"/>
    <n v="34584"/>
    <m/>
    <m/>
    <m/>
    <m/>
    <m/>
    <m/>
    <m/>
    <m/>
    <m/>
    <m/>
    <x v="3"/>
    <s v="Kutum"/>
    <s v="North Darfur"/>
    <s v="Um Baru"/>
    <m/>
    <m/>
    <s v="Armed conflict, Violence"/>
    <s v="Communal clashes (ethnic, land, cattle) "/>
    <s v="Economic reasons (no livelihood/no services)"/>
    <s v=""/>
    <n v="6934"/>
    <m/>
    <m/>
    <m/>
    <m/>
    <m/>
    <m/>
    <n v="364"/>
    <n v="1820"/>
    <n v="2912"/>
    <n v="2548"/>
    <n v="5825"/>
    <n v="4005"/>
    <n v="7281"/>
    <n v="7281"/>
    <n v="1092"/>
    <n v="1456"/>
    <x v="1"/>
    <m/>
    <m/>
    <m/>
    <m/>
    <m/>
    <m/>
    <s v=" عبدالله يوسف محمد "/>
    <s v="Shaik"/>
    <s v=" male "/>
    <s v=" 995,763,317 "/>
    <s v=" إبراهيم  أحمد  ادم "/>
    <s v="Religious leaders"/>
    <s v=" male "/>
    <s v=" 968,063,230 "/>
    <s v=" إبراهيم محمد سليمان  رحمة "/>
    <s v="Religious leaders"/>
    <s v=" male "/>
    <s v=" 905,594,151 "/>
    <n v="16"/>
    <s v="In person"/>
    <s v="Yes, for most"/>
    <s v="Yes, for everything"/>
    <s v="Yes, for everything"/>
    <s v="Green     "/>
    <n v="80"/>
    <n v="17474"/>
    <n v="17110"/>
    <s v="North Darfur"/>
    <s v="Kutum"/>
    <s v="SD02"/>
    <s v="SD02128"/>
    <s v="Accurate"/>
    <s v="4dc85981-97e0-4d17-b3b4-3c13ce31a318"/>
    <s v="Show location"/>
  </r>
  <r>
    <s v="2021-05-07"/>
    <s v="Round3"/>
    <x v="3"/>
    <s v="DTM01"/>
    <s v="SD02"/>
    <x v="25"/>
    <s v="DTM0104"/>
    <s v="SD02128"/>
    <s v="Um Darabai"/>
    <s v="DTM0104026"/>
    <s v="no"/>
    <n v="14.352767"/>
    <n v="25.072500000000002"/>
    <s v="Rural"/>
    <s v="Village"/>
    <n v="32"/>
    <n v="174"/>
    <n v="125"/>
    <n v="618"/>
    <n v="125"/>
    <n v="618"/>
    <m/>
    <m/>
    <m/>
    <m/>
    <m/>
    <m/>
    <m/>
    <m/>
    <m/>
    <m/>
    <x v="3"/>
    <s v="Kutum"/>
    <m/>
    <m/>
    <m/>
    <m/>
    <s v="Armed conflict, Violence"/>
    <s v="Communal clashes (ethnic, land, cattle) "/>
    <s v="Economic reasons (no livelihood/no services)"/>
    <s v=""/>
    <m/>
    <m/>
    <m/>
    <m/>
    <m/>
    <n v="125"/>
    <m/>
    <n v="17"/>
    <n v="9"/>
    <n v="17"/>
    <n v="17"/>
    <n v="77"/>
    <n v="120"/>
    <n v="172"/>
    <n v="146"/>
    <n v="26"/>
    <n v="17"/>
    <x v="0"/>
    <m/>
    <m/>
    <m/>
    <m/>
    <m/>
    <m/>
    <s v=" عبدالرحمن عبدالله حسن "/>
    <s v="Ameer"/>
    <s v=" male "/>
    <s v=" 917,204,846 "/>
    <s v=" علي  إبراهيم أبكر ادم "/>
    <s v="Religious leaders"/>
    <s v=" male "/>
    <s v=""/>
    <s v=" آدم عبدالله إبراهيم موسى "/>
    <s v="Ameer"/>
    <s v=" male "/>
    <s v=" 924,240,088 "/>
    <n v="3"/>
    <s v="In person"/>
    <s v="Yes, for everything"/>
    <s v="Yes, for everything"/>
    <s v="Yes, for everything"/>
    <s v="Green     "/>
    <n v="912"/>
    <n v="309"/>
    <n v="309"/>
    <s v="North Darfur"/>
    <s v="Kutum"/>
    <s v="SD02"/>
    <s v="SD02128"/>
    <s v="Accurate"/>
    <s v="bc7f1982-e147-4da8-973a-617cdaf0c6cd"/>
    <s v="Show location"/>
  </r>
  <r>
    <s v="2021-05-21"/>
    <s v="Round3"/>
    <x v="3"/>
    <s v="DTM01"/>
    <s v="SD02"/>
    <x v="26"/>
    <s v="DTM0105"/>
    <s v="SD02129"/>
    <s v="Abassi B (Bartti)"/>
    <s v="DTM0105145"/>
    <s v="yes"/>
    <n v="14.149732999999999"/>
    <n v="25.570647000000001"/>
    <s v="Urban"/>
    <s v="Camp"/>
    <n v="3016"/>
    <n v="8879"/>
    <n v="2552"/>
    <n v="8257"/>
    <m/>
    <m/>
    <n v="2550"/>
    <n v="8246"/>
    <m/>
    <m/>
    <m/>
    <m/>
    <m/>
    <m/>
    <n v="2"/>
    <n v="11"/>
    <x v="3"/>
    <s v="Melit"/>
    <s v="North Darfur"/>
    <s v="Kutum"/>
    <m/>
    <m/>
    <s v="Armed conflict, Violence"/>
    <s v="Communal clashes (ethnic, land, cattle) "/>
    <s v="Economic reasons (no livelihood/no services)"/>
    <s v=""/>
    <n v="2552"/>
    <m/>
    <m/>
    <m/>
    <m/>
    <m/>
    <m/>
    <n v="87"/>
    <n v="435"/>
    <n v="695"/>
    <n v="608"/>
    <n v="1391"/>
    <n v="956"/>
    <n v="1738"/>
    <n v="1738"/>
    <n v="261"/>
    <n v="348"/>
    <x v="1"/>
    <m/>
    <m/>
    <m/>
    <m/>
    <m/>
    <m/>
    <s v=" صالح عثمان محمد "/>
    <s v="Religious leaders"/>
    <s v=" male "/>
    <s v=" 906,695,437 "/>
    <s v=" أحمد تبن  يعقوب "/>
    <s v="Ameer"/>
    <s v=" male "/>
    <s v=" 917,581,439 "/>
    <s v=" إسماعيل  رابح محمد "/>
    <s v="Religious leaders"/>
    <s v=" male "/>
    <s v=" 917,748,500 "/>
    <n v="31"/>
    <s v="In person"/>
    <s v="Yes, for everything"/>
    <s v="Yes, for everything"/>
    <s v="Yes, for everything"/>
    <s v="Green     "/>
    <n v="1356"/>
    <n v="4172"/>
    <n v="4085"/>
    <s v="North Darfur"/>
    <s v="Melit"/>
    <s v="SD02"/>
    <s v="SD02129"/>
    <s v="Accurate"/>
    <s v="77342906-c174-4d75-865d-9af1ed15063d"/>
    <s v="Show location"/>
  </r>
  <r>
    <s v="2021-06-13"/>
    <s v="Round3"/>
    <x v="3"/>
    <s v="DTM01"/>
    <s v="SD02"/>
    <x v="26"/>
    <s v="DTM0105"/>
    <s v="SD02129"/>
    <s v="Abuja Shareg"/>
    <s v="DTM0105003"/>
    <s v="yes"/>
    <n v="14.170730000000001"/>
    <n v="25.94248"/>
    <s v="Rural"/>
    <s v="Camp"/>
    <n v="35"/>
    <n v="150"/>
    <n v="60"/>
    <n v="500"/>
    <n v="60"/>
    <n v="500"/>
    <m/>
    <m/>
    <m/>
    <m/>
    <m/>
    <m/>
    <m/>
    <m/>
    <m/>
    <m/>
    <x v="3"/>
    <s v="Melit"/>
    <m/>
    <m/>
    <m/>
    <m/>
    <s v="Armed conflict, Violence"/>
    <s v=""/>
    <s v=""/>
    <s v=""/>
    <m/>
    <m/>
    <m/>
    <m/>
    <m/>
    <n v="60"/>
    <m/>
    <n v="30"/>
    <n v="21"/>
    <n v="38"/>
    <n v="59"/>
    <n v="81"/>
    <n v="97"/>
    <n v="64"/>
    <n v="93"/>
    <n v="13"/>
    <n v="4"/>
    <x v="1"/>
    <m/>
    <m/>
    <m/>
    <m/>
    <m/>
    <m/>
    <s v=" ايوب محمد خليفة "/>
    <s v="Religious leaders"/>
    <s v=" male "/>
    <s v=" -   "/>
    <s v=" الهادي بخت محمد خليفة "/>
    <s v="Ameer"/>
    <s v=" male "/>
    <s v=" 924,350,197 "/>
    <s v=" الفاضل محمود حامد مكي "/>
    <s v="Religious leaders"/>
    <s v=" male "/>
    <s v=" 929,529,508 "/>
    <n v="3"/>
    <s v="In person"/>
    <s v="Yes, for most"/>
    <s v="Yes, for most"/>
    <s v="Yes, for most"/>
    <s v="Green     "/>
    <n v="1675"/>
    <n v="226"/>
    <n v="274"/>
    <s v="North Darfur"/>
    <s v="Melit"/>
    <s v="SD02"/>
    <s v="SD02129"/>
    <s v="Accurate"/>
    <s v="e3c23123-1f3b-4a3e-ba58-c63ec3da6955"/>
    <s v="Show location"/>
  </r>
  <r>
    <s v="2021-05-21"/>
    <s v="Round3"/>
    <x v="3"/>
    <s v="DTM01"/>
    <s v="SD02"/>
    <x v="26"/>
    <s v="DTM0105"/>
    <s v="SD02129"/>
    <s v="Al Abassi"/>
    <s v="DTM0105146"/>
    <s v="yes"/>
    <n v="14.148712"/>
    <n v="25.562041000000001"/>
    <s v="Urban"/>
    <s v="Camp"/>
    <n v="100"/>
    <n v="500"/>
    <n v="134"/>
    <n v="640"/>
    <n v="134"/>
    <n v="640"/>
    <m/>
    <m/>
    <m/>
    <m/>
    <m/>
    <m/>
    <m/>
    <m/>
    <m/>
    <m/>
    <x v="3"/>
    <s v="Melit"/>
    <s v="North Darfur"/>
    <s v="Al Koma"/>
    <m/>
    <m/>
    <s v="Armed conflict, Violence"/>
    <s v="Communal clashes (ethnic, land, cattle) "/>
    <s v="Economic reasons (no livelihood/no services)"/>
    <s v=""/>
    <n v="134"/>
    <m/>
    <m/>
    <m/>
    <m/>
    <m/>
    <m/>
    <n v="7"/>
    <n v="34"/>
    <n v="54"/>
    <n v="47"/>
    <n v="108"/>
    <n v="73"/>
    <n v="135"/>
    <n v="135"/>
    <n v="20"/>
    <n v="27"/>
    <x v="1"/>
    <m/>
    <m/>
    <m/>
    <m/>
    <m/>
    <m/>
    <s v=" ابراهيم فرحان عبدالله "/>
    <s v="Religious leaders"/>
    <s v=" male "/>
    <s v=" 993,975,843 "/>
    <s v=" إبراهيم صالح بشارة "/>
    <s v="Ameer"/>
    <s v=" male "/>
    <s v=" 924,339,967 "/>
    <s v=" شرف الدين اسماعيل  ادم "/>
    <s v="Religious leaders"/>
    <s v=" male "/>
    <s v=" 929,472,947 "/>
    <n v="13"/>
    <s v="In person"/>
    <s v="Yes, for most"/>
    <s v="Yes, for everything"/>
    <s v="Yes, for everything"/>
    <s v="Green     "/>
    <n v="1357"/>
    <n v="324"/>
    <n v="316"/>
    <s v="North Darfur"/>
    <s v="Melit"/>
    <s v="SD02"/>
    <s v="SD02129"/>
    <s v="Accurate"/>
    <s v="7b9c4fb5-0e1b-4e96-9d20-960fb842aa28"/>
    <s v="Show location"/>
  </r>
  <r>
    <s v="2021-06-13"/>
    <s v="Round3"/>
    <x v="3"/>
    <s v="DTM01"/>
    <s v="SD02"/>
    <x v="26"/>
    <s v="DTM0105"/>
    <s v="SD02129"/>
    <s v="Gaweer"/>
    <s v="DTM0105022"/>
    <s v="yes"/>
    <n v="14.195838999999999"/>
    <n v="25.544165"/>
    <s v="Rural"/>
    <s v="Village"/>
    <n v="5"/>
    <n v="30"/>
    <n v="8"/>
    <n v="43"/>
    <m/>
    <m/>
    <n v="5"/>
    <n v="30"/>
    <m/>
    <m/>
    <m/>
    <m/>
    <n v="3"/>
    <n v="13"/>
    <m/>
    <m/>
    <x v="3"/>
    <s v="Melit"/>
    <s v="North Darfur"/>
    <s v="Kutum"/>
    <m/>
    <m/>
    <s v="Armed conflict, Violence"/>
    <s v=""/>
    <s v=""/>
    <s v=""/>
    <m/>
    <m/>
    <m/>
    <n v="8"/>
    <m/>
    <m/>
    <m/>
    <n v="1"/>
    <n v="4"/>
    <n v="8"/>
    <n v="9"/>
    <n v="5"/>
    <n v="9"/>
    <n v="7"/>
    <n v="0"/>
    <n v="0"/>
    <n v="0"/>
    <x v="1"/>
    <m/>
    <m/>
    <m/>
    <m/>
    <m/>
    <m/>
    <s v=" أحمد محمد يعقوب نور "/>
    <s v="Religious leaders"/>
    <s v=" male "/>
    <s v=" 929,249,076 "/>
    <s v=" ياسر آدم عثمان "/>
    <s v="Ameer"/>
    <s v=" male "/>
    <s v=" 928,704,239 "/>
    <s v=" نمة محمد توم "/>
    <s v="Ameer"/>
    <s v=" male "/>
    <s v=" 928,517,125 "/>
    <n v="3"/>
    <s v="In person"/>
    <s v="Yes, for most"/>
    <s v="Yes, for everything"/>
    <s v="Yes, for everything"/>
    <s v="Green     "/>
    <n v="1612"/>
    <n v="21"/>
    <n v="22"/>
    <s v="North Darfur"/>
    <s v="Melit"/>
    <s v="SD02"/>
    <s v="SD02129"/>
    <s v="Accurate"/>
    <s v="d877b247-d97c-46a6-99d9-029faa18cb1e"/>
    <s v="Show location"/>
  </r>
  <r>
    <s v="2021-06-10"/>
    <s v="Round3"/>
    <x v="3"/>
    <s v="DTM01"/>
    <s v="SD02"/>
    <x v="26"/>
    <s v="DTM0105"/>
    <s v="SD02129"/>
    <s v="Gazgdum"/>
    <s v="DTM0105023"/>
    <s v="yes"/>
    <n v="14.377065"/>
    <n v="25.837491"/>
    <s v="Rural"/>
    <s v="Village"/>
    <n v="4"/>
    <n v="20"/>
    <n v="4"/>
    <n v="20"/>
    <m/>
    <m/>
    <n v="4"/>
    <n v="20"/>
    <m/>
    <m/>
    <m/>
    <m/>
    <m/>
    <m/>
    <m/>
    <m/>
    <x v="3"/>
    <s v="Melit"/>
    <m/>
    <m/>
    <m/>
    <m/>
    <s v="Armed conflict, Violence"/>
    <s v="Natural disaster (floods, droughts, etc) "/>
    <s v="Communal clashes (ethnic, land, cattle) "/>
    <s v=""/>
    <m/>
    <m/>
    <m/>
    <m/>
    <m/>
    <n v="4"/>
    <m/>
    <n v="2"/>
    <n v="0"/>
    <n v="0"/>
    <n v="3"/>
    <n v="4"/>
    <n v="4"/>
    <n v="2"/>
    <n v="2"/>
    <n v="2"/>
    <n v="1"/>
    <x v="1"/>
    <m/>
    <m/>
    <m/>
    <m/>
    <m/>
    <m/>
    <s v=" عبد الله علي عمر "/>
    <s v="Religious leaders"/>
    <s v=" male "/>
    <s v=" 929,019,781 "/>
    <s v=" عبد الله ابراهيم علي "/>
    <s v="Ameer"/>
    <s v=" male "/>
    <s v=" -   "/>
    <s v=" حافظ ابراهيم علي "/>
    <s v="Ameer"/>
    <s v=" male "/>
    <s v=" 927,888,707 "/>
    <n v="3"/>
    <s v="In person"/>
    <s v="Yes, for everything"/>
    <s v="Yes, for most"/>
    <s v="Yes, for most"/>
    <s v="Green     "/>
    <n v="1651"/>
    <n v="10"/>
    <n v="10"/>
    <s v="North Darfur"/>
    <s v="Melit"/>
    <s v="SD02"/>
    <s v="SD02129"/>
    <s v="Accurate"/>
    <s v="17d9dff2-716e-4965-a3a4-830c8c68c971"/>
    <s v="Show location"/>
  </r>
  <r>
    <s v="2021-06-13"/>
    <s v="Round3"/>
    <x v="3"/>
    <s v="DTM01"/>
    <s v="SD02"/>
    <x v="26"/>
    <s v="DTM0105"/>
    <s v="SD02129"/>
    <s v="Grona"/>
    <s v="DTM0105150"/>
    <s v="yes"/>
    <n v="14.137149000000001"/>
    <n v="25.525721999999998"/>
    <s v="Urban"/>
    <s v="neighborhood"/>
    <n v="189"/>
    <n v="1165"/>
    <n v="189"/>
    <n v="1165"/>
    <n v="189"/>
    <n v="1165"/>
    <m/>
    <m/>
    <m/>
    <m/>
    <m/>
    <m/>
    <m/>
    <m/>
    <m/>
    <m/>
    <x v="3"/>
    <s v="Melit"/>
    <s v="North Darfur"/>
    <s v="Al Koma"/>
    <m/>
    <m/>
    <s v="Armed conflict, Violence"/>
    <s v=""/>
    <s v=""/>
    <s v=""/>
    <m/>
    <m/>
    <n v="189"/>
    <m/>
    <m/>
    <m/>
    <m/>
    <n v="72"/>
    <n v="21"/>
    <n v="134"/>
    <n v="144"/>
    <n v="155"/>
    <n v="216"/>
    <n v="155"/>
    <n v="237"/>
    <n v="0"/>
    <n v="31"/>
    <x v="1"/>
    <m/>
    <m/>
    <m/>
    <m/>
    <m/>
    <m/>
    <s v=" اسماعيل عبد الرحمن جمعة "/>
    <s v="Religious leaders"/>
    <s v=" male "/>
    <s v=" 919,853,039 "/>
    <s v=" سليمان حماد جمعة "/>
    <s v="Shaik"/>
    <s v=" male "/>
    <s v=" 911,292,088 "/>
    <s v=""/>
    <s v=""/>
    <s v=""/>
    <s v=""/>
    <n v="3"/>
    <s v="In person"/>
    <s v="Yes, for most"/>
    <s v="Yes, for most"/>
    <s v="Yes, for everything"/>
    <s v="Green     "/>
    <n v="1617"/>
    <n v="516"/>
    <n v="649"/>
    <s v="North Darfur"/>
    <s v="Melit"/>
    <s v="SD02"/>
    <s v="SD02129"/>
    <s v="Accurate"/>
    <s v="eef9dc8a-7cb9-4daf-98d2-a15a434f2525"/>
    <s v="Show location"/>
  </r>
  <r>
    <s v="2021-06-13"/>
    <s v="Round3"/>
    <x v="3"/>
    <s v="DTM01"/>
    <s v="SD02"/>
    <x v="26"/>
    <s v="DTM0105"/>
    <s v="SD02129"/>
    <s v="Hai Elthanawi"/>
    <s v="DTM0105156"/>
    <s v="yes"/>
    <n v="14.136018999999999"/>
    <n v="25.560979"/>
    <s v="Urban"/>
    <s v="neighborhood"/>
    <n v="540"/>
    <n v="3430"/>
    <n v="200"/>
    <n v="1000"/>
    <n v="200"/>
    <n v="1000"/>
    <m/>
    <m/>
    <m/>
    <m/>
    <m/>
    <m/>
    <m/>
    <m/>
    <m/>
    <m/>
    <x v="3"/>
    <s v="Melit"/>
    <m/>
    <m/>
    <m/>
    <m/>
    <s v="Armed conflict, Violence"/>
    <s v=""/>
    <s v=""/>
    <s v=""/>
    <m/>
    <m/>
    <m/>
    <m/>
    <m/>
    <n v="200"/>
    <m/>
    <n v="64"/>
    <n v="18"/>
    <n v="45"/>
    <n v="127"/>
    <n v="173"/>
    <n v="191"/>
    <n v="164"/>
    <n v="209"/>
    <n v="0"/>
    <n v="9"/>
    <x v="1"/>
    <m/>
    <m/>
    <m/>
    <m/>
    <m/>
    <m/>
    <s v=" عبد الله ادم اسماعيل ابو زيد "/>
    <s v="Religious leaders"/>
    <s v=" male "/>
    <s v=" 191,810,067 "/>
    <s v=" ادم حامد بخيت ارشوني "/>
    <s v="Ameer"/>
    <s v=" male "/>
    <s v=" -   "/>
    <s v=" حامد رابح كتيرا "/>
    <s v="Ameer"/>
    <s v=" male "/>
    <s v=" 917,685,154 "/>
    <n v="3"/>
    <s v="In person"/>
    <s v="Yes, for most"/>
    <s v="Yes, for most"/>
    <s v="Yes, for most"/>
    <s v="Green     "/>
    <n v="1689"/>
    <n v="446"/>
    <n v="554"/>
    <s v="North Darfur"/>
    <s v="Melit"/>
    <s v="SD02"/>
    <s v="SD02129"/>
    <s v="Accurate"/>
    <s v="7a11e30c-03da-4dc7-ba5d-a5e730e644fa"/>
    <s v="Show location"/>
  </r>
  <r>
    <s v="2021-06-13"/>
    <s v="Round3"/>
    <x v="3"/>
    <s v="DTM01"/>
    <s v="SD02"/>
    <x v="26"/>
    <s v="DTM0105"/>
    <s v="SD02129"/>
    <s v="Hilat Ahmed"/>
    <s v="DTM0105033"/>
    <s v="yes"/>
    <n v="14.2865"/>
    <n v="25.890599999999999"/>
    <s v="Rural"/>
    <s v="Village"/>
    <n v="8"/>
    <n v="36"/>
    <n v="8"/>
    <n v="36"/>
    <n v="8"/>
    <n v="36"/>
    <m/>
    <m/>
    <m/>
    <m/>
    <m/>
    <m/>
    <m/>
    <m/>
    <m/>
    <m/>
    <x v="3"/>
    <s v="Melit"/>
    <m/>
    <m/>
    <m/>
    <m/>
    <s v="Armed conflict, Violence"/>
    <s v="Communal clashes (ethnic, land, cattle) "/>
    <s v="Natural disaster (floods, droughts, etc)"/>
    <s v=""/>
    <m/>
    <m/>
    <m/>
    <m/>
    <m/>
    <n v="8"/>
    <m/>
    <n v="3"/>
    <n v="2"/>
    <n v="0"/>
    <n v="4"/>
    <n v="9"/>
    <n v="10"/>
    <n v="2"/>
    <n v="4"/>
    <n v="0"/>
    <n v="2"/>
    <x v="0"/>
    <m/>
    <m/>
    <m/>
    <m/>
    <m/>
    <m/>
    <s v=" محمد اسماعيل احمد نور الدين "/>
    <s v="Religious leaders"/>
    <s v=" male "/>
    <s v=" 915,902,600 "/>
    <s v=" احمد بكر احمد "/>
    <s v="Ameer"/>
    <s v=" male "/>
    <s v=" -   "/>
    <s v=""/>
    <s v=""/>
    <s v=""/>
    <s v=""/>
    <n v="2"/>
    <s v="In person"/>
    <s v="Yes, for everything"/>
    <s v="Yes, for everything"/>
    <s v="Yes, for everything"/>
    <s v="Green     "/>
    <n v="1656"/>
    <n v="14"/>
    <n v="22"/>
    <s v="North Darfur"/>
    <s v="Melit"/>
    <s v="SD02"/>
    <s v="SD02129"/>
    <s v="Accurate"/>
    <s v="dd81af9e-cc6e-42c8-8f9b-c69eb058da96"/>
    <s v="Show location"/>
  </r>
  <r>
    <s v="2021-06-13"/>
    <s v="Round3"/>
    <x v="3"/>
    <s v="DTM01"/>
    <s v="SD02"/>
    <x v="26"/>
    <s v="DTM0105"/>
    <s v="SD02129"/>
    <s v="Hilat Akhdar"/>
    <s v="DTM0105091"/>
    <s v="yes"/>
    <n v="14.309448"/>
    <n v="25.789359999999999"/>
    <s v="Rural"/>
    <s v="Village"/>
    <n v="2"/>
    <n v="9"/>
    <n v="2"/>
    <n v="9"/>
    <m/>
    <m/>
    <n v="2"/>
    <n v="9"/>
    <m/>
    <m/>
    <m/>
    <m/>
    <m/>
    <m/>
    <m/>
    <m/>
    <x v="3"/>
    <s v="Melit"/>
    <m/>
    <m/>
    <m/>
    <m/>
    <s v="Communal clashes (ethnic, land, cattle) "/>
    <s v="Economic reasons (no livelihood/no services)"/>
    <s v="Armed conflict, Violence"/>
    <s v=""/>
    <m/>
    <m/>
    <m/>
    <m/>
    <m/>
    <n v="2"/>
    <m/>
    <n v="0"/>
    <n v="1"/>
    <n v="3"/>
    <n v="2"/>
    <n v="1"/>
    <n v="0"/>
    <n v="1"/>
    <n v="1"/>
    <n v="0"/>
    <n v="0"/>
    <x v="1"/>
    <m/>
    <m/>
    <m/>
    <m/>
    <m/>
    <m/>
    <s v=" علي ادم علي "/>
    <s v="Shaik"/>
    <s v=" male "/>
    <s v=" 921,069,090 "/>
    <s v="   ياسر  علي ادم "/>
    <s v="Ameer"/>
    <s v=" male "/>
    <s v=" 922,992,068 "/>
    <s v=" محمد عمارة ايوب "/>
    <s v="Shaik"/>
    <s v=" male "/>
    <s v=" -   "/>
    <n v="3"/>
    <s v="In person"/>
    <s v="Yes, for everything"/>
    <s v="Yes, for everything"/>
    <s v="Yes, for everything"/>
    <s v="Green     "/>
    <n v="1628"/>
    <n v="5"/>
    <n v="4"/>
    <s v="North Darfur"/>
    <s v="Melit"/>
    <s v="SD02"/>
    <s v="SD02129"/>
    <s v="Accurate"/>
    <s v="2f2e5cba-973e-4e8c-b6ba-50c835ce1413"/>
    <s v="Show location"/>
  </r>
  <r>
    <s v="2021-06-13"/>
    <s v="Round3"/>
    <x v="3"/>
    <s v="DTM01"/>
    <s v="SD02"/>
    <x v="26"/>
    <s v="DTM0105"/>
    <s v="SD02129"/>
    <s v="Hillat Abbas"/>
    <s v="DTM0105085"/>
    <s v="yes"/>
    <n v="14.501664"/>
    <n v="25.825683999999999"/>
    <s v="Rural"/>
    <s v="Village"/>
    <n v="4"/>
    <n v="20"/>
    <n v="4"/>
    <n v="21"/>
    <n v="4"/>
    <n v="21"/>
    <m/>
    <m/>
    <m/>
    <m/>
    <m/>
    <m/>
    <m/>
    <m/>
    <m/>
    <m/>
    <x v="3"/>
    <s v="Melit"/>
    <m/>
    <m/>
    <m/>
    <m/>
    <s v="Communal clashes (ethnic, land, cattle) "/>
    <s v=""/>
    <s v=""/>
    <s v=""/>
    <m/>
    <n v="4"/>
    <m/>
    <m/>
    <m/>
    <m/>
    <m/>
    <n v="2"/>
    <n v="3"/>
    <n v="4"/>
    <n v="3"/>
    <n v="5"/>
    <n v="1"/>
    <n v="3"/>
    <n v="0"/>
    <n v="0"/>
    <n v="0"/>
    <x v="0"/>
    <m/>
    <m/>
    <m/>
    <m/>
    <m/>
    <m/>
    <s v=" عبد الله أحمد ابراهيم "/>
    <s v="Ameer"/>
    <s v=" male "/>
    <s v=" 991,942,178 "/>
    <s v=""/>
    <s v=""/>
    <s v=""/>
    <s v=""/>
    <s v=""/>
    <s v=""/>
    <s v=""/>
    <s v=""/>
    <n v="3"/>
    <s v="In person"/>
    <s v="Yes, for most"/>
    <s v="Yes, for most"/>
    <s v="Yes, for most"/>
    <s v="Green     "/>
    <n v="1618"/>
    <n v="14"/>
    <n v="7"/>
    <s v="North Darfur"/>
    <s v="Melit"/>
    <s v="SD02"/>
    <s v="SD02129"/>
    <s v="Accurate"/>
    <s v="519ba8b1-cc88-49c0-b8ec-29fe097584f9"/>
    <s v="Show location"/>
  </r>
  <r>
    <s v="2021-06-13"/>
    <s v="Round3"/>
    <x v="3"/>
    <s v="DTM01"/>
    <s v="SD02"/>
    <x v="26"/>
    <s v="DTM0105"/>
    <s v="SD02129"/>
    <s v="Hillat Kom"/>
    <s v="DTM0105048"/>
    <s v="yes"/>
    <n v="14.195952999999999"/>
    <n v="25.36927"/>
    <s v="Rural"/>
    <s v="Village"/>
    <n v="3"/>
    <n v="15"/>
    <n v="3"/>
    <n v="15"/>
    <n v="3"/>
    <n v="15"/>
    <m/>
    <m/>
    <m/>
    <m/>
    <m/>
    <m/>
    <m/>
    <m/>
    <m/>
    <m/>
    <x v="3"/>
    <s v="Melit"/>
    <m/>
    <m/>
    <m/>
    <m/>
    <s v="Armed conflict, Violence"/>
    <s v=""/>
    <s v=""/>
    <s v=""/>
    <n v="3"/>
    <m/>
    <m/>
    <m/>
    <m/>
    <m/>
    <m/>
    <n v="1"/>
    <n v="0"/>
    <n v="0"/>
    <n v="3"/>
    <n v="2"/>
    <n v="3"/>
    <n v="2"/>
    <n v="4"/>
    <n v="0"/>
    <n v="0"/>
    <x v="1"/>
    <m/>
    <m/>
    <m/>
    <m/>
    <m/>
    <m/>
    <s v=" ابراهيم عبد الجبار عبد الله تيراب "/>
    <s v="Religious leaders"/>
    <s v=" male "/>
    <s v=" 920,090,751 "/>
    <s v=" ابكر ابراهيم محمد "/>
    <s v="Ameer"/>
    <s v=" male "/>
    <s v=" 919,441,773 "/>
    <s v=" كلتوم ابراهيم ادم "/>
    <s v="Ameer"/>
    <s v=" female "/>
    <s v=" -   "/>
    <n v="3"/>
    <s v="In person"/>
    <s v="Yes, for most"/>
    <s v="Yes, for most"/>
    <s v="Yes, for most"/>
    <s v="Green     "/>
    <n v="1688"/>
    <n v="5"/>
    <n v="10"/>
    <s v="North Darfur"/>
    <s v="Melit"/>
    <s v="SD02"/>
    <s v="SD02129"/>
    <s v="Close"/>
    <s v="3258ed78-6ceb-49d4-b1d3-8a4d85557a41"/>
    <s v="Show location"/>
  </r>
  <r>
    <s v="2021-06-13"/>
    <s v="Round3"/>
    <x v="3"/>
    <s v="DTM01"/>
    <s v="SD02"/>
    <x v="26"/>
    <s v="DTM0105"/>
    <s v="SD02129"/>
    <s v="Hillat Mahmoud"/>
    <s v="DTM0105049"/>
    <s v="yes"/>
    <n v="14.239015"/>
    <n v="25.846195999999999"/>
    <s v="Rural"/>
    <s v="Village"/>
    <m/>
    <m/>
    <n v="40"/>
    <n v="100"/>
    <m/>
    <m/>
    <n v="40"/>
    <n v="100"/>
    <m/>
    <m/>
    <m/>
    <m/>
    <m/>
    <m/>
    <m/>
    <m/>
    <x v="3"/>
    <s v="Melit"/>
    <s v="North Darfur"/>
    <s v="Al Koma"/>
    <s v="North Darfur"/>
    <s v="Al Lait"/>
    <s v="Armed conflict, Violence"/>
    <s v="Communal clashes (ethnic, land, cattle) "/>
    <s v="Natural disaster (floods, droughts, etc)"/>
    <s v=""/>
    <m/>
    <m/>
    <m/>
    <m/>
    <m/>
    <m/>
    <n v="40"/>
    <n v="5"/>
    <n v="1"/>
    <n v="2"/>
    <n v="7"/>
    <n v="17"/>
    <n v="24"/>
    <n v="18"/>
    <n v="22"/>
    <n v="1"/>
    <n v="3"/>
    <x v="0"/>
    <m/>
    <m/>
    <m/>
    <m/>
    <m/>
    <m/>
    <s v=" سبيل هلال  عبدالله "/>
    <s v="Shaik"/>
    <s v=" male "/>
    <s v=" -   "/>
    <s v=" محمود هلال  عبد الله  "/>
    <s v="Ameer"/>
    <s v=" male "/>
    <s v=" 926,591,991 "/>
    <s v="  محمد احمد عبدالله "/>
    <s v="Ameer"/>
    <s v=" male "/>
    <s v=" -   "/>
    <n v="3"/>
    <s v="In person"/>
    <s v="Yes, for everything"/>
    <s v="Yes, for everything"/>
    <s v="Yes, for most"/>
    <s v="Green     "/>
    <n v="1631"/>
    <n v="43"/>
    <n v="57"/>
    <s v="North Darfur"/>
    <s v="Melit"/>
    <s v="SD02"/>
    <s v="SD02129"/>
    <s v="Accurate"/>
    <s v="a8586021-aae5-4744-8e9a-808f1ab68359"/>
    <s v="Show location"/>
  </r>
  <r>
    <s v="2021-06-10"/>
    <s v="Round3"/>
    <x v="3"/>
    <s v="DTM01"/>
    <s v="SD02"/>
    <x v="26"/>
    <s v="DTM0105"/>
    <s v="SD02129"/>
    <s v="Khor Nabak"/>
    <s v="DTM0105109"/>
    <s v="yes"/>
    <n v="14.5756"/>
    <n v="26.152546000000001"/>
    <s v="Rural"/>
    <s v="Village"/>
    <n v="4"/>
    <n v="20"/>
    <n v="4"/>
    <n v="21"/>
    <n v="4"/>
    <n v="21"/>
    <m/>
    <m/>
    <m/>
    <m/>
    <m/>
    <m/>
    <m/>
    <m/>
    <m/>
    <m/>
    <x v="3"/>
    <s v="Melit"/>
    <m/>
    <m/>
    <m/>
    <m/>
    <s v="Armed conflict, Violence"/>
    <s v=""/>
    <s v=""/>
    <s v=""/>
    <n v="4"/>
    <m/>
    <m/>
    <m/>
    <m/>
    <m/>
    <m/>
    <n v="0"/>
    <n v="0"/>
    <n v="2"/>
    <n v="1"/>
    <n v="3"/>
    <n v="7"/>
    <n v="2"/>
    <n v="6"/>
    <n v="0"/>
    <n v="0"/>
    <x v="1"/>
    <m/>
    <m/>
    <m/>
    <m/>
    <m/>
    <m/>
    <s v=" محمد سليمان درب الزرع "/>
    <s v="Religious leaders"/>
    <s v=" male "/>
    <s v=" 900,892,549 "/>
    <s v=" ادم احمد سليمان احمد "/>
    <s v="Ameer"/>
    <s v=" male "/>
    <s v=" 961,510,223 "/>
    <s v=" ادم محمدين عمر "/>
    <s v="Religious leaders"/>
    <s v=" male "/>
    <s v=""/>
    <n v="3"/>
    <s v="In person"/>
    <s v="Yes, for most"/>
    <s v="Yes, for most"/>
    <s v="Yes, for most"/>
    <s v="Green     "/>
    <n v="1690"/>
    <n v="7"/>
    <n v="14"/>
    <s v="North Darfur"/>
    <s v="Melit"/>
    <s v="SD02"/>
    <s v="SD02129"/>
    <s v="Accurate"/>
    <s v="afc2a881-4b7c-474e-a151-6e9ffc01ba26"/>
    <s v="Show location"/>
  </r>
  <r>
    <s v="2021-06-13"/>
    <s v="Round3"/>
    <x v="3"/>
    <s v="DTM01"/>
    <s v="SD02"/>
    <x v="26"/>
    <s v="DTM0105"/>
    <s v="SD02129"/>
    <s v="Kibo"/>
    <s v="DTM0105062"/>
    <s v="yes"/>
    <n v="14.588761999999999"/>
    <n v="26.063018"/>
    <s v="Rural"/>
    <s v="Village"/>
    <m/>
    <m/>
    <n v="4"/>
    <n v="25"/>
    <n v="4"/>
    <n v="25"/>
    <m/>
    <m/>
    <m/>
    <m/>
    <m/>
    <m/>
    <m/>
    <m/>
    <m/>
    <m/>
    <x v="3"/>
    <s v="Melit"/>
    <m/>
    <m/>
    <m/>
    <m/>
    <s v="Armed conflict, Violence"/>
    <s v=""/>
    <s v=""/>
    <s v=""/>
    <m/>
    <n v="4"/>
    <m/>
    <m/>
    <m/>
    <m/>
    <m/>
    <n v="0"/>
    <n v="2"/>
    <n v="3"/>
    <n v="4"/>
    <n v="4"/>
    <n v="6"/>
    <n v="3"/>
    <n v="3"/>
    <n v="0"/>
    <n v="0"/>
    <x v="0"/>
    <m/>
    <m/>
    <m/>
    <m/>
    <m/>
    <m/>
    <s v=" محمد عيسي ضيفة "/>
    <s v="Ameer"/>
    <s v=" male "/>
    <s v=" 924,698,637 "/>
    <s v=""/>
    <s v=""/>
    <s v=""/>
    <s v=""/>
    <s v=""/>
    <s v=""/>
    <s v=""/>
    <s v=""/>
    <n v="3"/>
    <s v="In person"/>
    <s v="Yes, for most"/>
    <s v="Yes, for most"/>
    <s v="Yes, for most"/>
    <s v="Green     "/>
    <n v="1622"/>
    <n v="10"/>
    <n v="15"/>
    <s v="North Darfur"/>
    <s v="Melit"/>
    <s v="SD02"/>
    <s v="SD02129"/>
    <s v="Accurate"/>
    <s v="a4bac676-1352-4a74-9353-e8571da4d07a"/>
    <s v="Show location"/>
  </r>
  <r>
    <s v="2021-06-13"/>
    <s v="Round3"/>
    <x v="3"/>
    <s v="DTM01"/>
    <s v="SD02"/>
    <x v="26"/>
    <s v="DTM0105"/>
    <s v="SD02129"/>
    <s v="Krekra"/>
    <s v="DTM0105111"/>
    <s v="yes"/>
    <n v="14.540775999999999"/>
    <n v="26.082314"/>
    <s v="Rural"/>
    <s v="Village"/>
    <m/>
    <m/>
    <n v="3"/>
    <n v="20"/>
    <n v="3"/>
    <n v="20"/>
    <m/>
    <m/>
    <m/>
    <m/>
    <m/>
    <m/>
    <m/>
    <m/>
    <m/>
    <m/>
    <x v="3"/>
    <s v="Melit"/>
    <m/>
    <m/>
    <m/>
    <m/>
    <s v="Armed conflict, Violence"/>
    <s v=""/>
    <s v=""/>
    <s v=""/>
    <m/>
    <m/>
    <m/>
    <m/>
    <m/>
    <m/>
    <n v="3"/>
    <n v="0"/>
    <n v="0"/>
    <n v="2"/>
    <n v="3"/>
    <n v="5"/>
    <n v="6"/>
    <n v="2"/>
    <n v="2"/>
    <n v="0"/>
    <n v="0"/>
    <x v="0"/>
    <m/>
    <m/>
    <m/>
    <m/>
    <m/>
    <m/>
    <s v=" أحمد عثمان خميس "/>
    <s v="Ameer"/>
    <s v=" male "/>
    <s v=" 993,386,137 "/>
    <s v=" محمد عثمان خميس "/>
    <s v="Religious leaders"/>
    <s v=" male "/>
    <s v=" 925,657,874 "/>
    <s v=" محمد جمعة ضيفة "/>
    <s v="Ameer"/>
    <s v=" male "/>
    <s v=" 924,698,637 "/>
    <n v="3"/>
    <s v="In person"/>
    <s v="Yes, for most"/>
    <s v="Yes, for most"/>
    <s v="Yes, for most"/>
    <s v="Green     "/>
    <n v="1623"/>
    <n v="9"/>
    <n v="11"/>
    <s v="North Darfur"/>
    <s v="Melit"/>
    <s v="SD02"/>
    <s v="SD02129"/>
    <s v="Accurate"/>
    <s v="e281393b-dc80-42a3-bff2-21fae15c5785"/>
    <s v="Show location"/>
  </r>
  <r>
    <s v="2021-06-13"/>
    <s v="Round3"/>
    <x v="3"/>
    <s v="DTM01"/>
    <s v="SD02"/>
    <x v="26"/>
    <s v="DTM0105"/>
    <s v="SD02129"/>
    <s v="Labda"/>
    <s v="DTM0105115"/>
    <s v="yes"/>
    <n v="14.163558999999999"/>
    <n v="25.813527000000001"/>
    <s v="Rural"/>
    <s v="Village"/>
    <n v="10"/>
    <n v="110"/>
    <n v="10"/>
    <n v="110"/>
    <n v="10"/>
    <n v="110"/>
    <m/>
    <m/>
    <m/>
    <m/>
    <m/>
    <m/>
    <m/>
    <m/>
    <m/>
    <m/>
    <x v="3"/>
    <s v="Melit"/>
    <m/>
    <m/>
    <m/>
    <m/>
    <s v="Armed conflict, Violence"/>
    <s v=""/>
    <s v=""/>
    <s v=""/>
    <m/>
    <n v="10"/>
    <m/>
    <m/>
    <m/>
    <m/>
    <m/>
    <n v="5"/>
    <n v="9"/>
    <n v="9"/>
    <n v="8"/>
    <n v="12"/>
    <n v="24"/>
    <n v="15"/>
    <n v="23"/>
    <n v="2"/>
    <n v="3"/>
    <x v="0"/>
    <m/>
    <m/>
    <m/>
    <m/>
    <m/>
    <m/>
    <s v=" خريف عبد الله مطر "/>
    <s v="Religious leaders"/>
    <s v=" male "/>
    <s v=" 961,196,432 "/>
    <s v=" سبيل أحمد عبد الله "/>
    <s v="Ameer"/>
    <s v=" male "/>
    <s v=" 968,483,201 "/>
    <s v=" موسي خريف عبد الله "/>
    <s v="Ameer"/>
    <s v=" male "/>
    <s v=" 905,338,616 "/>
    <n v="5"/>
    <s v="In person"/>
    <s v="Yes, for everything"/>
    <s v="Yes, for everything"/>
    <s v="Yes, for most"/>
    <s v="Green     "/>
    <n v="1815"/>
    <n v="43"/>
    <n v="67"/>
    <s v="North Darfur"/>
    <s v="Melit"/>
    <s v="SD02"/>
    <s v="SD02129"/>
    <s v="Accurate"/>
    <s v="d6472145-b026-4c29-98e8-53a6bc2684fe"/>
    <s v="Show location"/>
  </r>
  <r>
    <s v="2021-06-10"/>
    <s v="Round3"/>
    <x v="3"/>
    <s v="DTM01"/>
    <s v="SD02"/>
    <x v="26"/>
    <s v="DTM0105"/>
    <s v="SD02129"/>
    <s v="Maxsi"/>
    <s v="DTM0105117"/>
    <s v="yes"/>
    <n v="14.585483"/>
    <n v="26.162184"/>
    <s v="Rural"/>
    <s v="Village"/>
    <m/>
    <m/>
    <n v="3"/>
    <n v="24"/>
    <m/>
    <m/>
    <n v="3"/>
    <n v="24"/>
    <m/>
    <m/>
    <m/>
    <m/>
    <m/>
    <m/>
    <m/>
    <m/>
    <x v="3"/>
    <s v="Melit"/>
    <m/>
    <m/>
    <m/>
    <m/>
    <s v="Armed conflict, Violence"/>
    <s v=""/>
    <s v=""/>
    <s v=""/>
    <m/>
    <n v="3"/>
    <m/>
    <m/>
    <m/>
    <m/>
    <m/>
    <n v="6"/>
    <n v="2"/>
    <n v="3"/>
    <n v="5"/>
    <n v="2"/>
    <n v="3"/>
    <n v="1"/>
    <n v="2"/>
    <n v="0"/>
    <n v="0"/>
    <x v="1"/>
    <m/>
    <m/>
    <m/>
    <m/>
    <m/>
    <m/>
    <s v=" ا "/>
    <s v="Religious leaders"/>
    <s v=" male "/>
    <s v=" 900,892,549 "/>
    <s v=" ادم احمد سليمان "/>
    <s v="Ameer"/>
    <s v=" male "/>
    <s v=" 961,510,223 "/>
    <s v=" ادم محمدين عمر "/>
    <s v="Ameer"/>
    <s v=" male "/>
    <s v=" -   "/>
    <n v="3"/>
    <s v="In person"/>
    <s v="Yes, for most"/>
    <s v="Yes, for most"/>
    <s v="Yes, for most"/>
    <s v="Green     "/>
    <n v="1703"/>
    <n v="12"/>
    <n v="12"/>
    <s v="North Darfur"/>
    <s v="Melit"/>
    <s v="SD02"/>
    <s v="SD02129"/>
    <s v="Accurate"/>
    <s v="f91ba1a9-3dfb-48c3-a3ea-1f7a33f2e5fb"/>
    <s v="Show location"/>
  </r>
  <r>
    <s v="2021-06-13"/>
    <s v="Round3"/>
    <x v="3"/>
    <s v="DTM01"/>
    <s v="SD02"/>
    <x v="26"/>
    <s v="DTM0105"/>
    <s v="SD02129"/>
    <s v="Mou Ghanoub &amp; Shamal"/>
    <s v="DTM0105106"/>
    <s v="yes"/>
    <n v="14.544114"/>
    <n v="25.743399"/>
    <s v="Rural"/>
    <s v="Village"/>
    <n v="20"/>
    <n v="170"/>
    <n v="20"/>
    <n v="170"/>
    <n v="20"/>
    <n v="170"/>
    <m/>
    <m/>
    <m/>
    <m/>
    <m/>
    <m/>
    <m/>
    <m/>
    <m/>
    <m/>
    <x v="3"/>
    <s v="Melit"/>
    <m/>
    <m/>
    <m/>
    <m/>
    <s v="Armed conflict, Violence"/>
    <s v=""/>
    <s v=""/>
    <s v=""/>
    <m/>
    <m/>
    <m/>
    <m/>
    <m/>
    <m/>
    <n v="20"/>
    <n v="2"/>
    <n v="5"/>
    <n v="20"/>
    <n v="16"/>
    <n v="32"/>
    <n v="39"/>
    <n v="25"/>
    <n v="29"/>
    <n v="2"/>
    <n v="0"/>
    <x v="0"/>
    <m/>
    <m/>
    <m/>
    <m/>
    <m/>
    <m/>
    <s v=""/>
    <s v=""/>
    <s v=""/>
    <s v=""/>
    <s v=""/>
    <s v=""/>
    <s v=""/>
    <s v=""/>
    <s v=""/>
    <s v=""/>
    <s v=""/>
    <s v=""/>
    <n v="3"/>
    <s v="In person"/>
    <s v="Yes, for most"/>
    <s v="Yes, for most"/>
    <s v="Yes, for most"/>
    <s v="Green     "/>
    <n v="1613"/>
    <n v="81"/>
    <n v="89"/>
    <s v="North Darfur"/>
    <s v="Melit"/>
    <s v="SD02"/>
    <s v="SD02129"/>
    <s v="Accurate"/>
    <s v="67c01f0e-b8ae-434c-87e6-222c85699d3d"/>
    <s v="Show location"/>
  </r>
  <r>
    <s v="2021-06-13"/>
    <s v="Round3"/>
    <x v="3"/>
    <s v="DTM01"/>
    <s v="SD02"/>
    <x v="26"/>
    <s v="DTM0105"/>
    <s v="SD02129"/>
    <s v="Tofay Aldonky"/>
    <s v="DTM0105124"/>
    <s v="yes"/>
    <n v="13.960625"/>
    <n v="25.824327"/>
    <s v="Rural"/>
    <s v="Village"/>
    <n v="70"/>
    <n v="400"/>
    <n v="60"/>
    <n v="320"/>
    <n v="60"/>
    <n v="320"/>
    <m/>
    <m/>
    <m/>
    <m/>
    <m/>
    <m/>
    <m/>
    <m/>
    <m/>
    <m/>
    <x v="3"/>
    <s v="Al Fasher"/>
    <s v="North Darfur"/>
    <s v="Melit"/>
    <m/>
    <m/>
    <s v="Armed conflict, Violence"/>
    <s v=""/>
    <s v=""/>
    <s v=""/>
    <m/>
    <m/>
    <m/>
    <m/>
    <m/>
    <n v="60"/>
    <m/>
    <n v="16"/>
    <n v="13"/>
    <n v="29"/>
    <n v="34"/>
    <n v="55"/>
    <n v="61"/>
    <n v="44"/>
    <n v="57"/>
    <n v="8"/>
    <n v="3"/>
    <x v="0"/>
    <m/>
    <m/>
    <m/>
    <m/>
    <m/>
    <m/>
    <s v=" محمد عبده محمد "/>
    <s v="Religious leaders"/>
    <s v=" male "/>
    <s v="908563695"/>
    <s v=" مستور صديق على  "/>
    <s v="Ameer"/>
    <s v=" male "/>
    <s v="114788372"/>
    <s v=" محمد إبراهيم داؤد "/>
    <s v="Ameer"/>
    <s v=" male "/>
    <s v="128023939"/>
    <n v="4"/>
    <s v="In person"/>
    <s v="Yes, for most"/>
    <s v="Yes, for most"/>
    <s v="Yes, for most"/>
    <s v="Green     "/>
    <n v="1598"/>
    <n v="152"/>
    <n v="168"/>
    <s v="North Darfur"/>
    <s v="Melit"/>
    <s v="SD02"/>
    <s v="SD02129"/>
    <s v="Accurate"/>
    <s v="ad0aea42-27f8-4659-bf06-0f1ea0c2600b"/>
    <s v="Show location"/>
  </r>
  <r>
    <s v="2021-06-13"/>
    <s v="Round3"/>
    <x v="3"/>
    <s v="DTM01"/>
    <s v="SD02"/>
    <x v="26"/>
    <s v="DTM0105"/>
    <s v="SD02129"/>
    <s v="Um Ghibaisha"/>
    <s v="DTM0105139"/>
    <s v="yes"/>
    <n v="13.972258999999999"/>
    <n v="25.794343999999999"/>
    <s v="Rural"/>
    <s v="Village"/>
    <m/>
    <m/>
    <n v="10"/>
    <n v="40"/>
    <n v="10"/>
    <n v="40"/>
    <m/>
    <m/>
    <m/>
    <m/>
    <m/>
    <m/>
    <m/>
    <m/>
    <m/>
    <m/>
    <x v="3"/>
    <s v="Melit"/>
    <s v="North Darfur"/>
    <s v="Kutum"/>
    <m/>
    <m/>
    <s v="Armed conflict, Violence"/>
    <s v=""/>
    <s v=""/>
    <s v=""/>
    <m/>
    <n v="10"/>
    <m/>
    <m/>
    <m/>
    <m/>
    <m/>
    <n v="1"/>
    <n v="2"/>
    <n v="3"/>
    <n v="5"/>
    <n v="8"/>
    <n v="5"/>
    <n v="7"/>
    <n v="9"/>
    <n v="0"/>
    <n v="0"/>
    <x v="0"/>
    <m/>
    <m/>
    <m/>
    <m/>
    <m/>
    <m/>
    <s v=" الأمين عبد الله عيسي "/>
    <s v="Religious leaders"/>
    <s v=" male "/>
    <s v=" 969,425,932 "/>
    <s v=" أحمد محمد خاطر  "/>
    <s v="Ameer"/>
    <s v=" male "/>
    <s v=" 999,812,843 "/>
    <s v=" عيسي حامد احمد "/>
    <s v="Ameer"/>
    <s v=" male "/>
    <s v=" 962,821,937 "/>
    <n v="4"/>
    <s v="In person"/>
    <s v="Yes, for most"/>
    <s v="Yes, for most"/>
    <s v="Yes, for most"/>
    <s v="Green     "/>
    <n v="1609"/>
    <n v="19"/>
    <n v="21"/>
    <s v="North Darfur"/>
    <s v="Melit"/>
    <s v="SD02"/>
    <s v="SD02129"/>
    <s v="Accurate"/>
    <s v="2e25755d-2813-48fd-8034-001b89eb1bde"/>
    <s v="Show location"/>
  </r>
  <r>
    <s v="2021-06-13"/>
    <s v="Round3"/>
    <x v="3"/>
    <s v="DTM01"/>
    <s v="SD02"/>
    <x v="26"/>
    <s v="DTM0105"/>
    <s v="SD02129"/>
    <s v="Um Hijilij"/>
    <s v="DTM0105130"/>
    <s v="yes"/>
    <n v="14.219554"/>
    <n v="25.892674"/>
    <s v="Rural"/>
    <s v="Village"/>
    <n v="1"/>
    <n v="6"/>
    <n v="1"/>
    <n v="6"/>
    <m/>
    <m/>
    <m/>
    <m/>
    <n v="1"/>
    <n v="6"/>
    <m/>
    <m/>
    <m/>
    <m/>
    <m/>
    <m/>
    <x v="3"/>
    <s v="Melit"/>
    <m/>
    <m/>
    <m/>
    <m/>
    <s v="Armed conflict, Violence"/>
    <s v=""/>
    <s v=""/>
    <s v=""/>
    <m/>
    <n v="1"/>
    <m/>
    <m/>
    <m/>
    <m/>
    <m/>
    <n v="0"/>
    <n v="0"/>
    <n v="1"/>
    <n v="0"/>
    <n v="0"/>
    <n v="2"/>
    <n v="1"/>
    <n v="2"/>
    <n v="0"/>
    <n v="0"/>
    <x v="0"/>
    <m/>
    <m/>
    <m/>
    <m/>
    <m/>
    <m/>
    <s v=" النور احمد الحاج "/>
    <s v="Religious leaders"/>
    <s v=" male "/>
    <s v=" 998,006,018 "/>
    <s v=" الحاج ابوه محمد "/>
    <s v="Ameer"/>
    <s v=" male "/>
    <s v=" -   "/>
    <s v=" -   "/>
    <s v="Ameer"/>
    <s v=" male "/>
    <s v=""/>
    <n v="3"/>
    <s v="In person"/>
    <s v="Yes, for most"/>
    <s v="Yes, for most"/>
    <s v="Yes, for most"/>
    <s v="Green     "/>
    <n v="1704"/>
    <n v="2"/>
    <n v="4"/>
    <s v="North Darfur"/>
    <s v="Melit"/>
    <s v="SD02"/>
    <s v="SD02129"/>
    <s v="Accurate"/>
    <s v="7d52aa28-0b4e-498f-a9b8-b5819ddf41dd"/>
    <s v="Show location"/>
  </r>
  <r>
    <s v="2021-06-10"/>
    <s v="Round3"/>
    <x v="3"/>
    <s v="DTM01"/>
    <s v="SD02"/>
    <x v="26"/>
    <s v="DTM0105"/>
    <s v="SD02129"/>
    <s v="Um Leionah"/>
    <s v="DTM0105134"/>
    <s v="yes"/>
    <n v="14.29454"/>
    <n v="25.94136"/>
    <s v="Rural"/>
    <s v="Village"/>
    <n v="27"/>
    <n v="150"/>
    <n v="27"/>
    <n v="150"/>
    <n v="17"/>
    <n v="89"/>
    <n v="10"/>
    <n v="61"/>
    <m/>
    <m/>
    <m/>
    <m/>
    <m/>
    <m/>
    <m/>
    <m/>
    <x v="3"/>
    <s v="Melit"/>
    <s v="North Darfur"/>
    <s v="Al Lait"/>
    <m/>
    <m/>
    <s v="Armed conflict, Violence"/>
    <s v="Communal clashes (ethnic, land, cattle) "/>
    <s v="Natural disaster (floods, droughts, etc)"/>
    <s v=""/>
    <m/>
    <m/>
    <m/>
    <m/>
    <m/>
    <n v="27"/>
    <m/>
    <n v="4"/>
    <n v="2"/>
    <n v="8"/>
    <n v="14"/>
    <n v="22"/>
    <n v="36"/>
    <n v="28"/>
    <n v="34"/>
    <n v="2"/>
    <n v="0"/>
    <x v="0"/>
    <m/>
    <m/>
    <m/>
    <m/>
    <m/>
    <m/>
    <s v=" عبد الله عثمان تاج الدين "/>
    <s v="Religious leaders"/>
    <s v=" male "/>
    <s v=" 923,213,953 "/>
    <s v=" الهادي عثمان تاج الدين "/>
    <s v="Ameer"/>
    <s v=" male "/>
    <s v=" -   "/>
    <s v=""/>
    <s v=""/>
    <s v=""/>
    <s v=""/>
    <n v="2"/>
    <s v="In person"/>
    <s v="Yes, for everything"/>
    <s v="Yes, for everything"/>
    <s v="Yes, for everything"/>
    <s v="Green     "/>
    <n v="1654"/>
    <n v="64"/>
    <n v="86"/>
    <s v="North Darfur"/>
    <s v="Melit"/>
    <s v="SD02"/>
    <s v="SD02129"/>
    <s v="NO"/>
    <s v="dfd28d87-aff0-46db-b58e-9074acf930bd"/>
    <s v="Show location"/>
  </r>
  <r>
    <s v="2021-06-13"/>
    <s v="Round3"/>
    <x v="3"/>
    <s v="DTM01"/>
    <s v="SD02"/>
    <x v="26"/>
    <s v="DTM0105"/>
    <s v="SD02129"/>
    <s v="Wala"/>
    <s v="DTM0105072"/>
    <s v="yes"/>
    <n v="14.099026"/>
    <n v="25.434443999999999"/>
    <s v="Rural"/>
    <s v="Village"/>
    <m/>
    <m/>
    <n v="6"/>
    <n v="28"/>
    <n v="6"/>
    <n v="28"/>
    <m/>
    <m/>
    <m/>
    <m/>
    <m/>
    <m/>
    <m/>
    <m/>
    <m/>
    <m/>
    <x v="3"/>
    <s v="Melit"/>
    <m/>
    <m/>
    <m/>
    <m/>
    <s v="Armed conflict, Violence"/>
    <s v=""/>
    <s v=""/>
    <s v=""/>
    <m/>
    <n v="6"/>
    <m/>
    <m/>
    <m/>
    <m/>
    <m/>
    <n v="0"/>
    <n v="2"/>
    <n v="1"/>
    <n v="4"/>
    <n v="7"/>
    <n v="9"/>
    <n v="1"/>
    <n v="4"/>
    <n v="0"/>
    <n v="0"/>
    <x v="0"/>
    <m/>
    <m/>
    <m/>
    <m/>
    <m/>
    <m/>
    <s v=" ادم ابراهيم علي احمد "/>
    <s v="Religious leaders"/>
    <s v=" male "/>
    <s v=" 919,684,733 "/>
    <s v=" بحر احمد ابراهيم "/>
    <s v="Ameer"/>
    <s v=" male "/>
    <s v=" 904,410,347 "/>
    <s v=" سليمان اسحق ادم اسحق "/>
    <s v="Ameer"/>
    <s v=" male "/>
    <s v=" 901,768,920 "/>
    <n v="3"/>
    <s v="In person"/>
    <s v="Yes, for most"/>
    <s v="Yes, for most"/>
    <s v="Yes, for most"/>
    <s v="Green     "/>
    <n v="1706"/>
    <n v="9"/>
    <n v="19"/>
    <s v="North Darfur"/>
    <s v="Melit"/>
    <s v="SD02"/>
    <s v="SD02129"/>
    <s v="Accurate"/>
    <s v="6a1226a1-11f5-47b0-8f5f-792296671be8"/>
    <s v="Show location"/>
  </r>
  <r>
    <s v="2021-06-13"/>
    <s v="Round3"/>
    <x v="3"/>
    <s v="DTM01"/>
    <s v="SD02"/>
    <x v="26"/>
    <s v="DTM0105"/>
    <s v="SD02129"/>
    <s v="Watoto"/>
    <s v="DTM0105141"/>
    <s v="yes"/>
    <n v="14.285142"/>
    <n v="26.029568999999999"/>
    <s v="Rural"/>
    <s v="Village"/>
    <n v="3"/>
    <n v="20"/>
    <n v="3"/>
    <n v="20"/>
    <m/>
    <m/>
    <n v="3"/>
    <n v="20"/>
    <m/>
    <m/>
    <m/>
    <m/>
    <m/>
    <m/>
    <m/>
    <m/>
    <x v="3"/>
    <s v="Melit"/>
    <m/>
    <m/>
    <m/>
    <m/>
    <s v="Armed conflict, Violence"/>
    <s v="Communal clashes (ethnic, land, cattle) "/>
    <s v="Economic reasons (no livelihood/no services)"/>
    <s v=""/>
    <m/>
    <m/>
    <m/>
    <m/>
    <m/>
    <m/>
    <n v="3"/>
    <n v="0"/>
    <n v="0"/>
    <n v="1"/>
    <n v="3"/>
    <n v="7"/>
    <n v="3"/>
    <n v="2"/>
    <n v="3"/>
    <n v="0"/>
    <n v="1"/>
    <x v="1"/>
    <m/>
    <m/>
    <m/>
    <m/>
    <m/>
    <m/>
    <s v=" محمدين سليمان ابكر "/>
    <s v="Shaik"/>
    <s v=" male "/>
    <s v=" -   "/>
    <s v="  هرون حامد سليمان ابكر "/>
    <s v="Ameer"/>
    <s v=" male "/>
    <s v=" -   "/>
    <s v=" عبدالرحمن محمدين سليمان "/>
    <s v="Ameer"/>
    <s v=" male "/>
    <s v=" 112,086,274 "/>
    <n v="3"/>
    <s v="In person"/>
    <s v="Yes, for everything"/>
    <s v="Yes, for everything"/>
    <s v="Only for some"/>
    <s v="Green     "/>
    <n v="1636"/>
    <n v="10"/>
    <n v="10"/>
    <s v="North Darfur"/>
    <s v="Melit"/>
    <s v="SD02"/>
    <s v="SD02129"/>
    <s v="Accurate"/>
    <s v="6f0fe454-ecb1-4db8-a123-bdb92736c800"/>
    <s v="Show location"/>
  </r>
  <r>
    <s v="2021-05-05"/>
    <s v="Round3"/>
    <x v="3"/>
    <s v="DTM01"/>
    <s v="SD02"/>
    <x v="27"/>
    <s v="DTM0113"/>
    <s v="SD02133"/>
    <s v="Bukli Karb"/>
    <s v="DTM0113002"/>
    <s v="yes"/>
    <n v="13.619467"/>
    <n v="23.163233000000002"/>
    <s v="Rural"/>
    <s v="Village"/>
    <n v="300"/>
    <n v="1450"/>
    <n v="60"/>
    <n v="355"/>
    <n v="30"/>
    <n v="185"/>
    <n v="18"/>
    <n v="98"/>
    <m/>
    <m/>
    <m/>
    <m/>
    <m/>
    <m/>
    <n v="12"/>
    <n v="72"/>
    <x v="3"/>
    <s v="As Serief"/>
    <s v="North Darfur"/>
    <m/>
    <s v="West Darfur"/>
    <m/>
    <s v="Communal clashes (ethnic, land, cattle) "/>
    <s v="Armed conflict, Violence"/>
    <s v=""/>
    <s v=""/>
    <m/>
    <n v="9"/>
    <m/>
    <n v="11"/>
    <m/>
    <m/>
    <n v="40"/>
    <n v="8"/>
    <n v="16"/>
    <n v="32"/>
    <n v="36"/>
    <n v="32"/>
    <n v="47"/>
    <n v="60"/>
    <n v="72"/>
    <n v="32"/>
    <n v="20"/>
    <x v="1"/>
    <m/>
    <m/>
    <m/>
    <m/>
    <m/>
    <m/>
    <s v=" الدوم آدم إسماعيل ادريس "/>
    <s v="Religious leaders"/>
    <s v=" male "/>
    <s v=" 112,200,789 "/>
    <s v=" الطيب علي أبكر حسن "/>
    <s v="Ameer"/>
    <s v=" male "/>
    <s v=" 112,200,789 "/>
    <s v=""/>
    <s v=""/>
    <s v=""/>
    <s v=""/>
    <n v="2"/>
    <s v="In person"/>
    <s v="Only for some"/>
    <s v="Only for some"/>
    <s v="Only for some"/>
    <s v="Orange    "/>
    <n v="998"/>
    <n v="164"/>
    <n v="191"/>
    <s v="North Darfur"/>
    <s v="Saraf Omra"/>
    <s v="SD04"/>
    <s v="SD02133"/>
    <s v="Accurate"/>
    <s v="e2af10bd-041b-45b3-ab7d-e1fcf52fba7c"/>
    <s v="Show location"/>
  </r>
  <r>
    <s v="2021-05-04"/>
    <s v="Round3"/>
    <x v="3"/>
    <s v="DTM01"/>
    <s v="SD02"/>
    <x v="27"/>
    <s v="DTM0113"/>
    <s v="SD02133"/>
    <s v="Dabah Nayrah"/>
    <s v="DTM0113004"/>
    <s v="yes"/>
    <n v="13.578167000000001"/>
    <n v="23.220583000000001"/>
    <s v="Rural"/>
    <s v="Village"/>
    <n v="50"/>
    <n v="250"/>
    <n v="20"/>
    <n v="115"/>
    <m/>
    <m/>
    <n v="15"/>
    <n v="85"/>
    <m/>
    <m/>
    <m/>
    <m/>
    <n v="5"/>
    <n v="30"/>
    <m/>
    <m/>
    <x v="3"/>
    <s v="As Serief"/>
    <s v="West Darfur"/>
    <s v="Kereneik"/>
    <s v="West Darfur"/>
    <m/>
    <s v="Communal clashes (ethnic, land, cattle) "/>
    <s v="Armed conflict, Violence"/>
    <s v=""/>
    <s v=""/>
    <m/>
    <n v="5"/>
    <m/>
    <n v="6"/>
    <m/>
    <m/>
    <n v="9"/>
    <n v="3"/>
    <n v="4"/>
    <n v="7"/>
    <n v="5"/>
    <n v="13"/>
    <n v="19"/>
    <n v="18"/>
    <n v="26"/>
    <n v="12"/>
    <n v="8"/>
    <x v="1"/>
    <m/>
    <m/>
    <m/>
    <m/>
    <m/>
    <m/>
    <s v=" محمد عبدالله سعيد ادريس "/>
    <s v="Ameer"/>
    <s v=" male "/>
    <s v=" 920,762,751 "/>
    <s v=" الضيف ابو شوشة إسماعيل بدارة "/>
    <s v="Religious leaders"/>
    <s v=" male "/>
    <s v=" 927,261,800 "/>
    <s v=""/>
    <s v=""/>
    <s v=""/>
    <s v=""/>
    <n v="2"/>
    <s v="In person"/>
    <s v="Yes, for most"/>
    <s v="Only for some"/>
    <s v="Yes, for most"/>
    <s v="Orange    "/>
    <n v="990"/>
    <n v="53"/>
    <n v="62"/>
    <s v="North Darfur"/>
    <s v="Saraf Omra"/>
    <s v="SD02"/>
    <s v="SD02133"/>
    <s v="Accurate"/>
    <s v="94dbf604-9c76-4cf8-a178-9ad8c760ad49"/>
    <s v="Show location"/>
  </r>
  <r>
    <s v="2021-05-04"/>
    <s v="Round3"/>
    <x v="3"/>
    <s v="DTM01"/>
    <s v="SD02"/>
    <x v="27"/>
    <s v="DTM0113"/>
    <s v="SD02133"/>
    <s v="Dar Elsalam"/>
    <s v="DTM0113006"/>
    <s v="yes"/>
    <n v="13.5671"/>
    <n v="23.19652"/>
    <s v="Rural"/>
    <s v="Village"/>
    <m/>
    <m/>
    <n v="50"/>
    <n v="260"/>
    <n v="40"/>
    <n v="190"/>
    <m/>
    <m/>
    <m/>
    <m/>
    <m/>
    <m/>
    <n v="10"/>
    <n v="70"/>
    <m/>
    <m/>
    <x v="3"/>
    <s v="As Serief"/>
    <s v="West Darfur"/>
    <s v="Kereneik"/>
    <m/>
    <m/>
    <s v="Communal clashes (ethnic, land, cattle) "/>
    <s v="Armed conflict, Violence"/>
    <s v=""/>
    <s v=""/>
    <m/>
    <n v="10"/>
    <m/>
    <m/>
    <m/>
    <m/>
    <n v="40"/>
    <n v="6"/>
    <n v="9"/>
    <n v="23"/>
    <n v="35"/>
    <n v="29"/>
    <n v="24"/>
    <n v="35"/>
    <n v="41"/>
    <n v="35"/>
    <n v="23"/>
    <x v="1"/>
    <m/>
    <m/>
    <m/>
    <m/>
    <m/>
    <m/>
    <s v=" عبد الرحمن ضيف الله يوسف سعد "/>
    <s v="Religious leaders"/>
    <s v=" male "/>
    <s v=" 928,080,644 "/>
    <s v=""/>
    <s v=""/>
    <s v=""/>
    <s v=""/>
    <s v=""/>
    <s v=""/>
    <s v=""/>
    <s v=""/>
    <n v="1"/>
    <s v="In person"/>
    <s v="Only for some"/>
    <s v="Yes, for most"/>
    <s v="Yes, for most"/>
    <s v="Red       "/>
    <n v="991"/>
    <n v="128"/>
    <n v="132"/>
    <s v="North Darfur"/>
    <s v="Saraf Omra"/>
    <s v="SD02"/>
    <s v="SD02133"/>
    <s v="Accurate"/>
    <s v="ca682482-879b-4a8c-ae1b-7b6a5cffe31d"/>
    <s v="Show location"/>
  </r>
  <r>
    <s v="2021-05-07"/>
    <s v="Round3"/>
    <x v="3"/>
    <s v="DTM01"/>
    <s v="SD02"/>
    <x v="27"/>
    <s v="DTM0113"/>
    <s v="SD02133"/>
    <s v="Dibsa"/>
    <s v="DTM0113008"/>
    <s v="yes"/>
    <n v="13.586917"/>
    <n v="23.201250000000002"/>
    <s v="Rural"/>
    <s v="Village"/>
    <m/>
    <m/>
    <n v="25"/>
    <n v="160"/>
    <n v="20"/>
    <n v="130"/>
    <m/>
    <m/>
    <m/>
    <m/>
    <m/>
    <m/>
    <m/>
    <m/>
    <n v="5"/>
    <n v="30"/>
    <x v="2"/>
    <s v="Kereneik"/>
    <m/>
    <m/>
    <m/>
    <m/>
    <s v="Communal clashes (ethnic, land, cattle) "/>
    <s v="Armed conflict, Violence"/>
    <s v=""/>
    <s v=""/>
    <m/>
    <n v="7"/>
    <m/>
    <n v="5"/>
    <m/>
    <m/>
    <n v="13"/>
    <n v="5"/>
    <n v="6"/>
    <n v="13"/>
    <n v="16"/>
    <n v="18"/>
    <n v="22"/>
    <n v="24"/>
    <n v="27"/>
    <n v="18"/>
    <n v="11"/>
    <x v="1"/>
    <m/>
    <m/>
    <m/>
    <m/>
    <m/>
    <m/>
    <s v=" عيس آدم فضل ابكر "/>
    <s v="Religious leaders"/>
    <s v=" male "/>
    <s v=" 928,288,893 "/>
    <s v=""/>
    <s v=""/>
    <s v=""/>
    <s v=""/>
    <s v=""/>
    <s v=""/>
    <s v=""/>
    <s v=""/>
    <n v="1"/>
    <s v="In person"/>
    <s v="Yes, for most"/>
    <s v="Yes, for most"/>
    <s v="Yes, for most"/>
    <s v="Red       "/>
    <n v="1003"/>
    <n v="78"/>
    <n v="82"/>
    <s v="North Darfur"/>
    <s v="Saraf Omra"/>
    <s v="SD02"/>
    <s v="SD02133"/>
    <s v="Close"/>
    <s v="40daac21-4af5-40b9-b91c-4eec53feb7f6"/>
    <s v="Show location"/>
  </r>
  <r>
    <s v="2021-05-05"/>
    <s v="Round3"/>
    <x v="3"/>
    <s v="DTM01"/>
    <s v="SD02"/>
    <x v="27"/>
    <s v="DTM0113"/>
    <s v="SD02133"/>
    <s v="Ed Alkhala"/>
    <s v="DTM0113017"/>
    <s v="yes"/>
    <n v="13.671670000000001"/>
    <n v="23.185549999999999"/>
    <s v="Rural"/>
    <s v="Village"/>
    <m/>
    <m/>
    <n v="10"/>
    <n v="65"/>
    <m/>
    <m/>
    <n v="6"/>
    <n v="39"/>
    <m/>
    <m/>
    <m/>
    <m/>
    <m/>
    <m/>
    <n v="4"/>
    <n v="26"/>
    <x v="3"/>
    <s v="As Serief"/>
    <s v="North Darfur"/>
    <s v="At Tina"/>
    <s v="North Darfur"/>
    <s v="Saraf Omra"/>
    <s v="Communal clashes (ethnic, land, cattle) "/>
    <s v="Armed conflict, Violence"/>
    <s v=""/>
    <s v=""/>
    <m/>
    <n v="3"/>
    <m/>
    <m/>
    <m/>
    <m/>
    <n v="7"/>
    <n v="2"/>
    <n v="2"/>
    <n v="6"/>
    <n v="8"/>
    <n v="7"/>
    <n v="11"/>
    <n v="8"/>
    <n v="12"/>
    <n v="5"/>
    <n v="4"/>
    <x v="1"/>
    <m/>
    <m/>
    <m/>
    <m/>
    <m/>
    <m/>
    <s v=" عبد الحميد احمد ابكر حسن "/>
    <s v="Religious leaders"/>
    <s v=" male "/>
    <s v=" 926,006,072 "/>
    <s v=" فضل أبكر عبدالله "/>
    <s v="Ameer"/>
    <s v=" male "/>
    <s v=" 926,006,072 "/>
    <s v=""/>
    <s v=""/>
    <s v=""/>
    <s v=""/>
    <n v="2"/>
    <s v="In person"/>
    <s v="Yes, for most"/>
    <s v="Only for some"/>
    <s v="Yes, for most"/>
    <s v="Orange    "/>
    <n v="993"/>
    <n v="28"/>
    <n v="37"/>
    <s v="North Darfur"/>
    <s v="Saraf Omra"/>
    <s v="SD02"/>
    <s v="SD02133"/>
    <s v="Accurate"/>
    <s v="daed3046-3a5e-43c8-8910-8957722f6cf1"/>
    <s v="Show location"/>
  </r>
  <r>
    <s v="2021-05-04"/>
    <s v="Round3"/>
    <x v="3"/>
    <s v="DTM01"/>
    <s v="SD02"/>
    <x v="27"/>
    <s v="DTM0113"/>
    <s v="SD02133"/>
    <s v="Fantoura"/>
    <s v="DTM0113009"/>
    <s v="yes"/>
    <n v="13.53135"/>
    <n v="23.178930000000001"/>
    <s v="Rural"/>
    <s v="Village"/>
    <m/>
    <m/>
    <n v="12"/>
    <n v="68"/>
    <n v="12"/>
    <n v="68"/>
    <m/>
    <m/>
    <m/>
    <m/>
    <m/>
    <m/>
    <m/>
    <m/>
    <m/>
    <m/>
    <x v="2"/>
    <s v="Jebel Moon"/>
    <m/>
    <m/>
    <m/>
    <m/>
    <s v="Armed conflict, Violence"/>
    <s v="Economic reasons (no livelihood/no services)"/>
    <s v=""/>
    <s v=""/>
    <m/>
    <n v="4"/>
    <m/>
    <m/>
    <m/>
    <m/>
    <n v="8"/>
    <n v="2"/>
    <n v="2"/>
    <n v="4"/>
    <n v="6"/>
    <n v="7"/>
    <n v="11"/>
    <n v="10"/>
    <n v="12"/>
    <n v="9"/>
    <n v="5"/>
    <x v="1"/>
    <m/>
    <m/>
    <m/>
    <m/>
    <m/>
    <m/>
    <s v=" آدم محمد سليمان محمد "/>
    <s v="Religious leaders"/>
    <s v=" male "/>
    <s v=" 920,048,490 "/>
    <s v=" حسن اسحاق احمد موس "/>
    <s v="Government representative"/>
    <s v=" male "/>
    <s v=" 994,579,577 "/>
    <s v=" اسحاق يحي إسماعيل "/>
    <s v="Ameer"/>
    <s v=" male "/>
    <s v=" 996,649,350 "/>
    <n v="3"/>
    <s v="In person"/>
    <s v="Yes, for most"/>
    <s v="Only for some"/>
    <s v="Yes, for most"/>
    <s v="Green     "/>
    <n v="992"/>
    <n v="32"/>
    <n v="36"/>
    <s v="North Darfur"/>
    <s v="Saraf Omra"/>
    <s v="SD04"/>
    <s v="SD02133"/>
    <s v="Accurate"/>
    <s v="b22568a6-6c41-4285-9fb8-adf81adf6d1c"/>
    <s v="Show location"/>
  </r>
  <r>
    <s v="2021-05-05"/>
    <s v="Round3"/>
    <x v="3"/>
    <s v="DTM01"/>
    <s v="SD02"/>
    <x v="27"/>
    <s v="DTM0113"/>
    <s v="SD02133"/>
    <s v="Gemiz Feliat"/>
    <s v="DTM0113027"/>
    <s v="yes"/>
    <n v="13.548482999999999"/>
    <n v="23.174083"/>
    <s v="Rural"/>
    <s v="Village"/>
    <n v="150"/>
    <n v="750"/>
    <n v="200"/>
    <n v="1100"/>
    <n v="120"/>
    <n v="650"/>
    <n v="50"/>
    <n v="300"/>
    <m/>
    <m/>
    <m/>
    <m/>
    <m/>
    <m/>
    <n v="30"/>
    <n v="150"/>
    <x v="3"/>
    <s v="As Serief"/>
    <s v="North Darfur"/>
    <s v="Saraf Omra"/>
    <s v="North Darfur"/>
    <s v="At Tina"/>
    <s v="Armed conflict, Violence"/>
    <s v="Communal clashes (ethnic, land, cattle) "/>
    <s v="Economic reasons (no livelihood/no services)"/>
    <s v=""/>
    <m/>
    <m/>
    <m/>
    <n v="30"/>
    <m/>
    <n v="20"/>
    <n v="150"/>
    <n v="22"/>
    <n v="22"/>
    <n v="121"/>
    <n v="143"/>
    <n v="99"/>
    <n v="132"/>
    <n v="176"/>
    <n v="242"/>
    <n v="88"/>
    <n v="55"/>
    <x v="1"/>
    <m/>
    <m/>
    <m/>
    <m/>
    <m/>
    <m/>
    <s v=" عبد الله ابراهيم أبكر عمر "/>
    <s v="Religious leaders"/>
    <s v=" male "/>
    <s v=" 993,544,152 "/>
    <s v=" يعقوب اسحاق الدوم "/>
    <s v="Ameer"/>
    <s v=" male "/>
    <s v=" 902,941,155 "/>
    <s v=""/>
    <s v=""/>
    <s v=""/>
    <s v=""/>
    <n v="2"/>
    <s v="In person"/>
    <s v="Only for some"/>
    <s v="Yes, for most"/>
    <s v="Yes, for most"/>
    <s v="Orange    "/>
    <n v="994"/>
    <n v="506"/>
    <n v="594"/>
    <s v="North Darfur"/>
    <s v="Saraf Omra"/>
    <s v="SD02"/>
    <s v="SD02133"/>
    <s v="Accurate"/>
    <s v="820de887-6088-49d8-8c8b-4972e675cfb2"/>
    <s v="Show location"/>
  </r>
  <r>
    <s v="2021-05-05"/>
    <s v="Round3"/>
    <x v="3"/>
    <s v="DTM01"/>
    <s v="SD02"/>
    <x v="27"/>
    <s v="DTM0113"/>
    <s v="SD02133"/>
    <s v="Karkule Shamal"/>
    <s v="DTM0113019"/>
    <s v="yes"/>
    <n v="13.523982999999999"/>
    <n v="23.371666999999999"/>
    <s v="Rural"/>
    <s v="Village"/>
    <n v="50"/>
    <n v="235"/>
    <n v="35"/>
    <n v="205"/>
    <n v="25"/>
    <n v="145"/>
    <n v="10"/>
    <n v="60"/>
    <m/>
    <m/>
    <m/>
    <m/>
    <m/>
    <m/>
    <m/>
    <m/>
    <x v="3"/>
    <s v="As Serief"/>
    <s v="North Darfur"/>
    <m/>
    <m/>
    <m/>
    <s v="Communal clashes (ethnic, land, cattle) "/>
    <s v="Armed conflict, Violence"/>
    <s v=""/>
    <s v=""/>
    <m/>
    <n v="5"/>
    <m/>
    <m/>
    <m/>
    <m/>
    <n v="30"/>
    <n v="9"/>
    <n v="9"/>
    <n v="13"/>
    <n v="15"/>
    <n v="24"/>
    <n v="29"/>
    <n v="31"/>
    <n v="40"/>
    <n v="20"/>
    <n v="15"/>
    <x v="1"/>
    <m/>
    <m/>
    <m/>
    <m/>
    <m/>
    <m/>
    <s v=" عبد الباري سيف الدين محمد عثمان "/>
    <s v="Religious leaders"/>
    <s v=" male "/>
    <s v=" 917,844,796 "/>
    <s v=" محمد محمود محمد عثمان "/>
    <s v="Ameer"/>
    <s v=" male "/>
    <s v=" 990,383,778 "/>
    <s v=""/>
    <s v=""/>
    <s v=""/>
    <s v=""/>
    <n v="2"/>
    <s v="In person"/>
    <s v="Yes, for most"/>
    <s v="Yes, for most"/>
    <s v="Yes, for most"/>
    <s v="Orange    "/>
    <n v="996"/>
    <n v="97"/>
    <n v="108"/>
    <s v="North Darfur"/>
    <s v="Saraf Omra"/>
    <s v="SD02"/>
    <s v="SD02133"/>
    <s v="Close"/>
    <s v="61812269-da23-4547-a556-f1430dd48a3d"/>
    <s v="Show location"/>
  </r>
  <r>
    <s v="2021-05-08"/>
    <s v="Round3"/>
    <x v="3"/>
    <s v="DTM01"/>
    <s v="SD02"/>
    <x v="27"/>
    <s v="DTM0113"/>
    <s v="SD02133"/>
    <s v="Kelkil"/>
    <s v="DTM0113020"/>
    <s v="yes"/>
    <n v="13.651783"/>
    <n v="23.170233"/>
    <s v="Rural"/>
    <s v="Village"/>
    <n v="50"/>
    <n v="350"/>
    <n v="10"/>
    <n v="62"/>
    <n v="6"/>
    <n v="39"/>
    <n v="4"/>
    <n v="23"/>
    <m/>
    <m/>
    <m/>
    <m/>
    <m/>
    <m/>
    <m/>
    <m/>
    <x v="3"/>
    <s v="As Serief"/>
    <m/>
    <m/>
    <m/>
    <m/>
    <s v="Communal clashes (ethnic, land, cattle) "/>
    <s v="Armed conflict, Violence"/>
    <s v=""/>
    <s v=""/>
    <m/>
    <n v="3"/>
    <m/>
    <n v="4"/>
    <m/>
    <m/>
    <n v="3"/>
    <n v="2"/>
    <n v="3"/>
    <n v="5"/>
    <n v="4"/>
    <n v="6"/>
    <n v="8"/>
    <n v="9"/>
    <n v="12"/>
    <n v="7"/>
    <n v="6"/>
    <x v="1"/>
    <m/>
    <m/>
    <m/>
    <m/>
    <m/>
    <m/>
    <s v=" ابراهيم الكسي  ابراهيم "/>
    <s v="Religious leaders"/>
    <s v=" male "/>
    <s v=" 114,734,536 "/>
    <s v=" عيس منصور محمد شهيد "/>
    <s v="Ameer"/>
    <s v=" male "/>
    <s v=" 911,434,536 "/>
    <s v=""/>
    <s v=""/>
    <s v=""/>
    <s v=""/>
    <n v="2"/>
    <s v="In person"/>
    <s v="Only for some"/>
    <s v="Only for some"/>
    <s v="Only for some"/>
    <s v="Orange    "/>
    <n v="1007"/>
    <n v="29"/>
    <n v="33"/>
    <s v="North Darfur"/>
    <s v="Saraf Omra"/>
    <s v="SD04"/>
    <s v="SD02133"/>
    <s v="Accurate"/>
    <s v="e55b466c-adb7-4ae9-b575-1f22e08335e5"/>
    <s v="Show location"/>
  </r>
  <r>
    <s v="2021-05-06"/>
    <s v="Round3"/>
    <x v="3"/>
    <s v="DTM01"/>
    <s v="SD02"/>
    <x v="27"/>
    <s v="DTM0113"/>
    <s v="SD02133"/>
    <s v="Mleisa"/>
    <s v="DTM0113021"/>
    <s v="yes"/>
    <n v="13.5671"/>
    <n v="23.196470000000001"/>
    <s v="Rural"/>
    <s v="Village"/>
    <m/>
    <m/>
    <n v="40"/>
    <n v="220"/>
    <m/>
    <m/>
    <m/>
    <m/>
    <m/>
    <m/>
    <m/>
    <m/>
    <n v="30"/>
    <n v="170"/>
    <n v="10"/>
    <n v="50"/>
    <x v="4"/>
    <s v="Sharg Aj Jabal"/>
    <s v="North Darfur"/>
    <m/>
    <m/>
    <m/>
    <s v="Communal clashes (ethnic, land, cattle) "/>
    <s v="Armed conflict, Violence"/>
    <s v=""/>
    <s v=""/>
    <m/>
    <n v="10"/>
    <m/>
    <m/>
    <m/>
    <m/>
    <n v="30"/>
    <n v="7"/>
    <n v="10"/>
    <n v="15"/>
    <n v="22"/>
    <n v="20"/>
    <n v="29"/>
    <n v="42"/>
    <n v="46"/>
    <n v="17"/>
    <n v="12"/>
    <x v="1"/>
    <m/>
    <m/>
    <m/>
    <m/>
    <m/>
    <m/>
    <s v=" عبد الله عمر عبدالله خميس "/>
    <s v="Religious leaders"/>
    <s v=" male "/>
    <s v=" 991,613,630 "/>
    <s v=" احمد ارباب ادم ارباب "/>
    <s v="Ameer"/>
    <s v=" male "/>
    <s v=" 991,613,630 "/>
    <s v=""/>
    <s v=""/>
    <s v=""/>
    <s v=""/>
    <n v="2"/>
    <s v="On the phone"/>
    <s v="Only for some"/>
    <s v="Only for some"/>
    <s v="Only for some"/>
    <s v="Red       "/>
    <n v="1001"/>
    <n v="101"/>
    <n v="119"/>
    <s v="North Darfur"/>
    <s v="Saraf Omra"/>
    <s v="SD02"/>
    <s v="SD02133"/>
    <s v="Accurate"/>
    <s v="8a128311-faf7-4013-92bf-f1821a31d475"/>
    <s v="Show location"/>
  </r>
  <r>
    <s v="2021-05-07"/>
    <s v="Round3"/>
    <x v="3"/>
    <s v="DTM01"/>
    <s v="SD02"/>
    <x v="27"/>
    <s v="DTM0113"/>
    <s v="SD02133"/>
    <s v="Sangir Foat"/>
    <s v="DTM0113023"/>
    <s v="yes"/>
    <n v="13.616099999999999"/>
    <n v="23.189216999999999"/>
    <s v="Rural"/>
    <s v="Village"/>
    <n v="55"/>
    <n v="380"/>
    <n v="20"/>
    <n v="124"/>
    <n v="12"/>
    <n v="72"/>
    <n v="8"/>
    <n v="52"/>
    <m/>
    <m/>
    <m/>
    <m/>
    <m/>
    <m/>
    <m/>
    <m/>
    <x v="2"/>
    <m/>
    <m/>
    <m/>
    <m/>
    <m/>
    <s v="Communal clashes (ethnic, land, cattle) "/>
    <s v="Armed conflict, Violence"/>
    <s v=""/>
    <s v=""/>
    <n v="5"/>
    <n v="4"/>
    <m/>
    <m/>
    <m/>
    <m/>
    <n v="11"/>
    <n v="3"/>
    <n v="3"/>
    <n v="10"/>
    <n v="13"/>
    <n v="13"/>
    <n v="17"/>
    <n v="18"/>
    <n v="23"/>
    <n v="14"/>
    <n v="10"/>
    <x v="1"/>
    <m/>
    <m/>
    <m/>
    <m/>
    <m/>
    <m/>
    <s v=" سليمان أبكر عبدالله فضل "/>
    <s v="Religious leaders"/>
    <s v=" male "/>
    <s v=" 928,260,393 "/>
    <s v=""/>
    <s v=""/>
    <s v=""/>
    <s v=""/>
    <s v=""/>
    <s v=""/>
    <s v=""/>
    <s v=""/>
    <n v="1"/>
    <s v="In person"/>
    <s v="Yes, for most"/>
    <s v="Yes, for most"/>
    <s v="Yes, for most"/>
    <s v="Red       "/>
    <n v="1004"/>
    <n v="58"/>
    <n v="66"/>
    <s v="North Darfur"/>
    <s v="Saraf Omra"/>
    <s v="SD02"/>
    <s v="SD02133"/>
    <s v="Close"/>
    <s v="14b41bd7-4c1d-42d9-addc-26aac860d780"/>
    <s v="Show location"/>
  </r>
  <r>
    <s v="2021-05-24"/>
    <s v="Round3"/>
    <x v="3"/>
    <s v="DTM01"/>
    <s v="SD02"/>
    <x v="28"/>
    <s v="DTM0107"/>
    <s v="SD02170"/>
    <s v="Argoo"/>
    <s v="DTM0107004"/>
    <s v="yes"/>
    <n v="13.49025"/>
    <n v="24.857282999999999"/>
    <s v="Rural"/>
    <s v="Village"/>
    <n v="1357"/>
    <n v="8283"/>
    <n v="1674"/>
    <n v="10039"/>
    <n v="1248"/>
    <n v="7483"/>
    <n v="419"/>
    <n v="2514"/>
    <m/>
    <m/>
    <m/>
    <m/>
    <m/>
    <m/>
    <n v="7"/>
    <n v="42"/>
    <x v="3"/>
    <s v="Tawila"/>
    <s v="Central Darfur"/>
    <s v="Shamal Jabal Marrah"/>
    <s v="South Darfur"/>
    <m/>
    <s v="Armed conflict, Violence"/>
    <s v=""/>
    <s v=""/>
    <s v=""/>
    <n v="1674"/>
    <m/>
    <m/>
    <m/>
    <m/>
    <m/>
    <m/>
    <n v="169"/>
    <n v="591"/>
    <n v="675"/>
    <n v="928"/>
    <n v="1687"/>
    <n v="1602"/>
    <n v="2362"/>
    <n v="2025"/>
    <n v="0"/>
    <n v="0"/>
    <x v="1"/>
    <m/>
    <m/>
    <m/>
    <m/>
    <m/>
    <m/>
    <s v=" عبد الله محمدين عبد الله "/>
    <s v="Shaik"/>
    <s v=" male "/>
    <s v=" 126,448,180 "/>
    <s v=" 126,715,843 "/>
    <s v="Religious leaders"/>
    <s v=" male "/>
    <s v=" 126,715,843 "/>
    <s v=""/>
    <s v=""/>
    <s v=""/>
    <s v=""/>
    <n v="2"/>
    <s v="In person"/>
    <s v="Yes, for most"/>
    <s v="Yes, for most"/>
    <s v="Yes, for most"/>
    <s v="Orange    "/>
    <n v="72"/>
    <n v="4893"/>
    <n v="5146"/>
    <s v="North Darfur"/>
    <s v="Tawila"/>
    <s v="SD02"/>
    <s v="SD02170"/>
    <s v="Accurate"/>
    <s v="887e7b13-e68d-43b2-bd5d-e52d5b160a77"/>
    <s v="Show location"/>
  </r>
  <r>
    <s v="2021-05-24"/>
    <s v="Round3"/>
    <x v="3"/>
    <s v="DTM01"/>
    <s v="SD02"/>
    <x v="28"/>
    <s v="DTM0107"/>
    <s v="SD02170"/>
    <s v="Dabah Nayrah"/>
    <s v="DTM0107061"/>
    <s v="yes"/>
    <n v="13.472149999999999"/>
    <n v="24.849070000000001"/>
    <s v="Rural"/>
    <s v="Camp"/>
    <n v="3281"/>
    <n v="11652"/>
    <n v="4380"/>
    <n v="18550"/>
    <m/>
    <m/>
    <n v="4380"/>
    <n v="18550"/>
    <m/>
    <m/>
    <m/>
    <m/>
    <m/>
    <m/>
    <m/>
    <m/>
    <x v="3"/>
    <s v="Tawila"/>
    <s v="Central Darfur"/>
    <s v="Shamal Jabal Marrah"/>
    <s v="North Darfur"/>
    <s v="Kebkabiya"/>
    <s v="Armed conflict, Violence"/>
    <s v=""/>
    <s v=""/>
    <s v=""/>
    <n v="4380"/>
    <m/>
    <m/>
    <m/>
    <m/>
    <m/>
    <m/>
    <n v="193"/>
    <n v="386"/>
    <n v="1546"/>
    <n v="1159"/>
    <n v="2705"/>
    <n v="4059"/>
    <n v="4058"/>
    <n v="4444"/>
    <n v="0"/>
    <n v="0"/>
    <x v="1"/>
    <m/>
    <m/>
    <m/>
    <m/>
    <m/>
    <m/>
    <s v=" عبد الكريم محمد عبد الله "/>
    <s v="Religious leaders"/>
    <s v=" male "/>
    <s v=" 126,316,469 "/>
    <s v=" عبد الله يوسف احمد "/>
    <s v="Religious leaders"/>
    <s v=" male "/>
    <s v=" 904,542,809 "/>
    <s v=" ابوبكر هرون حسن "/>
    <s v="Shaik"/>
    <s v=" male "/>
    <s v=" 906,414,080 "/>
    <n v="3"/>
    <s v="In person"/>
    <s v="Yes, for most"/>
    <s v="Yes, for most"/>
    <s v="Yes, for most"/>
    <s v="Green     "/>
    <n v="71"/>
    <n v="8502"/>
    <n v="10048"/>
    <s v="North Darfur"/>
    <s v="Tawila"/>
    <s v="SD02"/>
    <s v="SD02170"/>
    <s v="Accurate"/>
    <s v="19e8bccc-1cb5-4f60-a3f2-ef7468267e74"/>
    <s v="Show location"/>
  </r>
  <r>
    <s v="2021-05-24"/>
    <s v="Round3"/>
    <x v="3"/>
    <s v="DTM01"/>
    <s v="SD02"/>
    <x v="28"/>
    <s v="DTM0107"/>
    <s v="SD02170"/>
    <s v="Dali A&amp;B"/>
    <s v="DTM0107107"/>
    <s v="yes"/>
    <n v="13.495900000000001"/>
    <n v="24.871867000000002"/>
    <s v="Rural"/>
    <s v="Camp"/>
    <n v="429"/>
    <n v="2472"/>
    <n v="4919"/>
    <n v="16233"/>
    <n v="3503"/>
    <n v="10569"/>
    <n v="1416"/>
    <n v="5664"/>
    <m/>
    <m/>
    <m/>
    <m/>
    <m/>
    <m/>
    <m/>
    <m/>
    <x v="3"/>
    <s v="Tawila"/>
    <s v="North Darfur"/>
    <s v="Dar As Salam"/>
    <m/>
    <m/>
    <s v="Armed conflict, Violence"/>
    <s v=""/>
    <s v=""/>
    <s v=""/>
    <n v="4919"/>
    <m/>
    <m/>
    <m/>
    <m/>
    <m/>
    <m/>
    <n v="152"/>
    <n v="152"/>
    <n v="1062"/>
    <n v="607"/>
    <n v="3338"/>
    <n v="3641"/>
    <n v="3489"/>
    <n v="3489"/>
    <n v="303"/>
    <n v="0"/>
    <x v="0"/>
    <m/>
    <m/>
    <m/>
    <m/>
    <m/>
    <m/>
    <s v=" محمد محمود احمد "/>
    <s v="Religious leaders"/>
    <s v=" male "/>
    <s v=" 124,664,547 "/>
    <s v=" يعقوب عبد الله ادم "/>
    <s v="Religious leaders"/>
    <s v=" male "/>
    <s v=" 124,763,517 "/>
    <s v=" الحافظ اسماعيل ادم "/>
    <s v="Religious leaders"/>
    <s v=" male "/>
    <s v=" 128,549,088 "/>
    <n v="13"/>
    <s v="In person"/>
    <s v="Yes, for most"/>
    <s v="Yes, for most"/>
    <s v="Yes, for everything"/>
    <s v="Green     "/>
    <n v="73"/>
    <n v="8344"/>
    <n v="7889"/>
    <s v="North Darfur"/>
    <s v="Tawila"/>
    <s v="SD02"/>
    <s v="SD02170"/>
    <s v="Accurate"/>
    <s v="ea4567de-11b1-414e-828e-cd2c48a7dfde"/>
    <s v="Show location"/>
  </r>
  <r>
    <s v="2021-05-23"/>
    <s v="Round3"/>
    <x v="3"/>
    <s v="DTM01"/>
    <s v="SD02"/>
    <x v="28"/>
    <s v="DTM0107"/>
    <s v="SD02170"/>
    <s v="Hai Bargu"/>
    <s v="DTM0107014"/>
    <s v="yes"/>
    <n v="13.511950000000001"/>
    <n v="24.848832999999999"/>
    <s v="Urban"/>
    <s v="neighborhood"/>
    <n v="9824"/>
    <n v="25884"/>
    <n v="4043"/>
    <n v="24233"/>
    <m/>
    <m/>
    <n v="4028"/>
    <n v="24168"/>
    <n v="15"/>
    <n v="65"/>
    <m/>
    <m/>
    <m/>
    <m/>
    <m/>
    <m/>
    <x v="1"/>
    <s v="Shamal Jabal Marrah"/>
    <s v="North Darfur"/>
    <s v="Kebkabiya"/>
    <s v="North Darfur"/>
    <s v="Tawila"/>
    <s v="Armed conflict, Violence"/>
    <s v=""/>
    <s v=""/>
    <s v=""/>
    <n v="4043"/>
    <m/>
    <m/>
    <m/>
    <m/>
    <m/>
    <m/>
    <n v="1010"/>
    <n v="1010"/>
    <n v="3029"/>
    <n v="1346"/>
    <n v="4039"/>
    <n v="2692"/>
    <n v="4712"/>
    <n v="6058"/>
    <n v="0"/>
    <n v="337"/>
    <x v="1"/>
    <m/>
    <m/>
    <m/>
    <m/>
    <m/>
    <m/>
    <s v=" عثمان ابكر محمد "/>
    <s v="Shaik"/>
    <s v=" male "/>
    <s v=" 126,881,978 "/>
    <s v=" أبوبكر عثمان عمر "/>
    <s v="Religious leaders"/>
    <s v=" male "/>
    <s v=" 112,515,735 "/>
    <s v=" ادم عبد الكريم عيسيي "/>
    <s v="Religious leaders"/>
    <s v=" male "/>
    <s v=" 112,514,620 "/>
    <n v="4"/>
    <s v="In person"/>
    <s v="Yes, for most"/>
    <s v="Yes, for most"/>
    <s v="Yes, for most"/>
    <s v="Green     "/>
    <n v="74"/>
    <n v="12790"/>
    <n v="11443"/>
    <s v="North Darfur"/>
    <s v="Tawila"/>
    <s v="SD02"/>
    <s v="SD02170"/>
    <s v="Accurate"/>
    <s v="08e2931a-bb65-4348-b763-13d02be8c099"/>
    <s v="Show location"/>
  </r>
  <r>
    <s v="2021-05-05"/>
    <s v="Round3"/>
    <x v="3"/>
    <s v="DTM01"/>
    <s v="SD02"/>
    <x v="28"/>
    <s v="DTM0107"/>
    <s v="SD02170"/>
    <s v="HELAT DOULY"/>
    <s v="DTM0107058"/>
    <s v="yes"/>
    <n v="13.24715"/>
    <n v="25.061"/>
    <s v="Rural"/>
    <s v="Village"/>
    <n v="400"/>
    <n v="2400"/>
    <n v="15"/>
    <n v="90"/>
    <m/>
    <m/>
    <n v="15"/>
    <n v="90"/>
    <m/>
    <m/>
    <m/>
    <m/>
    <m/>
    <m/>
    <m/>
    <m/>
    <x v="3"/>
    <s v="Tawila"/>
    <m/>
    <m/>
    <m/>
    <m/>
    <s v="Armed conflict, Violence"/>
    <s v=""/>
    <s v=""/>
    <s v=""/>
    <m/>
    <n v="15"/>
    <m/>
    <m/>
    <m/>
    <m/>
    <m/>
    <n v="3"/>
    <n v="5"/>
    <n v="9"/>
    <n v="15"/>
    <n v="12"/>
    <n v="17"/>
    <n v="10"/>
    <n v="15"/>
    <n v="2"/>
    <n v="2"/>
    <x v="0"/>
    <m/>
    <m/>
    <m/>
    <m/>
    <m/>
    <m/>
    <s v=" ادم محمد ادم شريف "/>
    <s v="Religious leaders"/>
    <s v=" male "/>
    <s v=" 911,670,464 "/>
    <s v=" أحمد محمود ادم "/>
    <s v="Ameer"/>
    <s v=" male "/>
    <s v=" 969,101,277 "/>
    <s v=" عبد الحليم على حسن "/>
    <s v="Ameer"/>
    <s v=" male "/>
    <s v=" 915,653,312 "/>
    <n v="5"/>
    <s v="In person"/>
    <s v="Yes, for most"/>
    <s v="Only for some"/>
    <s v="Yes, for everything"/>
    <s v="Green     "/>
    <n v="1352"/>
    <n v="36"/>
    <n v="54"/>
    <s v="North Darfur"/>
    <s v="Tawila"/>
    <s v="SD02"/>
    <s v="SD02170"/>
    <s v="Close"/>
    <s v="aae08101-1ab7-400c-9c07-89fc284e2598"/>
    <s v="Show location"/>
  </r>
  <r>
    <s v="2021-05-02"/>
    <s v="Round3"/>
    <x v="3"/>
    <s v="DTM01"/>
    <s v="SD02"/>
    <x v="28"/>
    <s v="DTM0107"/>
    <s v="SD02170"/>
    <s v="Marar"/>
    <s v="DTM0107087"/>
    <s v="yes"/>
    <n v="13.477917"/>
    <n v="24.621666999999999"/>
    <s v="Rural"/>
    <s v="Village"/>
    <n v="55"/>
    <n v="330"/>
    <n v="21"/>
    <n v="126"/>
    <m/>
    <m/>
    <n v="21"/>
    <n v="126"/>
    <m/>
    <m/>
    <m/>
    <m/>
    <m/>
    <m/>
    <m/>
    <m/>
    <x v="1"/>
    <s v="Shamal Jabal Marrah"/>
    <s v="North Darfur"/>
    <s v="Kebkabiya"/>
    <m/>
    <m/>
    <s v="Armed conflict, Violence"/>
    <s v="Communal clashes (ethnic, land, cattle) "/>
    <s v=""/>
    <s v=""/>
    <m/>
    <m/>
    <m/>
    <m/>
    <m/>
    <n v="16"/>
    <n v="5"/>
    <n v="0"/>
    <n v="6"/>
    <n v="8"/>
    <n v="2"/>
    <n v="20"/>
    <n v="23"/>
    <n v="33"/>
    <n v="26"/>
    <n v="2"/>
    <n v="6"/>
    <x v="0"/>
    <m/>
    <m/>
    <m/>
    <m/>
    <m/>
    <m/>
    <s v=" عبدالكريم محمد أحمد صالح "/>
    <s v="Religious leaders"/>
    <s v=" male "/>
    <s v="0"/>
    <s v=" عبدالكريم صالح أحمد صالح "/>
    <s v="Ameer"/>
    <s v=" male "/>
    <s v="960919894"/>
    <s v=" آدم هارون إدريس حامد "/>
    <s v="Ameer"/>
    <s v=" male "/>
    <s v="901500276"/>
    <n v="30"/>
    <s v="In person"/>
    <s v="Yes, for most"/>
    <s v="Yes, for most"/>
    <s v="Yes, for most"/>
    <s v="Green     "/>
    <n v="741"/>
    <n v="63"/>
    <n v="63"/>
    <s v="North Darfur"/>
    <s v="Tawila"/>
    <s v="SD02"/>
    <s v="SD02170"/>
    <s v="Close"/>
    <s v="1bc65ec6-72ad-4bad-a8c5-9e14f77ab4fe"/>
    <s v="Show location"/>
  </r>
  <r>
    <s v="2021-05-23"/>
    <s v="Round3"/>
    <x v="3"/>
    <s v="DTM01"/>
    <s v="SD02"/>
    <x v="28"/>
    <s v="DTM0107"/>
    <s v="SD02170"/>
    <s v="Rowanda A"/>
    <s v="DTM0107109"/>
    <s v="yes"/>
    <n v="13.523341"/>
    <n v="24.848949999999999"/>
    <s v="Urban"/>
    <s v="Camp"/>
    <n v="5034"/>
    <n v="28319"/>
    <n v="7880"/>
    <n v="42070"/>
    <n v="5432"/>
    <n v="31262"/>
    <n v="2448"/>
    <n v="10808"/>
    <m/>
    <m/>
    <m/>
    <m/>
    <m/>
    <m/>
    <m/>
    <m/>
    <x v="3"/>
    <s v="Tawila"/>
    <s v="Central Darfur"/>
    <s v="Shamal Jabal Marrah"/>
    <s v="South Darfur"/>
    <s v="Mershing"/>
    <s v="Armed conflict, Violence"/>
    <s v=""/>
    <s v=""/>
    <s v=""/>
    <n v="7880"/>
    <m/>
    <m/>
    <m/>
    <m/>
    <m/>
    <m/>
    <n v="495"/>
    <n v="1980"/>
    <n v="7919"/>
    <n v="3465"/>
    <n v="8909"/>
    <n v="3464"/>
    <n v="8909"/>
    <n v="6929"/>
    <n v="0"/>
    <n v="0"/>
    <x v="0"/>
    <m/>
    <m/>
    <m/>
    <m/>
    <m/>
    <m/>
    <s v=" عبد الله مكى أحمد "/>
    <s v="Shaik"/>
    <s v=" male "/>
    <s v=" 128,078,247 "/>
    <s v=" عبد الله محمد على "/>
    <s v="Shaik"/>
    <s v=" male "/>
    <s v=" 128,549,240 "/>
    <s v=" عبد الله عمر حسين "/>
    <s v="Ameer"/>
    <s v=" male "/>
    <s v=" 114,551,045 "/>
    <n v="6"/>
    <s v="In person"/>
    <s v="Yes, for most"/>
    <s v="Yes, for everything"/>
    <s v="No"/>
    <s v="Green     "/>
    <n v="75"/>
    <n v="26232"/>
    <n v="15838"/>
    <s v="North Darfur"/>
    <s v="Tawila"/>
    <s v="SD02"/>
    <s v="SD02170"/>
    <s v="Accurate"/>
    <s v="10d8d336-3e2f-41d2-952d-4edb8199e651"/>
    <s v="Show location"/>
  </r>
  <r>
    <s v="2021-05-10"/>
    <s v="Round3"/>
    <x v="3"/>
    <s v="DTM01"/>
    <s v="SD02"/>
    <x v="29"/>
    <s v="DTM0103"/>
    <s v="SD02120"/>
    <s v="Hilat Musa Shomo"/>
    <s v="DTM0103073"/>
    <s v="yes"/>
    <n v="15.025433"/>
    <n v="23.676100000000002"/>
    <s v="Rural"/>
    <s v="Village"/>
    <n v="12"/>
    <n v="90"/>
    <n v="6"/>
    <n v="45"/>
    <m/>
    <m/>
    <m/>
    <m/>
    <m/>
    <m/>
    <m/>
    <m/>
    <m/>
    <m/>
    <n v="6"/>
    <n v="45"/>
    <x v="3"/>
    <s v="Um Baru"/>
    <m/>
    <m/>
    <m/>
    <m/>
    <s v="Economic reasons (no livelihood/no services)"/>
    <s v=""/>
    <s v=""/>
    <s v=""/>
    <m/>
    <n v="6"/>
    <m/>
    <m/>
    <m/>
    <m/>
    <m/>
    <n v="3"/>
    <n v="4"/>
    <n v="3"/>
    <n v="6"/>
    <n v="7"/>
    <n v="6"/>
    <n v="6"/>
    <n v="10"/>
    <n v="0"/>
    <n v="0"/>
    <x v="1"/>
    <m/>
    <m/>
    <m/>
    <m/>
    <m/>
    <m/>
    <s v=" موسي شمو ادم "/>
    <s v="Religious leaders"/>
    <s v=" male "/>
    <s v=" -   "/>
    <s v=" التوم شمو ادم "/>
    <s v="NGO/Humanitarian Aid Worker"/>
    <s v=" male "/>
    <s v=" -   "/>
    <s v=" صالح حامد محمد "/>
    <s v="Government representative"/>
    <s v=" male "/>
    <s v=" -   "/>
    <n v="4"/>
    <s v="In person"/>
    <s v="Only for some"/>
    <s v="Only for some"/>
    <s v="Yes, for most"/>
    <s v="Green     "/>
    <n v="839"/>
    <n v="19"/>
    <n v="26"/>
    <s v="North Darfur"/>
    <s v="Kernoi"/>
    <s v="SD02"/>
    <s v="SD02168"/>
    <s v="Accurate"/>
    <s v="0b79ac93-4218-4122-8c47-2e862ff8ae1c"/>
    <s v="Show location"/>
  </r>
  <r>
    <s v="2021-06-13"/>
    <s v="Round3"/>
    <x v="4"/>
    <s v="DTM15"/>
    <s v="SD13"/>
    <x v="30"/>
    <s v="DTM1508"/>
    <s v="SD13030"/>
    <s v="Abu Dakna"/>
    <s v="DTM1508002"/>
    <s v="no"/>
    <n v="12.709792999999999"/>
    <n v="30.651018000000001"/>
    <s v="Urban"/>
    <s v="neighborhood"/>
    <m/>
    <m/>
    <n v="116"/>
    <n v="812"/>
    <m/>
    <m/>
    <n v="116"/>
    <n v="812"/>
    <m/>
    <m/>
    <m/>
    <m/>
    <m/>
    <m/>
    <m/>
    <m/>
    <x v="6"/>
    <s v="Abu Kershola"/>
    <m/>
    <m/>
    <m/>
    <m/>
    <s v="Armed conflict, Violence"/>
    <s v=""/>
    <s v=""/>
    <s v=""/>
    <m/>
    <n v="20"/>
    <n v="15"/>
    <m/>
    <m/>
    <n v="81"/>
    <m/>
    <n v="18"/>
    <n v="27"/>
    <n v="71"/>
    <n v="107"/>
    <n v="125"/>
    <n v="125"/>
    <n v="143"/>
    <n v="151"/>
    <n v="18"/>
    <n v="27"/>
    <x v="1"/>
    <m/>
    <m/>
    <m/>
    <m/>
    <m/>
    <m/>
    <s v=" All said Bleit Koko "/>
    <s v="Ameer"/>
    <s v=" male "/>
    <s v=" 963,538,914 "/>
    <s v=" Bashir Shikh eldon Abdelrazig "/>
    <s v="Ameer"/>
    <s v=" male "/>
    <s v=" 913,170,409 "/>
    <s v=" Abdelrazig Shekh aldi   "/>
    <s v="Ameer"/>
    <s v=" male "/>
    <s v=" 919,358,826 "/>
    <n v="17"/>
    <s v="In person"/>
    <s v="Yes, for most"/>
    <s v="Only for some"/>
    <s v="Only for some"/>
    <s v="Green     "/>
    <n v="1729"/>
    <n v="375"/>
    <n v="437"/>
    <s v="North Kordofan"/>
    <s v="Ar Rahad"/>
    <s v="SD13"/>
    <s v="SD13030"/>
    <s v="Accurate"/>
    <s v="d2c0d65f-8ae4-4bb6-8fa5-40788f76f051"/>
    <s v="Show location"/>
  </r>
  <r>
    <s v="2021-06-14"/>
    <s v="Round3"/>
    <x v="4"/>
    <s v="DTM15"/>
    <s v="SD13"/>
    <x v="30"/>
    <s v="DTM1508"/>
    <s v="SD13030"/>
    <s v="Alban jadid"/>
    <s v="DTM1508003"/>
    <s v="no"/>
    <n v="12.741353999999999"/>
    <n v="30.630248000000002"/>
    <s v="Urban"/>
    <s v="neighborhood"/>
    <m/>
    <m/>
    <n v="102"/>
    <n v="714"/>
    <m/>
    <m/>
    <n v="102"/>
    <n v="714"/>
    <m/>
    <m/>
    <m/>
    <m/>
    <m/>
    <m/>
    <m/>
    <m/>
    <x v="6"/>
    <s v="Abu Kershola"/>
    <s v="South Kordofan"/>
    <s v="Delami"/>
    <m/>
    <m/>
    <s v="Armed conflict, Violence"/>
    <s v=""/>
    <s v=""/>
    <s v=""/>
    <m/>
    <m/>
    <n v="65"/>
    <n v="37"/>
    <m/>
    <m/>
    <m/>
    <n v="8"/>
    <n v="13"/>
    <n v="55"/>
    <n v="65"/>
    <n v="101"/>
    <n v="120"/>
    <n v="150"/>
    <n v="184"/>
    <n v="7"/>
    <n v="11"/>
    <x v="1"/>
    <m/>
    <m/>
    <m/>
    <m/>
    <m/>
    <m/>
    <s v=" Ahmed Mohammed  "/>
    <s v="Ameer"/>
    <s v=" male "/>
    <s v=" 903,162,490 "/>
    <s v=" Muna Ghabosh "/>
    <s v="Ameer"/>
    <s v=" female "/>
    <s v=" 966,166,600 "/>
    <s v=" Taysir Hassan "/>
    <s v="Ameer"/>
    <s v=" female "/>
    <s v=" 969,934,407 "/>
    <n v="21"/>
    <s v="In person"/>
    <s v="Only for some"/>
    <s v="No"/>
    <s v="Only for some"/>
    <s v="Orange    "/>
    <n v="1731"/>
    <n v="321"/>
    <n v="393"/>
    <s v="North Kordofan"/>
    <s v="Ar Rahad"/>
    <s v="SD13"/>
    <s v="SD13030"/>
    <s v="Accurate"/>
    <s v="23158e85-8062-4b37-8c25-d7743192e7f6"/>
    <s v="Show location"/>
  </r>
  <r>
    <s v="2021-06-17"/>
    <s v="Round3"/>
    <x v="4"/>
    <s v="DTM15"/>
    <s v="SD13"/>
    <x v="30"/>
    <s v="DTM1508"/>
    <s v="SD13030"/>
    <s v="Allah kareem"/>
    <s v="DTM1508014"/>
    <s v="no"/>
    <n v="12.756885"/>
    <n v="30.876712000000001"/>
    <s v="Rural"/>
    <s v="Village"/>
    <m/>
    <m/>
    <n v="6"/>
    <n v="42"/>
    <m/>
    <m/>
    <n v="6"/>
    <n v="42"/>
    <m/>
    <m/>
    <m/>
    <m/>
    <m/>
    <m/>
    <m/>
    <m/>
    <x v="6"/>
    <s v="Abu Kershola"/>
    <m/>
    <m/>
    <m/>
    <m/>
    <s v="Armed conflict, Violence"/>
    <s v=""/>
    <s v=""/>
    <s v=""/>
    <m/>
    <m/>
    <m/>
    <m/>
    <m/>
    <n v="6"/>
    <m/>
    <n v="1"/>
    <n v="2"/>
    <n v="1"/>
    <n v="3"/>
    <n v="2"/>
    <n v="7"/>
    <n v="10"/>
    <n v="13"/>
    <n v="1"/>
    <n v="2"/>
    <x v="1"/>
    <m/>
    <m/>
    <m/>
    <m/>
    <m/>
    <m/>
    <s v=" Al nour "/>
    <s v="Ameer"/>
    <s v=" male "/>
    <s v=" 904,052,210 "/>
    <s v=" Nafisa Babiker Abas "/>
    <s v="Ameer"/>
    <s v=" female "/>
    <s v=" 919,742,566 "/>
    <s v=" Batol Awad Abd eltam "/>
    <s v="Ameer"/>
    <s v=" female "/>
    <s v=" 909,560,243 "/>
    <n v="9"/>
    <s v="In person"/>
    <s v="Yes, for most"/>
    <s v="Only for some"/>
    <s v="Only for some"/>
    <s v="Green     "/>
    <n v="1753"/>
    <n v="15"/>
    <n v="27"/>
    <s v="North Kordofan"/>
    <s v="Ar Rahad"/>
    <s v="SD13"/>
    <s v="SD13030"/>
    <s v="Accurate"/>
    <s v="1ba8aab5-e2b3-473f-90b4-b62667d83b18"/>
    <s v="Show location"/>
  </r>
  <r>
    <s v="2021-06-17"/>
    <s v="Round3"/>
    <x v="4"/>
    <s v="DTM15"/>
    <s v="SD13"/>
    <x v="30"/>
    <s v="DTM1508"/>
    <s v="SD13030"/>
    <s v="Alsmih"/>
    <s v="DTM1508013"/>
    <s v="no"/>
    <n v="12.720483"/>
    <n v="30.830438000000001"/>
    <s v="Rural"/>
    <s v="Village"/>
    <m/>
    <m/>
    <n v="67"/>
    <n v="469"/>
    <m/>
    <m/>
    <n v="67"/>
    <n v="469"/>
    <m/>
    <m/>
    <m/>
    <m/>
    <m/>
    <m/>
    <m/>
    <m/>
    <x v="6"/>
    <s v="Abu Kershola"/>
    <m/>
    <m/>
    <m/>
    <m/>
    <s v="Armed conflict, Violence"/>
    <s v=""/>
    <s v=""/>
    <s v=""/>
    <m/>
    <m/>
    <m/>
    <m/>
    <m/>
    <n v="67"/>
    <m/>
    <n v="16"/>
    <n v="23"/>
    <n v="42"/>
    <n v="55"/>
    <n v="67"/>
    <n v="81"/>
    <n v="75"/>
    <n v="87"/>
    <n v="9"/>
    <n v="14"/>
    <x v="0"/>
    <m/>
    <m/>
    <m/>
    <m/>
    <m/>
    <m/>
    <s v=" Osman Mohammed HASAN  "/>
    <s v="Ameer"/>
    <s v=" male "/>
    <s v=" 918,599,956 "/>
    <s v=" Adam Abdelrahman "/>
    <s v="Ameer"/>
    <s v=" male "/>
    <s v=" 902,690,313 "/>
    <s v=" Abdelbast Hamza Yahia "/>
    <s v="Ameer"/>
    <s v=" male "/>
    <s v=" 908,006,378 "/>
    <n v="3"/>
    <s v="In person"/>
    <s v="Yes, for most"/>
    <s v="Only for some"/>
    <s v="Only for some"/>
    <s v="Green     "/>
    <n v="1741"/>
    <n v="209"/>
    <n v="260"/>
    <s v="North Kordofan"/>
    <s v="Ar Rahad"/>
    <s v="SD13"/>
    <s v="SD13030"/>
    <s v="Accurate"/>
    <s v="1351c7b7-1905-4a80-9f21-ae59c407fac2"/>
    <s v="Show location"/>
  </r>
  <r>
    <s v="2021-06-14"/>
    <s v="Round3"/>
    <x v="4"/>
    <s v="DTM15"/>
    <s v="SD13"/>
    <x v="30"/>
    <s v="DTM1508"/>
    <s v="SD13030"/>
    <s v="Falstin"/>
    <s v="DTM1508005"/>
    <s v="no"/>
    <n v="12.740406999999999"/>
    <n v="30.637509999999999"/>
    <s v="Urban"/>
    <s v="neighborhood"/>
    <m/>
    <m/>
    <n v="52"/>
    <n v="364"/>
    <m/>
    <m/>
    <n v="52"/>
    <n v="364"/>
    <m/>
    <m/>
    <m/>
    <m/>
    <m/>
    <m/>
    <m/>
    <m/>
    <x v="6"/>
    <s v="Abu Kershola"/>
    <m/>
    <m/>
    <m/>
    <m/>
    <s v="Armed conflict, Violence"/>
    <s v="Communal clashes (ethnic, land, cattle) "/>
    <s v=""/>
    <s v=""/>
    <m/>
    <m/>
    <n v="37"/>
    <m/>
    <m/>
    <n v="15"/>
    <m/>
    <n v="9"/>
    <n v="13"/>
    <n v="23"/>
    <n v="35"/>
    <n v="51"/>
    <n v="64"/>
    <n v="69"/>
    <n v="82"/>
    <n v="6"/>
    <n v="12"/>
    <x v="1"/>
    <m/>
    <m/>
    <m/>
    <m/>
    <m/>
    <m/>
    <s v=" Abdelkarem Abdallah Ibrahim "/>
    <s v="Ameer"/>
    <s v=" male "/>
    <s v=" 902,309,877 "/>
    <s v=" Abdallah Mohammed "/>
    <s v="Ameer"/>
    <s v=" male "/>
    <s v=" 907,424,749 "/>
    <s v=" Fatima Mohammed Algedel "/>
    <s v="Ameer"/>
    <s v=" male "/>
    <s v=" 917,399,550 "/>
    <n v="14"/>
    <s v="In person"/>
    <s v="Yes, for most"/>
    <s v="Only for some"/>
    <s v="Only for some"/>
    <s v="Green     "/>
    <n v="1730"/>
    <n v="158"/>
    <n v="206"/>
    <s v="North Kordofan"/>
    <s v="Ar Rahad"/>
    <s v="SD13"/>
    <s v="SD13030"/>
    <s v="Accurate"/>
    <s v="7fdd8006-1080-46ac-806b-f3c959777d3d"/>
    <s v="Show location"/>
  </r>
  <r>
    <s v="2021-06-17"/>
    <s v="Round3"/>
    <x v="4"/>
    <s v="DTM15"/>
    <s v="SD13"/>
    <x v="30"/>
    <s v="DTM1508"/>
    <s v="SD13030"/>
    <s v="Hai Algods"/>
    <s v="DTM1508011"/>
    <s v="no"/>
    <n v="12.701698"/>
    <n v="30.657423000000001"/>
    <s v="Urban"/>
    <s v="neighborhood"/>
    <m/>
    <m/>
    <n v="180"/>
    <n v="1260"/>
    <m/>
    <m/>
    <n v="180"/>
    <n v="1260"/>
    <m/>
    <m/>
    <m/>
    <m/>
    <m/>
    <m/>
    <m/>
    <m/>
    <x v="6"/>
    <s v="Abu Kershola"/>
    <s v="South Kordofan"/>
    <s v="Delami"/>
    <m/>
    <m/>
    <s v="Armed conflict, Violence"/>
    <s v=""/>
    <s v=""/>
    <s v=""/>
    <m/>
    <m/>
    <n v="180"/>
    <m/>
    <m/>
    <m/>
    <m/>
    <n v="50"/>
    <n v="59"/>
    <n v="81"/>
    <n v="87"/>
    <n v="118"/>
    <n v="225"/>
    <n v="237"/>
    <n v="368"/>
    <n v="16"/>
    <n v="19"/>
    <x v="1"/>
    <m/>
    <m/>
    <m/>
    <m/>
    <m/>
    <m/>
    <s v=" Elfatih Sulman  "/>
    <s v="NGO/Humanitarian Aid Worker"/>
    <s v=" male "/>
    <s v=" 123,436,265 "/>
    <s v=" Magda Motakel "/>
    <s v="NGO/Humanitarian Aid Worker"/>
    <s v=" female "/>
    <s v=" 915,322,775 "/>
    <s v=""/>
    <s v=""/>
    <s v=""/>
    <s v=""/>
    <n v="17"/>
    <s v="In person"/>
    <s v="Yes, for most"/>
    <s v="Only for some"/>
    <s v="Yes, for most"/>
    <s v="Green     "/>
    <n v="1739"/>
    <n v="502"/>
    <n v="758"/>
    <s v="North Kordofan"/>
    <s v="Ar Rahad"/>
    <s v="SD13"/>
    <s v="SD13030"/>
    <s v="Accurate"/>
    <s v="8356b85c-3ea2-4eb0-a441-bab4a8b409f5"/>
    <s v="Show location"/>
  </r>
  <r>
    <s v="2021-06-17"/>
    <s v="Round3"/>
    <x v="4"/>
    <s v="DTM15"/>
    <s v="SD13"/>
    <x v="30"/>
    <s v="DTM1508"/>
    <s v="SD13030"/>
    <s v="Hai Alnasr"/>
    <s v="DTM1508009"/>
    <s v="no"/>
    <n v="12.713328000000001"/>
    <n v="30.645576999999999"/>
    <s v="Urban"/>
    <s v="neighborhood"/>
    <m/>
    <m/>
    <n v="46"/>
    <n v="322"/>
    <m/>
    <m/>
    <n v="46"/>
    <n v="322"/>
    <m/>
    <m/>
    <m/>
    <m/>
    <m/>
    <m/>
    <m/>
    <m/>
    <x v="6"/>
    <s v="Abu Kershola"/>
    <m/>
    <m/>
    <m/>
    <m/>
    <s v="Armed conflict, Violence"/>
    <s v=""/>
    <s v=""/>
    <s v=""/>
    <m/>
    <m/>
    <n v="46"/>
    <m/>
    <m/>
    <m/>
    <m/>
    <n v="9"/>
    <n v="13"/>
    <n v="19"/>
    <n v="24"/>
    <n v="42"/>
    <n v="56"/>
    <n v="68"/>
    <n v="73"/>
    <n v="6"/>
    <n v="12"/>
    <x v="1"/>
    <m/>
    <m/>
    <m/>
    <m/>
    <m/>
    <m/>
    <s v=" Enshrah Mohammed Ahmed "/>
    <s v="Ameer"/>
    <s v=" female "/>
    <s v=" 962,991,787 "/>
    <s v=" Hawa Ismail Ahmed "/>
    <s v="Ameer"/>
    <s v=" female "/>
    <s v=" 964,698,360 "/>
    <s v=" Hawa Omar Mohammed "/>
    <s v="Ameer"/>
    <s v=" female "/>
    <s v=" 902,526,125 "/>
    <n v="9"/>
    <s v="In person"/>
    <s v="Yes, for most"/>
    <s v="No"/>
    <s v="Only for some"/>
    <s v="Green     "/>
    <n v="1738"/>
    <n v="144"/>
    <n v="178"/>
    <s v="North Kordofan"/>
    <s v="Ar Rahad"/>
    <s v="SD13"/>
    <s v="SD13030"/>
    <s v="Accurate"/>
    <s v="9f3c5c3d-5fd7-4de2-a759-6185e31c36a6"/>
    <s v="Show location"/>
  </r>
  <r>
    <s v="2021-06-17"/>
    <s v="Round3"/>
    <x v="4"/>
    <s v="DTM15"/>
    <s v="SD13"/>
    <x v="30"/>
    <s v="DTM1508"/>
    <s v="SD13030"/>
    <s v="Hai Alsafa"/>
    <s v="DTM1508008"/>
    <s v="no"/>
    <n v="12.71435"/>
    <n v="30.638345000000001"/>
    <s v="Urban"/>
    <s v="neighborhood"/>
    <m/>
    <m/>
    <n v="72"/>
    <n v="504"/>
    <m/>
    <m/>
    <n v="72"/>
    <n v="504"/>
    <m/>
    <m/>
    <m/>
    <m/>
    <m/>
    <m/>
    <m/>
    <m/>
    <x v="6"/>
    <s v="Abu Kershola"/>
    <m/>
    <m/>
    <m/>
    <m/>
    <s v="Armed conflict, Violence"/>
    <s v=""/>
    <s v=""/>
    <s v=""/>
    <m/>
    <m/>
    <n v="72"/>
    <m/>
    <m/>
    <m/>
    <m/>
    <n v="15"/>
    <n v="25"/>
    <n v="42"/>
    <n v="55"/>
    <n v="86"/>
    <n v="97"/>
    <n v="79"/>
    <n v="87"/>
    <n v="7"/>
    <n v="11"/>
    <x v="1"/>
    <m/>
    <m/>
    <m/>
    <m/>
    <m/>
    <m/>
    <s v=" Zahra Mohammed Osman "/>
    <s v="Ameer"/>
    <s v=" female "/>
    <s v=" 906,793,630 "/>
    <s v=" Gawaher Abdallh "/>
    <s v="Ameer"/>
    <s v=" female "/>
    <s v=" 969,236,277 "/>
    <s v=" As a Baja Ibrahem "/>
    <s v="Ameer"/>
    <s v=" female "/>
    <s v=" 916,342,787 "/>
    <n v="22"/>
    <s v="In person"/>
    <s v="Yes, for most"/>
    <s v="Only for some"/>
    <s v="Only for some"/>
    <s v="Green     "/>
    <n v="1737"/>
    <n v="229"/>
    <n v="275"/>
    <s v="North Kordofan"/>
    <s v="Ar Rahad"/>
    <s v="SD13"/>
    <s v="SD13030"/>
    <s v="Accurate"/>
    <s v="6a4e026c-34cd-4832-8dbc-e1f213a37227"/>
    <s v="Show location"/>
  </r>
  <r>
    <s v="2021-06-13"/>
    <s v="Round3"/>
    <x v="4"/>
    <s v="DTM15"/>
    <s v="SD13"/>
    <x v="30"/>
    <s v="DTM1508"/>
    <s v="SD13030"/>
    <s v="Hai Alshate"/>
    <s v="DTM1508001"/>
    <s v="no"/>
    <n v="12.715063000000001"/>
    <n v="30.630461"/>
    <s v="Urban"/>
    <s v="neighborhood"/>
    <m/>
    <m/>
    <n v="58"/>
    <n v="406"/>
    <m/>
    <m/>
    <n v="58"/>
    <n v="406"/>
    <m/>
    <m/>
    <m/>
    <m/>
    <m/>
    <m/>
    <m/>
    <m/>
    <x v="6"/>
    <s v="Abu Kershola"/>
    <s v="South Kordofan"/>
    <s v="Kadugli"/>
    <s v="West Darfur"/>
    <m/>
    <s v="Armed conflict, Violence"/>
    <s v=""/>
    <s v=""/>
    <s v=""/>
    <m/>
    <m/>
    <n v="58"/>
    <m/>
    <m/>
    <m/>
    <m/>
    <n v="7"/>
    <n v="15"/>
    <n v="32"/>
    <n v="47"/>
    <n v="58"/>
    <n v="78"/>
    <n v="69"/>
    <n v="82"/>
    <n v="8"/>
    <n v="10"/>
    <x v="1"/>
    <m/>
    <m/>
    <m/>
    <m/>
    <m/>
    <m/>
    <s v=" Izeldin Tawor  "/>
    <s v="Ameer"/>
    <s v=" male "/>
    <s v=" 918,643,466 "/>
    <s v=" Yasmin Gouma Hamad "/>
    <s v="Ameer"/>
    <s v=" male "/>
    <s v=" 915,345,109 "/>
    <s v=" Amin Osman Mohamed "/>
    <s v=""/>
    <s v=" male "/>
    <s v=" 912,525,392 "/>
    <n v="9"/>
    <s v="In person"/>
    <s v="Yes, for most"/>
    <s v="Only for some"/>
    <s v="Only for some"/>
    <s v="Green     "/>
    <n v="1728"/>
    <n v="174"/>
    <n v="232"/>
    <s v="North Kordofan"/>
    <s v="Ar Rahad"/>
    <s v="SD13"/>
    <s v="SD13030"/>
    <s v="Accurate"/>
    <s v="efb63760-132f-40e8-9049-afc184ecfb03"/>
    <s v="Show location"/>
  </r>
  <r>
    <s v="2021-06-17"/>
    <s v="Round3"/>
    <x v="4"/>
    <s v="DTM15"/>
    <s v="SD13"/>
    <x v="30"/>
    <s v="DTM1508"/>
    <s v="SD13030"/>
    <s v="Hai Alshohda"/>
    <s v="DTM1508010"/>
    <s v="no"/>
    <n v="12.711774999999999"/>
    <n v="30.647432999999999"/>
    <s v="Urban"/>
    <s v="neighborhood"/>
    <m/>
    <m/>
    <n v="38"/>
    <n v="266"/>
    <m/>
    <m/>
    <n v="38"/>
    <n v="266"/>
    <m/>
    <m/>
    <m/>
    <m/>
    <m/>
    <m/>
    <m/>
    <m/>
    <x v="6"/>
    <s v="Abu Kershola"/>
    <m/>
    <m/>
    <m/>
    <m/>
    <s v="Armed conflict, Violence"/>
    <s v=""/>
    <s v=""/>
    <s v=""/>
    <m/>
    <m/>
    <n v="38"/>
    <m/>
    <m/>
    <m/>
    <m/>
    <n v="6"/>
    <n v="17"/>
    <n v="12"/>
    <n v="18"/>
    <n v="38"/>
    <n v="47"/>
    <n v="52"/>
    <n v="62"/>
    <n v="5"/>
    <n v="9"/>
    <x v="1"/>
    <m/>
    <m/>
    <m/>
    <m/>
    <m/>
    <m/>
    <s v=" Hashim  Mohammed Ramadan "/>
    <s v="Ameer"/>
    <s v=" male "/>
    <s v=" 924,122,598 "/>
    <s v=" Fatima Mahmoud Hamoa  "/>
    <s v="Ameer"/>
    <s v=" female "/>
    <s v=" 962,242,129 "/>
    <s v=" Samera Babeker Osman "/>
    <s v="Ameer"/>
    <s v=" female "/>
    <s v=" 903,679,012 "/>
    <n v="16"/>
    <s v="In person"/>
    <s v="Yes, for most"/>
    <s v="No"/>
    <s v="Only for some"/>
    <s v="Green     "/>
    <n v="1740"/>
    <n v="113"/>
    <n v="153"/>
    <s v="North Kordofan"/>
    <s v="Ar Rahad"/>
    <s v="SD13"/>
    <s v="SD13030"/>
    <s v="Accurate"/>
    <s v="2ba53ba9-8a6f-4229-97e5-17ec1455eece"/>
    <s v="Show location"/>
  </r>
  <r>
    <s v="2021-06-17"/>
    <s v="Round3"/>
    <x v="4"/>
    <s v="DTM15"/>
    <s v="SD13"/>
    <x v="30"/>
    <s v="DTM1508"/>
    <s v="SD13030"/>
    <s v="Redina"/>
    <s v="DTM1508012"/>
    <s v="no"/>
    <n v="12.791907"/>
    <n v="30.642215"/>
    <s v="Rural"/>
    <s v="Village"/>
    <m/>
    <m/>
    <n v="300"/>
    <n v="1800"/>
    <m/>
    <m/>
    <n v="300"/>
    <n v="1800"/>
    <m/>
    <m/>
    <m/>
    <m/>
    <m/>
    <m/>
    <m/>
    <m/>
    <x v="6"/>
    <s v="Abu Kershola"/>
    <m/>
    <m/>
    <m/>
    <m/>
    <s v="Armed conflict, Violence"/>
    <s v=""/>
    <s v=""/>
    <s v=""/>
    <m/>
    <m/>
    <m/>
    <m/>
    <m/>
    <n v="300"/>
    <m/>
    <n v="59"/>
    <n v="79"/>
    <n v="218"/>
    <n v="237"/>
    <n v="198"/>
    <n v="198"/>
    <n v="297"/>
    <n v="336"/>
    <n v="79"/>
    <n v="99"/>
    <x v="1"/>
    <m/>
    <m/>
    <m/>
    <m/>
    <m/>
    <m/>
    <s v=" Gerbil Hammed Algoni "/>
    <s v="Religious leaders"/>
    <s v=" male "/>
    <s v=" 968,292,609 "/>
    <s v=" Sabel Ramadan Kow "/>
    <s v="Religious leaders"/>
    <s v=" male "/>
    <s v=" 121,155,301 "/>
    <s v=" Abdelaziz Abdallh Dawelbait "/>
    <s v="Ameer"/>
    <s v=" male "/>
    <s v=" 917,005,768 "/>
    <n v="13"/>
    <s v="In person"/>
    <s v="Yes, for most"/>
    <s v="Yes, for most"/>
    <s v="Only for some"/>
    <s v="Green     "/>
    <n v="1742"/>
    <n v="851"/>
    <n v="949"/>
    <s v="North Kordofan"/>
    <s v="Ar Rahad"/>
    <s v="SD13"/>
    <s v="SD13030"/>
    <s v="Accurate"/>
    <s v="17654bc4-4280-49c2-b575-e07f51c3c6a7"/>
    <s v="Show location"/>
  </r>
  <r>
    <s v="2021-06-14"/>
    <s v="Round3"/>
    <x v="4"/>
    <s v="DTM15"/>
    <s v="SD13"/>
    <x v="30"/>
    <s v="DTM1508"/>
    <s v="SD13030"/>
    <s v="Sharg Alzalt"/>
    <s v="DTM1508004"/>
    <s v="yes"/>
    <n v="12.729619"/>
    <n v="30.656334000000001"/>
    <s v="Urban"/>
    <s v="neighborhood"/>
    <m/>
    <m/>
    <n v="87"/>
    <n v="609"/>
    <m/>
    <m/>
    <n v="87"/>
    <n v="609"/>
    <m/>
    <m/>
    <m/>
    <m/>
    <m/>
    <m/>
    <m/>
    <m/>
    <x v="6"/>
    <s v="Abu Kershola"/>
    <m/>
    <m/>
    <m/>
    <m/>
    <s v="Armed conflict, Violence"/>
    <s v="Communal clashes (ethnic, land, cattle) "/>
    <s v=""/>
    <s v=""/>
    <m/>
    <m/>
    <n v="14"/>
    <m/>
    <m/>
    <n v="73"/>
    <m/>
    <n v="10"/>
    <n v="15"/>
    <n v="68"/>
    <n v="74"/>
    <n v="105"/>
    <n v="116"/>
    <n v="96"/>
    <n v="102"/>
    <n v="9"/>
    <n v="14"/>
    <x v="1"/>
    <m/>
    <m/>
    <m/>
    <m/>
    <m/>
    <m/>
    <s v=" Mohammed Bakhit Zaid "/>
    <s v="Ameer"/>
    <s v=" male "/>
    <s v=" 916,449,162 "/>
    <s v=" Hamad Musa Shekheldin "/>
    <s v="Ameer"/>
    <s v=" male "/>
    <s v=" 917,913,142 "/>
    <s v=" Howida Alagab "/>
    <s v="Ameer"/>
    <s v=" female "/>
    <s v=" 914,109,147 "/>
    <n v="6"/>
    <s v="In person"/>
    <s v="Yes, for most"/>
    <s v="Only for some"/>
    <s v="Only for some"/>
    <s v="Green     "/>
    <n v="1732"/>
    <n v="288"/>
    <n v="321"/>
    <s v="North Kordofan"/>
    <s v="Ar Rahad"/>
    <s v="SD13"/>
    <s v="SD13030"/>
    <s v="Accurate"/>
    <s v="d1880fe4-d4d8-4eae-8f32-11386eb50e0c"/>
    <s v="Show location"/>
  </r>
  <r>
    <s v="2021-06-17"/>
    <s v="Round3"/>
    <x v="4"/>
    <s v="DTM15"/>
    <s v="SD13"/>
    <x v="31"/>
    <s v="DTM1503"/>
    <s v="SD13024"/>
    <s v="Banat"/>
    <s v="DTM1503021"/>
    <s v="no"/>
    <n v="13.197891"/>
    <n v="30.187961000000001"/>
    <s v="Urban"/>
    <s v="neighborhood"/>
    <m/>
    <m/>
    <n v="531"/>
    <n v="3038"/>
    <n v="12"/>
    <n v="75"/>
    <n v="500"/>
    <n v="2830"/>
    <m/>
    <m/>
    <m/>
    <m/>
    <n v="19"/>
    <n v="133"/>
    <m/>
    <m/>
    <x v="6"/>
    <s v="Kadugli"/>
    <s v="South Kordofan"/>
    <s v="Dilling"/>
    <s v="South Kordofan"/>
    <s v="Abu Kershola"/>
    <s v="Armed conflict, Violence"/>
    <s v=""/>
    <s v=""/>
    <s v=""/>
    <m/>
    <m/>
    <m/>
    <m/>
    <m/>
    <n v="531"/>
    <m/>
    <n v="122"/>
    <n v="122"/>
    <n v="122"/>
    <n v="182"/>
    <n v="365"/>
    <n v="484"/>
    <n v="668"/>
    <n v="790"/>
    <n v="122"/>
    <n v="61"/>
    <x v="1"/>
    <m/>
    <m/>
    <m/>
    <m/>
    <m/>
    <m/>
    <s v=" Mohammed Abdallh Dawelbat "/>
    <s v="Ameer"/>
    <s v=" male "/>
    <s v=" 128,202,794 "/>
    <s v=" Yousif Jaile "/>
    <s v="Religious leaders"/>
    <s v=" male "/>
    <s v=" 918,312,994 "/>
    <s v=" Emad Elsharif al radi "/>
    <s v="Ameer"/>
    <s v=" male "/>
    <s v=" 112,991,861 "/>
    <n v="24"/>
    <s v="In person"/>
    <s v="Yes, for most"/>
    <s v="Only for some"/>
    <s v="Only for some"/>
    <s v="Green     "/>
    <n v="1745"/>
    <n v="1399"/>
    <n v="1639"/>
    <s v="North Kordofan"/>
    <s v="Sheikan"/>
    <s v="SD13"/>
    <s v="SD13024"/>
    <s v="Accurate"/>
    <s v="8a522178-401f-46dd-bf84-f88e90f67cb1"/>
    <s v="Show location"/>
  </r>
  <r>
    <s v="2021-06-12"/>
    <s v="Round3"/>
    <x v="4"/>
    <s v="DTM15"/>
    <s v="SD13"/>
    <x v="31"/>
    <s v="DTM1503"/>
    <s v="SD13024"/>
    <s v="Bano el Amir"/>
    <s v="DTM1503023"/>
    <s v="no"/>
    <n v="13.104450999999999"/>
    <n v="30.217086999999999"/>
    <s v="Rural"/>
    <s v="Village"/>
    <m/>
    <m/>
    <n v="711"/>
    <n v="4266"/>
    <m/>
    <m/>
    <n v="711"/>
    <n v="4266"/>
    <m/>
    <m/>
    <m/>
    <m/>
    <m/>
    <m/>
    <m/>
    <m/>
    <x v="6"/>
    <s v="Um Durein"/>
    <s v="South Kordofan"/>
    <s v="Kadugli"/>
    <m/>
    <m/>
    <s v="Armed conflict, Violence"/>
    <s v=""/>
    <s v=""/>
    <s v=""/>
    <m/>
    <m/>
    <m/>
    <m/>
    <m/>
    <n v="711"/>
    <m/>
    <n v="97"/>
    <n v="145"/>
    <n v="339"/>
    <n v="436"/>
    <n v="533"/>
    <n v="632"/>
    <n v="824"/>
    <n v="921"/>
    <n v="145"/>
    <n v="194"/>
    <x v="1"/>
    <m/>
    <m/>
    <m/>
    <m/>
    <m/>
    <m/>
    <s v=" Mohammed Hazim "/>
    <s v="Religious leaders"/>
    <s v=" male "/>
    <s v=" 119,890,420 "/>
    <s v=" Mustafa Taha Juma  "/>
    <s v="Ameer"/>
    <s v=" male "/>
    <s v=" 118,449,439 "/>
    <s v=" Omar Ezerig "/>
    <s v="Religious leaders"/>
    <s v=" male "/>
    <s v=" 967,279,433 "/>
    <n v="13"/>
    <s v="In person"/>
    <s v="Yes, for most"/>
    <s v="Yes, for most"/>
    <s v="Yes, for most"/>
    <s v="Green     "/>
    <n v="1726"/>
    <n v="1938"/>
    <n v="2328"/>
    <s v="North Kordofan"/>
    <s v="Sheikan"/>
    <s v="SD13"/>
    <s v="SD13024"/>
    <s v="Accurate"/>
    <s v="12add6c1-f630-4ee3-90fb-b8dbc86ad39c"/>
    <s v="Show location"/>
  </r>
  <r>
    <s v="2021-06-12"/>
    <s v="Round3"/>
    <x v="4"/>
    <s v="DTM15"/>
    <s v="SD13"/>
    <x v="31"/>
    <s v="DTM1503"/>
    <s v="SD13024"/>
    <s v="El Jabalain"/>
    <s v="DTM1503005"/>
    <s v="no"/>
    <n v="13.0922"/>
    <n v="30.223472999999998"/>
    <s v="Rural"/>
    <s v="Village"/>
    <m/>
    <m/>
    <n v="87"/>
    <n v="537"/>
    <m/>
    <m/>
    <n v="75"/>
    <n v="462"/>
    <m/>
    <m/>
    <m/>
    <m/>
    <n v="12"/>
    <n v="75"/>
    <m/>
    <m/>
    <x v="6"/>
    <s v="Kadugli"/>
    <s v="South Kordofan"/>
    <s v="Ar Reif Ash Shargi"/>
    <m/>
    <m/>
    <s v="Armed conflict, Violence"/>
    <s v=""/>
    <s v=""/>
    <s v=""/>
    <m/>
    <n v="35"/>
    <n v="26"/>
    <m/>
    <m/>
    <n v="26"/>
    <m/>
    <n v="8"/>
    <n v="15"/>
    <n v="61"/>
    <n v="53"/>
    <n v="83"/>
    <n v="97"/>
    <n v="76"/>
    <n v="91"/>
    <n v="23"/>
    <n v="30"/>
    <x v="1"/>
    <m/>
    <m/>
    <m/>
    <m/>
    <m/>
    <m/>
    <s v=" Mohammed El Haifa Musa  "/>
    <s v="Government representative"/>
    <s v=" male "/>
    <s v=" 918,357,867 "/>
    <s v=" Mohammed Hashi Khrashi "/>
    <s v="Religious leaders"/>
    <s v=" male "/>
    <s v=" 966,316,528 "/>
    <s v=" Hamed Salatin Idries "/>
    <s v="Shaik"/>
    <s v=" male "/>
    <s v=" 990,846,485 "/>
    <n v="8"/>
    <s v="In person"/>
    <s v="Yes, for most"/>
    <s v="Only for some"/>
    <s v="Only for some"/>
    <s v="Green     "/>
    <n v="1725"/>
    <n v="251"/>
    <n v="286"/>
    <s v="North Kordofan"/>
    <s v="Sheikan"/>
    <s v="SD13"/>
    <s v="SD13024"/>
    <s v="Accurate"/>
    <s v="291c2cbe-7542-44f2-9b4b-b80bc4a39616"/>
    <s v="Show location"/>
  </r>
  <r>
    <s v="2021-06-10"/>
    <s v="Round3"/>
    <x v="4"/>
    <s v="DTM15"/>
    <s v="SD13"/>
    <x v="31"/>
    <s v="DTM1503"/>
    <s v="SD13024"/>
    <s v="El Jihad"/>
    <s v="DTM1503007"/>
    <s v="no"/>
    <n v="13.170866999999999"/>
    <n v="30.185227999999999"/>
    <s v="Urban"/>
    <s v="neighborhood"/>
    <m/>
    <m/>
    <n v="120"/>
    <n v="840"/>
    <m/>
    <m/>
    <n v="115"/>
    <n v="805"/>
    <m/>
    <m/>
    <m/>
    <m/>
    <n v="5"/>
    <n v="35"/>
    <m/>
    <m/>
    <x v="6"/>
    <s v="Dilling"/>
    <s v="South Kordofan"/>
    <s v="Habila - SK"/>
    <m/>
    <m/>
    <s v="Armed conflict, Violence"/>
    <s v=""/>
    <s v=""/>
    <s v=""/>
    <m/>
    <n v="80"/>
    <n v="15"/>
    <m/>
    <m/>
    <n v="15"/>
    <n v="10"/>
    <n v="13"/>
    <n v="27"/>
    <n v="101"/>
    <n v="87"/>
    <n v="121"/>
    <n v="141"/>
    <n v="134"/>
    <n v="155"/>
    <n v="34"/>
    <n v="27"/>
    <x v="0"/>
    <m/>
    <m/>
    <m/>
    <m/>
    <m/>
    <m/>
    <s v=" Sharon Isa Hamdan "/>
    <s v="Religious leaders"/>
    <s v=" male "/>
    <s v=" 121,422,084 "/>
    <s v=" Kamal Ali Bira "/>
    <s v="Ameer"/>
    <s v=" male "/>
    <s v=" 912,699,513 "/>
    <s v=" Ahmed Altayib Kabashi "/>
    <s v="Ameer"/>
    <s v=" male "/>
    <s v=" 121,532,705 "/>
    <n v="13"/>
    <s v="In person"/>
    <s v="Yes, for most"/>
    <s v="Yes, for most"/>
    <s v="Only for some"/>
    <s v="Green     "/>
    <n v="1721"/>
    <n v="403"/>
    <n v="437"/>
    <s v="North Kordofan"/>
    <s v="Sheikan"/>
    <s v="SD13"/>
    <s v="SD13024"/>
    <s v="Accurate"/>
    <s v="cc995d2d-e4dd-42b7-a0b2-7c703290cbf5"/>
    <s v="Show location"/>
  </r>
  <r>
    <s v="2021-06-17"/>
    <s v="Round3"/>
    <x v="4"/>
    <s v="DTM15"/>
    <s v="SD13"/>
    <x v="31"/>
    <s v="DTM1503"/>
    <s v="SD13024"/>
    <s v="El Nahda"/>
    <s v="DTM1503022"/>
    <s v="no"/>
    <n v="13.191585999999999"/>
    <n v="30.177575999999998"/>
    <s v="Urban"/>
    <s v="neighborhood"/>
    <m/>
    <m/>
    <n v="210"/>
    <n v="1283"/>
    <m/>
    <m/>
    <n v="151"/>
    <n v="944"/>
    <n v="49"/>
    <n v="294"/>
    <m/>
    <m/>
    <n v="10"/>
    <n v="45"/>
    <m/>
    <m/>
    <x v="6"/>
    <s v="Habila - SK"/>
    <s v="South Kordofan"/>
    <s v="Dilling"/>
    <m/>
    <m/>
    <s v="Armed conflict, Violence"/>
    <s v=""/>
    <s v=""/>
    <s v=""/>
    <m/>
    <m/>
    <m/>
    <m/>
    <m/>
    <n v="210"/>
    <m/>
    <n v="22"/>
    <n v="33"/>
    <n v="109"/>
    <n v="141"/>
    <n v="185"/>
    <n v="217"/>
    <n v="239"/>
    <n v="272"/>
    <n v="22"/>
    <n v="43"/>
    <x v="1"/>
    <m/>
    <m/>
    <m/>
    <m/>
    <m/>
    <m/>
    <s v=" Mustafa Seed Abdallh  "/>
    <s v="Ameer"/>
    <s v=" male "/>
    <s v=" 121,197,182 "/>
    <s v=" Shaded Ibrahim Adam "/>
    <s v="Ameer"/>
    <s v=" male "/>
    <s v=" 909,097,204 "/>
    <s v=" Tsabih Al Zain Alnour "/>
    <s v="Ameer"/>
    <s v=" female "/>
    <s v=" 911,311,372 "/>
    <n v="12"/>
    <s v="In person"/>
    <s v="Yes, for most"/>
    <s v="No"/>
    <s v="Yes, for most"/>
    <s v="Green     "/>
    <n v="1744"/>
    <n v="577"/>
    <n v="706"/>
    <s v="North Kordofan"/>
    <s v="Sheikan"/>
    <s v="SD13"/>
    <s v="SD13024"/>
    <s v="Accurate"/>
    <s v="812aa9a4-5531-433c-8eb7-61b1d3b8d8ae"/>
    <s v="Show location"/>
  </r>
  <r>
    <s v="2021-06-18"/>
    <s v="Round3"/>
    <x v="4"/>
    <s v="DTM15"/>
    <s v="SD13"/>
    <x v="31"/>
    <s v="DTM1503"/>
    <s v="SD13024"/>
    <s v="El Sahafa"/>
    <s v="DTM1503012"/>
    <s v="no"/>
    <n v="13.15338"/>
    <n v="30.206927"/>
    <s v="Urban"/>
    <s v="neighborhood"/>
    <m/>
    <m/>
    <n v="3"/>
    <n v="23"/>
    <m/>
    <m/>
    <n v="3"/>
    <n v="23"/>
    <m/>
    <m/>
    <m/>
    <m/>
    <m/>
    <m/>
    <m/>
    <m/>
    <x v="6"/>
    <s v="Habila - SK"/>
    <m/>
    <m/>
    <m/>
    <m/>
    <s v="Armed conflict, Violence"/>
    <s v=""/>
    <s v=""/>
    <s v=""/>
    <m/>
    <m/>
    <n v="3"/>
    <m/>
    <m/>
    <m/>
    <m/>
    <n v="1"/>
    <n v="2"/>
    <n v="3"/>
    <n v="3"/>
    <n v="2"/>
    <n v="3"/>
    <n v="3"/>
    <n v="5"/>
    <n v="1"/>
    <n v="0"/>
    <x v="1"/>
    <m/>
    <m/>
    <m/>
    <m/>
    <m/>
    <m/>
    <s v=" Kamal Mohammed Mahmoud "/>
    <s v="Ameer"/>
    <s v=" male "/>
    <s v=" 116,383,910 "/>
    <s v=""/>
    <s v=""/>
    <s v=""/>
    <s v=""/>
    <s v=""/>
    <s v=""/>
    <s v=""/>
    <s v=""/>
    <n v="1"/>
    <s v="In person"/>
    <s v="Yes, for most"/>
    <s v="No"/>
    <s v="Only for some"/>
    <s v="Red       "/>
    <n v="1747"/>
    <n v="10"/>
    <n v="13"/>
    <s v="North Kordofan"/>
    <s v="Sheikan"/>
    <s v="SD13"/>
    <s v="SD13024"/>
    <s v="Accurate"/>
    <s v="4a655a92-b259-43d2-a429-1358c6e6309a"/>
    <s v="Show location"/>
  </r>
  <r>
    <s v="2021-06-09"/>
    <s v="Round3"/>
    <x v="4"/>
    <s v="DTM15"/>
    <s v="SD13"/>
    <x v="31"/>
    <s v="DTM1503"/>
    <s v="SD13024"/>
    <s v="El Salam"/>
    <s v="DTM1503009"/>
    <s v="no"/>
    <n v="13.263070000000001"/>
    <n v="30.246849999999998"/>
    <s v="Urban"/>
    <s v="neighborhood"/>
    <m/>
    <m/>
    <n v="58"/>
    <n v="350"/>
    <m/>
    <m/>
    <n v="58"/>
    <n v="350"/>
    <m/>
    <m/>
    <m/>
    <m/>
    <m/>
    <m/>
    <m/>
    <m/>
    <x v="6"/>
    <s v="Kadugli"/>
    <s v="South Kordofan"/>
    <s v="Dilling"/>
    <m/>
    <m/>
    <s v="Armed conflict, Violence"/>
    <s v=""/>
    <s v=""/>
    <s v=""/>
    <m/>
    <n v="20"/>
    <n v="6"/>
    <n v="14"/>
    <m/>
    <n v="18"/>
    <m/>
    <n v="7"/>
    <n v="10"/>
    <n v="34"/>
    <n v="44"/>
    <n v="50"/>
    <n v="54"/>
    <n v="57"/>
    <n v="64"/>
    <n v="13"/>
    <n v="17"/>
    <x v="0"/>
    <m/>
    <m/>
    <m/>
    <m/>
    <m/>
    <m/>
    <s v=" Mohammed AlMsin Adam Ali "/>
    <s v="Religious leaders"/>
    <s v=" male "/>
    <s v=" 925,997,467 "/>
    <s v=" Khalil Sulman Mohammed "/>
    <s v="Ameer"/>
    <s v=" male "/>
    <s v=" 113,367,419 "/>
    <s v=" Abdelaziz Alnair Khames "/>
    <s v="Ameer"/>
    <s v=" male "/>
    <s v=" 922,414,954 "/>
    <n v="6"/>
    <s v="In person"/>
    <s v="Yes, for most"/>
    <s v="No"/>
    <s v="Only for some"/>
    <s v="Green     "/>
    <n v="1716"/>
    <n v="161"/>
    <n v="189"/>
    <s v="North Kordofan"/>
    <s v="Sheikan"/>
    <s v="SD13"/>
    <s v="SD13024"/>
    <s v="Accurate"/>
    <s v="88b15671-0a54-4f93-9387-32dcbd845a99"/>
    <s v="Show location"/>
  </r>
  <r>
    <s v="2021-06-17"/>
    <s v="Round3"/>
    <x v="4"/>
    <s v="DTM15"/>
    <s v="SD13"/>
    <x v="31"/>
    <s v="DTM1503"/>
    <s v="SD13024"/>
    <s v="El Tadamon"/>
    <s v="DTM1503008"/>
    <s v="no"/>
    <n v="13.149520000000001"/>
    <n v="30.194240000000001"/>
    <s v="Urban"/>
    <s v="neighborhood"/>
    <m/>
    <m/>
    <n v="448"/>
    <n v="2959"/>
    <n v="169"/>
    <n v="1098"/>
    <n v="266"/>
    <n v="1777"/>
    <m/>
    <m/>
    <m/>
    <m/>
    <n v="13"/>
    <n v="84"/>
    <m/>
    <m/>
    <x v="6"/>
    <s v="Al Buram"/>
    <s v="South Kordofan"/>
    <s v="Heiban"/>
    <s v="South Kordofan"/>
    <s v="Um Durein"/>
    <s v="Armed conflict, Violence"/>
    <s v=""/>
    <s v=""/>
    <s v=""/>
    <m/>
    <n v="113"/>
    <n v="50"/>
    <m/>
    <m/>
    <n v="285"/>
    <m/>
    <n v="64"/>
    <n v="95"/>
    <n v="127"/>
    <n v="191"/>
    <n v="445"/>
    <n v="541"/>
    <n v="605"/>
    <n v="732"/>
    <n v="64"/>
    <n v="95"/>
    <x v="0"/>
    <m/>
    <m/>
    <m/>
    <m/>
    <m/>
    <m/>
    <s v=" Mohammed Tiar "/>
    <s v="Religious leaders"/>
    <s v=" male "/>
    <s v=" 128,648,130 "/>
    <s v=" Saeed Teya Shalal "/>
    <s v="Religious leaders"/>
    <s v=" male "/>
    <s v=" 124,487,100 "/>
    <s v=" Mohammed Bashir "/>
    <s v="Ameer"/>
    <s v=" male "/>
    <s v=" 128,830,305 "/>
    <n v="6"/>
    <s v="In person"/>
    <s v="Yes, for most"/>
    <s v="Yes, for most"/>
    <s v="Yes, for most"/>
    <s v="Green     "/>
    <n v="1743"/>
    <n v="1305"/>
    <n v="1654"/>
    <s v="North Kordofan"/>
    <s v="Sheikan"/>
    <s v="SD13"/>
    <s v="SD13024"/>
    <s v="Accurate"/>
    <s v="af0df6d3-ffe5-4cfe-ab54-b201b3e46e7f"/>
    <s v="Show location"/>
  </r>
  <r>
    <s v="2021-06-18"/>
    <s v="Round3"/>
    <x v="4"/>
    <s v="DTM15"/>
    <s v="SD13"/>
    <x v="31"/>
    <s v="DTM1503"/>
    <s v="SD13024"/>
    <s v="El Wihda"/>
    <s v="DTM1503020"/>
    <s v="no"/>
    <n v="13.185085000000001"/>
    <n v="30.194008"/>
    <s v="Urban"/>
    <s v="neighborhood"/>
    <m/>
    <m/>
    <n v="14"/>
    <n v="80"/>
    <m/>
    <m/>
    <n v="14"/>
    <n v="80"/>
    <m/>
    <m/>
    <m/>
    <m/>
    <m/>
    <m/>
    <m/>
    <m/>
    <x v="6"/>
    <s v="Abu Kershola"/>
    <m/>
    <m/>
    <m/>
    <m/>
    <s v="Armed conflict, Violence"/>
    <s v=""/>
    <s v=""/>
    <s v=""/>
    <m/>
    <m/>
    <n v="14"/>
    <m/>
    <m/>
    <m/>
    <m/>
    <n v="1"/>
    <n v="2"/>
    <n v="8"/>
    <n v="10"/>
    <n v="11"/>
    <n v="17"/>
    <n v="13"/>
    <n v="15"/>
    <n v="1"/>
    <n v="2"/>
    <x v="0"/>
    <m/>
    <m/>
    <m/>
    <m/>
    <m/>
    <m/>
    <s v=" Asia Abdalh Ibrahem "/>
    <s v="Ameer"/>
    <s v=" female "/>
    <s v=" 914,664,451 "/>
    <s v=" Mohammed Elshafi Issa "/>
    <s v="Ameer"/>
    <s v=" male "/>
    <s v=" 111,202,515 "/>
    <s v=" Um mhani Eisa Abakar "/>
    <s v="Ameer"/>
    <s v=" female "/>
    <s v=" 128,479,291 "/>
    <n v="3"/>
    <s v="In person"/>
    <s v="Yes, for most"/>
    <s v="No"/>
    <s v="Only for some"/>
    <s v="Green     "/>
    <n v="1746"/>
    <n v="34"/>
    <n v="46"/>
    <s v="North Kordofan"/>
    <s v="Sheikan"/>
    <s v="SD13"/>
    <s v="SD13024"/>
    <s v="Accurate"/>
    <s v="8410852a-1b81-4fab-aab1-9c924e50f58a"/>
    <s v="Show location"/>
  </r>
  <r>
    <s v="2021-06-18"/>
    <s v="Round3"/>
    <x v="4"/>
    <s v="DTM15"/>
    <s v="SD13"/>
    <x v="31"/>
    <s v="DTM1503"/>
    <s v="SD13024"/>
    <s v="Galaa"/>
    <s v="DTM1503017"/>
    <s v="no"/>
    <n v="13.199503999999999"/>
    <n v="30.241996"/>
    <s v="Urban"/>
    <s v="neighborhood"/>
    <m/>
    <m/>
    <n v="4"/>
    <n v="17"/>
    <m/>
    <m/>
    <n v="4"/>
    <n v="17"/>
    <m/>
    <m/>
    <m/>
    <m/>
    <m/>
    <m/>
    <m/>
    <m/>
    <x v="6"/>
    <s v="Habila - SK"/>
    <m/>
    <m/>
    <m/>
    <m/>
    <s v="Armed conflict, Violence"/>
    <s v=""/>
    <s v=""/>
    <s v=""/>
    <m/>
    <m/>
    <n v="4"/>
    <m/>
    <m/>
    <m/>
    <m/>
    <n v="1"/>
    <n v="2"/>
    <n v="1"/>
    <n v="2"/>
    <n v="3"/>
    <n v="2"/>
    <n v="2"/>
    <n v="4"/>
    <n v="0"/>
    <n v="0"/>
    <x v="1"/>
    <m/>
    <m/>
    <m/>
    <m/>
    <m/>
    <m/>
    <s v=" Hamad Aldow Mansor "/>
    <s v="Ameer"/>
    <s v=" male "/>
    <s v=" 913,695,941 "/>
    <s v=" Adam Dawod "/>
    <s v="Ameer"/>
    <s v=" male "/>
    <s v=" 903,678,197 "/>
    <s v=""/>
    <s v=""/>
    <s v=""/>
    <s v=""/>
    <n v="2"/>
    <s v="In person"/>
    <s v="Yes, for everything"/>
    <s v="No"/>
    <s v="Yes, for most"/>
    <s v="Orange    "/>
    <n v="1751"/>
    <n v="7"/>
    <n v="10"/>
    <s v="North Kordofan"/>
    <s v="Sheikan"/>
    <s v="SD13"/>
    <s v="SD13024"/>
    <s v="Accurate"/>
    <s v="0ed97566-bfdc-44bc-9791-14ac82df02da"/>
    <s v="Show location"/>
  </r>
  <r>
    <s v="2021-06-10"/>
    <s v="Round3"/>
    <x v="4"/>
    <s v="DTM15"/>
    <s v="SD13"/>
    <x v="31"/>
    <s v="DTM1503"/>
    <s v="SD13024"/>
    <s v="Ghaza"/>
    <s v="DTM1503003"/>
    <s v="no"/>
    <n v="13.199783"/>
    <n v="30.269269000000001"/>
    <s v="Urban"/>
    <s v="neighborhood"/>
    <m/>
    <m/>
    <n v="571"/>
    <n v="3426"/>
    <n v="53"/>
    <n v="318"/>
    <n v="518"/>
    <n v="3108"/>
    <m/>
    <m/>
    <m/>
    <m/>
    <m/>
    <m/>
    <m/>
    <m/>
    <x v="6"/>
    <s v="Abassiya"/>
    <s v="South Kordofan"/>
    <s v="Kadugli"/>
    <s v="South Kordofan"/>
    <s v="Abu Kershola"/>
    <s v="Armed conflict, Violence"/>
    <s v=""/>
    <s v=""/>
    <s v=""/>
    <m/>
    <n v="22"/>
    <m/>
    <m/>
    <m/>
    <n v="549"/>
    <m/>
    <n v="118"/>
    <n v="158"/>
    <n v="394"/>
    <n v="354"/>
    <n v="433"/>
    <n v="512"/>
    <n v="551"/>
    <n v="630"/>
    <n v="158"/>
    <n v="118"/>
    <x v="1"/>
    <m/>
    <m/>
    <m/>
    <m/>
    <m/>
    <m/>
    <s v=" Farah Fadlallh Adam "/>
    <s v="Ameer"/>
    <s v=" male "/>
    <s v=" 913,839,133 "/>
    <s v=" Sadig Ismail Naeem "/>
    <s v="Ameer"/>
    <s v=" male "/>
    <s v=" 967,187,872 "/>
    <s v=" Sulman Juma Abkora "/>
    <s v="Ameer"/>
    <s v=" male "/>
    <s v=" 912,770,625 "/>
    <n v="9"/>
    <s v="In person"/>
    <s v="Yes, for most"/>
    <s v="Only for some"/>
    <s v="Only for some"/>
    <s v="Green     "/>
    <n v="1719"/>
    <n v="1654"/>
    <n v="1772"/>
    <s v="North Kordofan"/>
    <s v="Sheikan"/>
    <s v="SD13"/>
    <s v="SD13024"/>
    <s v="Accurate"/>
    <s v="379b9a38-88e9-477e-b015-8a5bfa68c52f"/>
    <s v="Show location"/>
  </r>
  <r>
    <s v="2021-06-11"/>
    <s v="Round3"/>
    <x v="4"/>
    <s v="DTM15"/>
    <s v="SD13"/>
    <x v="31"/>
    <s v="DTM1503"/>
    <s v="SD13024"/>
    <s v="Hiseeb"/>
    <s v="DTM1503018"/>
    <s v="no"/>
    <n v="13.179152999999999"/>
    <n v="30.195180000000001"/>
    <s v="Urban"/>
    <s v="neighborhood"/>
    <m/>
    <m/>
    <n v="13"/>
    <n v="33"/>
    <m/>
    <m/>
    <n v="13"/>
    <n v="33"/>
    <m/>
    <m/>
    <m/>
    <m/>
    <m/>
    <m/>
    <m/>
    <m/>
    <x v="6"/>
    <s v="Abassiya"/>
    <s v="South Kordofan"/>
    <s v="Habila - SK"/>
    <s v="South Kordofan"/>
    <s v="Abu Kershola"/>
    <s v="Armed conflict, Violence"/>
    <s v=""/>
    <s v=""/>
    <s v=""/>
    <m/>
    <m/>
    <m/>
    <n v="13"/>
    <m/>
    <m/>
    <m/>
    <n v="2"/>
    <n v="2"/>
    <n v="3"/>
    <n v="4"/>
    <n v="5"/>
    <n v="6"/>
    <n v="4"/>
    <n v="6"/>
    <n v="1"/>
    <n v="0"/>
    <x v="1"/>
    <m/>
    <m/>
    <m/>
    <m/>
    <m/>
    <m/>
    <s v=" Basra Mohammed HAMDAN  "/>
    <s v="Ameer"/>
    <s v=" female "/>
    <s v=" 117,308,377 "/>
    <s v=" Khadiga Margon Trok "/>
    <s v="Ameer"/>
    <s v=" female "/>
    <s v=" 917,129,229 "/>
    <s v=" Adam Osman Boshara "/>
    <s v="Ameer"/>
    <s v=" male "/>
    <s v=" 118,802,124 "/>
    <n v="6"/>
    <s v="In person"/>
    <s v="Yes, for most"/>
    <s v="No"/>
    <s v="No"/>
    <s v="Orange    "/>
    <n v="1724"/>
    <n v="15"/>
    <n v="18"/>
    <s v="North Kordofan"/>
    <s v="Sheikan"/>
    <s v="SD13"/>
    <s v="SD13024"/>
    <s v="Accurate"/>
    <s v="aa71325e-8faf-4cb2-a5fe-9d0b75488922"/>
    <s v="Show location"/>
  </r>
  <r>
    <s v="2021-06-10"/>
    <s v="Round3"/>
    <x v="4"/>
    <s v="DTM15"/>
    <s v="SD13"/>
    <x v="31"/>
    <s v="DTM1503"/>
    <s v="SD13024"/>
    <s v="Karima"/>
    <s v="DTM1503014"/>
    <s v="no"/>
    <n v="13.213632"/>
    <n v="30.254964000000001"/>
    <s v="Urban"/>
    <s v="neighborhood"/>
    <m/>
    <m/>
    <n v="120"/>
    <n v="741"/>
    <m/>
    <m/>
    <n v="115"/>
    <n v="705"/>
    <n v="2"/>
    <n v="15"/>
    <m/>
    <m/>
    <n v="3"/>
    <n v="21"/>
    <m/>
    <m/>
    <x v="6"/>
    <s v="Dilling"/>
    <s v="South Kordofan"/>
    <s v="Kadugli"/>
    <s v="West Kordofan"/>
    <s v="Al Lagowa"/>
    <s v="Armed conflict, Violence"/>
    <s v=""/>
    <s v=""/>
    <s v=""/>
    <m/>
    <n v="50"/>
    <n v="16"/>
    <m/>
    <m/>
    <n v="54"/>
    <m/>
    <n v="26"/>
    <n v="19"/>
    <n v="70"/>
    <n v="83"/>
    <n v="109"/>
    <n v="121"/>
    <n v="115"/>
    <n v="134"/>
    <n v="26"/>
    <n v="38"/>
    <x v="0"/>
    <m/>
    <m/>
    <m/>
    <m/>
    <m/>
    <m/>
    <s v=" Yousif Gabriel Nasier "/>
    <s v="Religious leaders"/>
    <s v=" male "/>
    <s v=" 129,253,050 "/>
    <s v=" Al Zain Hamad Afargil "/>
    <s v="Ameer"/>
    <s v=" male "/>
    <s v=" 100,073,442 "/>
    <s v=" Soliman Tawer El basha "/>
    <s v="Shaik"/>
    <s v=" male "/>
    <s v=" 915,455,595 "/>
    <n v="4"/>
    <s v="In person"/>
    <s v="Yes, for most"/>
    <s v="Yes, for most"/>
    <s v="Yes, for most"/>
    <s v="Green     "/>
    <n v="1720"/>
    <n v="346"/>
    <n v="395"/>
    <s v="North Kordofan"/>
    <s v="Sheikan"/>
    <s v="SD13"/>
    <s v="SD13024"/>
    <s v="Accurate"/>
    <s v="325eb4b2-2820-4125-9e46-325dc916deb9"/>
    <s v="Show location"/>
  </r>
  <r>
    <s v="2021-06-11"/>
    <s v="Round3"/>
    <x v="4"/>
    <s v="DTM15"/>
    <s v="SD13"/>
    <x v="31"/>
    <s v="DTM1503"/>
    <s v="SD13024"/>
    <s v="Makhazin"/>
    <s v="DTM1503015"/>
    <s v="no"/>
    <n v="13.201869"/>
    <n v="30.225576"/>
    <s v="Urban"/>
    <s v="neighborhood"/>
    <m/>
    <m/>
    <n v="192"/>
    <n v="1344"/>
    <m/>
    <m/>
    <n v="160"/>
    <n v="1120"/>
    <m/>
    <m/>
    <m/>
    <m/>
    <n v="32"/>
    <n v="224"/>
    <m/>
    <m/>
    <x v="6"/>
    <s v="Kadugli"/>
    <s v="South Kordofan"/>
    <s v="Um Durein"/>
    <s v="South Kordofan"/>
    <s v="Al Buram"/>
    <s v="Armed conflict, Violence"/>
    <s v="Communal clashes (ethnic, land, cattle) "/>
    <s v=""/>
    <s v=""/>
    <m/>
    <m/>
    <m/>
    <n v="192"/>
    <m/>
    <m/>
    <m/>
    <n v="36"/>
    <n v="54"/>
    <n v="125"/>
    <n v="108"/>
    <n v="197"/>
    <n v="232"/>
    <n v="215"/>
    <n v="269"/>
    <n v="72"/>
    <n v="36"/>
    <x v="0"/>
    <m/>
    <m/>
    <m/>
    <m/>
    <m/>
    <m/>
    <s v=" Aied Salih Ismail "/>
    <s v="Ameer"/>
    <s v=" male "/>
    <s v=" 124,163,126 "/>
    <s v=" Alton Ali Abu kalam "/>
    <s v="Ameer"/>
    <s v=" male "/>
    <s v=" 128,957,046 "/>
    <s v=" Ali Osman Tawor "/>
    <s v="Ameer"/>
    <s v=" male "/>
    <s v=" 900,223,058 "/>
    <n v="5"/>
    <s v="In person"/>
    <s v="Yes, for most"/>
    <s v="No"/>
    <s v="Only for some"/>
    <s v="Green     "/>
    <n v="1722"/>
    <n v="645"/>
    <n v="699"/>
    <s v="North Kordofan"/>
    <s v="Sheikan"/>
    <s v="SD13"/>
    <s v="SD13024"/>
    <s v="Accurate"/>
    <s v="e7983278-6248-451e-9a65-532b7b348248"/>
    <s v="Show location"/>
  </r>
  <r>
    <s v="2021-06-12"/>
    <s v="Round3"/>
    <x v="4"/>
    <s v="DTM15"/>
    <s v="SD13"/>
    <x v="31"/>
    <s v="DTM1503"/>
    <s v="SD13024"/>
    <s v="Salheen"/>
    <s v="DTM1503011"/>
    <s v="no"/>
    <n v="13.133058999999999"/>
    <n v="30.218896000000001"/>
    <s v="Urban"/>
    <s v="neighborhood"/>
    <m/>
    <m/>
    <n v="153"/>
    <n v="918"/>
    <m/>
    <m/>
    <n v="93"/>
    <n v="558"/>
    <m/>
    <m/>
    <m/>
    <m/>
    <n v="60"/>
    <n v="360"/>
    <m/>
    <m/>
    <x v="6"/>
    <s v="Kadugli"/>
    <s v="South Kordofan"/>
    <s v="Um Durein"/>
    <m/>
    <m/>
    <s v="Armed conflict, Violence"/>
    <s v=""/>
    <s v=""/>
    <s v=""/>
    <m/>
    <n v="26"/>
    <n v="70"/>
    <m/>
    <m/>
    <n v="57"/>
    <m/>
    <n v="20"/>
    <n v="29"/>
    <n v="78"/>
    <n v="117"/>
    <n v="137"/>
    <n v="166"/>
    <n v="156"/>
    <n v="166"/>
    <n v="20"/>
    <n v="29"/>
    <x v="0"/>
    <m/>
    <m/>
    <m/>
    <m/>
    <m/>
    <m/>
    <s v=" Tasha Elsharif Hamad "/>
    <s v="Shaik"/>
    <s v=" male "/>
    <s v=" 121,922,804 "/>
    <s v=" Sulman Mohammed Hassan "/>
    <s v="Religious leaders"/>
    <s v=" male "/>
    <s v=" 119,165,900 "/>
    <s v=" Kabashi Mohamed Khater "/>
    <s v="Religious leaders"/>
    <s v=" male "/>
    <s v=" 113,169,566 "/>
    <n v="4"/>
    <s v="In person"/>
    <s v="Yes, for most"/>
    <s v="Only for some"/>
    <s v="Only for some"/>
    <s v="Green     "/>
    <n v="1727"/>
    <n v="411"/>
    <n v="507"/>
    <s v="North Kordofan"/>
    <s v="Sheikan"/>
    <s v="SD13"/>
    <s v="SD13024"/>
    <s v="Accurate"/>
    <s v="bf496024-7255-491e-ae4f-156aed030731"/>
    <s v="Show location"/>
  </r>
  <r>
    <s v="2021-06-11"/>
    <s v="Round3"/>
    <x v="4"/>
    <s v="DTM15"/>
    <s v="SD13"/>
    <x v="31"/>
    <s v="DTM1503"/>
    <s v="SD13024"/>
    <s v="Shohada"/>
    <s v="DTM1503016"/>
    <s v="no"/>
    <n v="13.22641"/>
    <n v="30.215789999999998"/>
    <s v="Urban"/>
    <s v="neighborhood"/>
    <m/>
    <m/>
    <n v="119"/>
    <n v="714"/>
    <m/>
    <m/>
    <n v="116"/>
    <n v="694"/>
    <m/>
    <m/>
    <m/>
    <m/>
    <n v="3"/>
    <n v="20"/>
    <m/>
    <m/>
    <x v="6"/>
    <s v="Um Durein"/>
    <s v="South Kordofan"/>
    <s v="Dilling"/>
    <s v="South Kordofan"/>
    <s v="Kadugli"/>
    <s v="Armed conflict, Violence"/>
    <s v=""/>
    <s v=""/>
    <s v=""/>
    <m/>
    <m/>
    <m/>
    <m/>
    <m/>
    <n v="119"/>
    <m/>
    <n v="21"/>
    <n v="21"/>
    <n v="74"/>
    <n v="95"/>
    <n v="105"/>
    <n v="81"/>
    <n v="95"/>
    <n v="137"/>
    <n v="32"/>
    <n v="53"/>
    <x v="1"/>
    <m/>
    <m/>
    <m/>
    <m/>
    <m/>
    <m/>
    <s v=" Dawood Osman Tawor "/>
    <s v="Religious leaders"/>
    <s v=" male "/>
    <s v=" 112,075,771 "/>
    <s v=" Hamad Ali Hamad "/>
    <s v="Ameer"/>
    <s v=" male "/>
    <s v=" 964,468,335 "/>
    <s v=" Salman Dowood Osman "/>
    <s v="Ameer"/>
    <s v=" male "/>
    <s v=" 128,849,059 "/>
    <n v="12"/>
    <s v="In person"/>
    <s v="Yes, for most"/>
    <s v="No"/>
    <s v="Only for some"/>
    <s v="Green     "/>
    <n v="1723"/>
    <n v="327"/>
    <n v="387"/>
    <s v="North Kordofan"/>
    <s v="Sheikan"/>
    <s v="SD13"/>
    <s v="SD13024"/>
    <s v="Accurate"/>
    <s v="fe375f42-2dfc-4ba8-993c-dfc2e939eb45"/>
    <s v="Show location"/>
  </r>
  <r>
    <s v="2021-06-10"/>
    <s v="Round3"/>
    <x v="4"/>
    <s v="DTM15"/>
    <s v="SD13"/>
    <x v="31"/>
    <s v="DTM1503"/>
    <s v="SD13024"/>
    <s v="Tayba North"/>
    <s v="DTM1503001"/>
    <s v="no"/>
    <n v="13.18065"/>
    <n v="30.260165000000001"/>
    <s v="Urban"/>
    <s v="neighborhood"/>
    <m/>
    <m/>
    <n v="580"/>
    <n v="4060"/>
    <n v="75"/>
    <n v="525"/>
    <n v="274"/>
    <n v="1918"/>
    <n v="100"/>
    <n v="655"/>
    <n v="86"/>
    <n v="602"/>
    <n v="45"/>
    <n v="360"/>
    <m/>
    <m/>
    <x v="6"/>
    <s v="Al Buram"/>
    <s v="South Kordofan"/>
    <s v="Kadugli"/>
    <s v="South Kordofan"/>
    <s v="Dilling"/>
    <s v="Armed conflict, Violence"/>
    <s v=""/>
    <s v=""/>
    <s v=""/>
    <m/>
    <n v="70"/>
    <n v="30"/>
    <m/>
    <m/>
    <n v="480"/>
    <m/>
    <n v="119"/>
    <n v="239"/>
    <n v="358"/>
    <n v="537"/>
    <n v="478"/>
    <n v="598"/>
    <n v="657"/>
    <n v="836"/>
    <n v="119"/>
    <n v="119"/>
    <x v="1"/>
    <m/>
    <m/>
    <m/>
    <m/>
    <m/>
    <m/>
    <s v=" Abdelrhim Hamdan Toto "/>
    <s v="Religious leaders"/>
    <s v=" male "/>
    <s v=" 118,418,955 "/>
    <s v=" Mahjob Musa Batel "/>
    <s v="Religious leaders"/>
    <s v=" male "/>
    <s v=" 126,480,194 "/>
    <s v=" Koko Tia Garnog "/>
    <s v="Shaik"/>
    <s v=" male "/>
    <s v=" 124,620,918 "/>
    <n v="14"/>
    <s v="In person"/>
    <s v="Yes, for most"/>
    <s v="Yes, for most"/>
    <s v="Only for some"/>
    <s v="Green     "/>
    <n v="1718"/>
    <n v="1731"/>
    <n v="2329"/>
    <s v="North Kordofan"/>
    <s v="Sheikan"/>
    <s v="SD13"/>
    <s v="SD13024"/>
    <s v="Accurate"/>
    <s v="a8227d6f-ba0b-462a-98d1-ec0e25d3beda"/>
    <s v="Show location"/>
  </r>
  <r>
    <s v="2021-06-10"/>
    <s v="Round3"/>
    <x v="4"/>
    <s v="DTM15"/>
    <s v="SD13"/>
    <x v="31"/>
    <s v="DTM1503"/>
    <s v="SD13024"/>
    <s v="Tayba South"/>
    <s v="DTM1503002"/>
    <s v="no"/>
    <n v="13.161256"/>
    <n v="30.256796999999999"/>
    <s v="Urban"/>
    <s v="neighborhood"/>
    <m/>
    <m/>
    <n v="66"/>
    <n v="441"/>
    <n v="32"/>
    <n v="210"/>
    <n v="34"/>
    <n v="231"/>
    <m/>
    <m/>
    <m/>
    <m/>
    <m/>
    <m/>
    <m/>
    <m/>
    <x v="6"/>
    <s v="Abu Kershola"/>
    <s v="South Kordofan"/>
    <s v="Kadugli"/>
    <s v="East Darfur"/>
    <s v="Bahr Al Arab"/>
    <s v="Armed conflict, Violence"/>
    <s v="Communal clashes (ethnic, land, cattle) "/>
    <s v=""/>
    <s v=""/>
    <m/>
    <n v="3"/>
    <m/>
    <m/>
    <m/>
    <n v="63"/>
    <m/>
    <n v="12"/>
    <n v="24"/>
    <n v="48"/>
    <n v="42"/>
    <n v="66"/>
    <n v="56"/>
    <n v="72"/>
    <n v="85"/>
    <n v="24"/>
    <n v="12"/>
    <x v="1"/>
    <m/>
    <m/>
    <m/>
    <m/>
    <m/>
    <m/>
    <s v=" Zainab Idris Omar "/>
    <s v="Ameer"/>
    <s v=" female "/>
    <s v=" 965,405,642 "/>
    <s v=" Ahmed Mohammed Mahmoud Abu "/>
    <s v="Religious leaders"/>
    <s v=" male "/>
    <s v=" 962,776,860 "/>
    <s v=" Ibrahim El Zebier Kafi "/>
    <s v="Ameer"/>
    <s v=" male "/>
    <s v=" 122,864,034 "/>
    <n v="17"/>
    <s v="In person"/>
    <s v="Yes, for most"/>
    <s v="Only for some"/>
    <s v="Only for some"/>
    <s v="Green     "/>
    <n v="1717"/>
    <n v="222"/>
    <n v="219"/>
    <s v="North Kordofan"/>
    <s v="Sheikan"/>
    <s v="SD13"/>
    <s v="SD13024"/>
    <s v="Accurate"/>
    <s v="dd83ebe8-03f0-4eda-ba7f-ba3745ac9681"/>
    <s v="Show location"/>
  </r>
  <r>
    <s v="2021-06-18"/>
    <s v="Round3"/>
    <x v="4"/>
    <s v="DTM15"/>
    <s v="SD13"/>
    <x v="32"/>
    <s v="DTM1505"/>
    <s v="SD13023"/>
    <s v="Hai Abubaker"/>
    <s v="DTM1505005"/>
    <s v="no"/>
    <n v="12.0128"/>
    <n v="31.193180000000002"/>
    <s v="Urban"/>
    <s v="neighborhood"/>
    <m/>
    <m/>
    <n v="120"/>
    <n v="780"/>
    <m/>
    <m/>
    <n v="120"/>
    <n v="780"/>
    <m/>
    <m/>
    <m/>
    <m/>
    <m/>
    <m/>
    <m/>
    <m/>
    <x v="6"/>
    <s v="Abu Kershola"/>
    <s v="South Kordofan"/>
    <s v="Abassiya"/>
    <s v="South Kordofan"/>
    <s v="Dilling"/>
    <s v="Armed conflict, Violence"/>
    <s v=""/>
    <s v=""/>
    <s v=""/>
    <m/>
    <n v="60"/>
    <n v="45"/>
    <m/>
    <n v="15"/>
    <m/>
    <m/>
    <n v="23"/>
    <n v="30"/>
    <n v="75"/>
    <n v="90"/>
    <n v="113"/>
    <n v="125"/>
    <n v="128"/>
    <n v="135"/>
    <n v="23"/>
    <n v="38"/>
    <x v="1"/>
    <m/>
    <m/>
    <m/>
    <m/>
    <m/>
    <m/>
    <s v=" Mubarak Osman Sabet "/>
    <s v="Ameer"/>
    <s v=" male "/>
    <s v=" 917,073,763 "/>
    <s v=" Ahmed Mohamed Ahmed Abugota "/>
    <s v="Ameer"/>
    <s v=" male "/>
    <s v=" 910,527,408 "/>
    <s v=" Maya Abdalla Abaker "/>
    <s v="Ameer"/>
    <s v=" male "/>
    <s v=" 964,773,318 "/>
    <n v="4"/>
    <s v="In person"/>
    <s v="Yes, for most"/>
    <s v="Only for some"/>
    <s v="Only for some"/>
    <s v="Green     "/>
    <n v="1750"/>
    <n v="362"/>
    <n v="418"/>
    <s v="North Kordofan"/>
    <s v="Um Rawaba"/>
    <s v="SD02"/>
    <s v="SD13023"/>
    <s v="NO"/>
    <s v="5ad17bbc-dd63-434e-ac7a-6033327750f1"/>
    <s v="Show location"/>
  </r>
  <r>
    <s v="2021-06-18"/>
    <s v="Round3"/>
    <x v="4"/>
    <s v="DTM15"/>
    <s v="SD13"/>
    <x v="32"/>
    <s v="DTM1505"/>
    <s v="SD13023"/>
    <s v="Hai Alhigra"/>
    <s v="DTM1505008"/>
    <s v="no"/>
    <n v="12.895803000000001"/>
    <n v="31.178609999999999"/>
    <s v="Urban"/>
    <s v="neighborhood"/>
    <m/>
    <m/>
    <n v="190"/>
    <n v="1235"/>
    <m/>
    <m/>
    <n v="190"/>
    <n v="1235"/>
    <m/>
    <m/>
    <m/>
    <m/>
    <m/>
    <m/>
    <m/>
    <m/>
    <x v="6"/>
    <s v="Abassiya"/>
    <s v="South Kordofan"/>
    <s v="Abu Kershola"/>
    <m/>
    <m/>
    <s v="Armed conflict, Violence"/>
    <s v=""/>
    <s v=""/>
    <s v=""/>
    <m/>
    <n v="100"/>
    <n v="30"/>
    <m/>
    <m/>
    <n v="60"/>
    <m/>
    <n v="23"/>
    <n v="46"/>
    <n v="127"/>
    <n v="150"/>
    <n v="185"/>
    <n v="197"/>
    <n v="196"/>
    <n v="219"/>
    <n v="46"/>
    <n v="46"/>
    <x v="0"/>
    <m/>
    <m/>
    <m/>
    <m/>
    <m/>
    <m/>
    <s v=" Abakar Ibrahim Ali "/>
    <s v="Religious leaders"/>
    <s v=" male "/>
    <s v=" 903,130,767 "/>
    <s v=" Fathi Abdallh Dafallah "/>
    <s v="Ameer"/>
    <s v=" male "/>
    <s v=" 910,955,412 "/>
    <s v=" Abdelkhaleg Hammad Mohammed Ahmed "/>
    <s v="Ameer"/>
    <s v=" male "/>
    <s v=" 916,176,708 "/>
    <n v="7"/>
    <s v="In person"/>
    <s v="Yes, for most"/>
    <s v="Only for some"/>
    <s v="Only for some"/>
    <s v="Green     "/>
    <n v="1749"/>
    <n v="577"/>
    <n v="658"/>
    <s v="North Kordofan"/>
    <s v="Um Rawaba"/>
    <s v="SD13"/>
    <s v="SD13023"/>
    <s v="Accurate"/>
    <s v="dc140b4c-f892-4e32-8594-d547add7e429"/>
    <s v="Show location"/>
  </r>
  <r>
    <s v="2021-06-17"/>
    <s v="Round3"/>
    <x v="4"/>
    <s v="DTM15"/>
    <s v="SD13"/>
    <x v="32"/>
    <s v="DTM1505"/>
    <s v="SD13023"/>
    <s v="Hai Alkolia &amp; Aldaraib"/>
    <s v="DTM1505007"/>
    <s v="no"/>
    <n v="12.892989"/>
    <n v="31.200210999999999"/>
    <s v="Urban"/>
    <s v="neighborhood"/>
    <m/>
    <m/>
    <n v="87"/>
    <n v="609"/>
    <m/>
    <m/>
    <n v="87"/>
    <n v="609"/>
    <m/>
    <m/>
    <m/>
    <m/>
    <m/>
    <m/>
    <m/>
    <m/>
    <x v="6"/>
    <s v="Abu Kershola"/>
    <m/>
    <m/>
    <m/>
    <m/>
    <s v="Armed conflict, Violence"/>
    <s v="Natural disaster (floods, droughts, etc) "/>
    <s v=""/>
    <s v=""/>
    <m/>
    <m/>
    <n v="20"/>
    <m/>
    <n v="2"/>
    <n v="65"/>
    <m/>
    <n v="10"/>
    <n v="15"/>
    <n v="68"/>
    <n v="74"/>
    <n v="105"/>
    <n v="116"/>
    <n v="96"/>
    <n v="102"/>
    <n v="9"/>
    <n v="14"/>
    <x v="0"/>
    <m/>
    <m/>
    <m/>
    <m/>
    <m/>
    <m/>
    <s v=" Abdo Issa Mohammed  "/>
    <s v="Ameer"/>
    <s v=" male "/>
    <s v=" 916,064,039 "/>
    <s v=" Nasreldin Ahmed Ibrahim  "/>
    <s v="Ameer"/>
    <s v=" male "/>
    <s v=" 912,525,063 "/>
    <s v=" Ahmed Ibrahim Abdallah "/>
    <s v="Ameer"/>
    <s v=" male "/>
    <s v=" 907,584,570 "/>
    <n v="5"/>
    <s v="In person"/>
    <s v="Yes, for most"/>
    <s v="No"/>
    <s v="Only for some"/>
    <s v="Green     "/>
    <n v="1736"/>
    <n v="288"/>
    <n v="321"/>
    <s v="North Kordofan"/>
    <s v="Um Rawaba"/>
    <s v="SD13"/>
    <s v="SD13023"/>
    <s v="Accurate"/>
    <s v="465ee9ba-5dcf-4124-b37a-e97856c2b310"/>
    <s v="Show location"/>
  </r>
  <r>
    <s v="2021-06-15"/>
    <s v="Round3"/>
    <x v="4"/>
    <s v="DTM15"/>
    <s v="SD13"/>
    <x v="32"/>
    <s v="DTM1505"/>
    <s v="SD13023"/>
    <s v="Hai Almohndsin north"/>
    <s v="DTM1505009"/>
    <s v="no"/>
    <n v="12.928609"/>
    <n v="31.203357"/>
    <s v="Urban"/>
    <s v="neighborhood"/>
    <m/>
    <m/>
    <n v="122"/>
    <n v="732"/>
    <m/>
    <m/>
    <n v="122"/>
    <n v="732"/>
    <m/>
    <m/>
    <m/>
    <m/>
    <m/>
    <m/>
    <m/>
    <m/>
    <x v="6"/>
    <s v="Abu Kershola"/>
    <s v="South Kordofan"/>
    <s v="Abassiya"/>
    <m/>
    <m/>
    <s v="Armed conflict, Violence"/>
    <s v="Communal clashes (ethnic, land, cattle) "/>
    <s v=""/>
    <s v=""/>
    <m/>
    <m/>
    <n v="45"/>
    <m/>
    <m/>
    <n v="77"/>
    <m/>
    <n v="15"/>
    <n v="22"/>
    <n v="83"/>
    <n v="92"/>
    <n v="120"/>
    <n v="127"/>
    <n v="114"/>
    <n v="123"/>
    <n v="14"/>
    <n v="22"/>
    <x v="1"/>
    <m/>
    <m/>
    <m/>
    <m/>
    <m/>
    <m/>
    <s v=" Habeb Ibrahim Gabrel "/>
    <s v="Ameer"/>
    <s v=" male "/>
    <s v=" 964,138,368 "/>
    <s v=" Rogaiya  Omar Hasan "/>
    <s v="Ameer"/>
    <s v=" female "/>
    <s v=" 900,829,241 "/>
    <s v=" Ayman Mohammed Ahmed "/>
    <s v="Ameer"/>
    <s v=" male "/>
    <s v=" 904,455,422 "/>
    <n v="18"/>
    <s v="In person"/>
    <s v="Yes, for most"/>
    <s v="Yes, for most"/>
    <s v="Yes, for most"/>
    <s v="Green     "/>
    <n v="1734"/>
    <n v="346"/>
    <n v="386"/>
    <s v="North Kordofan"/>
    <s v="Um Rawaba"/>
    <s v="SD13"/>
    <s v="SD13023"/>
    <s v="Accurate"/>
    <s v="1af5615b-fb2d-4ec9-8ea0-436e6e0d3a1e"/>
    <s v="Show location"/>
  </r>
  <r>
    <s v="2021-06-18"/>
    <s v="Round3"/>
    <x v="4"/>
    <s v="DTM15"/>
    <s v="SD13"/>
    <x v="32"/>
    <s v="DTM1505"/>
    <s v="SD13023"/>
    <s v="Hai Alrashden &amp; Alsalhin"/>
    <s v="DTM1505006"/>
    <s v="no"/>
    <n v="12.913558"/>
    <n v="31.198668999999999"/>
    <s v="Urban"/>
    <s v="neighborhood"/>
    <m/>
    <m/>
    <n v="240"/>
    <n v="1560"/>
    <m/>
    <m/>
    <n v="240"/>
    <n v="1560"/>
    <m/>
    <m/>
    <m/>
    <m/>
    <m/>
    <m/>
    <m/>
    <m/>
    <x v="6"/>
    <s v="Kadugli"/>
    <s v="South Kordofan"/>
    <s v="Abu Kershola"/>
    <s v="South Kordofan"/>
    <s v="Abassiya"/>
    <s v="Armed conflict, Violence"/>
    <s v=""/>
    <s v=""/>
    <s v=""/>
    <m/>
    <n v="35"/>
    <m/>
    <m/>
    <m/>
    <n v="205"/>
    <m/>
    <n v="50"/>
    <n v="67"/>
    <n v="185"/>
    <n v="201"/>
    <n v="168"/>
    <n v="201"/>
    <n v="252"/>
    <n v="285"/>
    <n v="67"/>
    <n v="84"/>
    <x v="1"/>
    <m/>
    <m/>
    <m/>
    <m/>
    <m/>
    <m/>
    <s v=" Abdo elyas Mohammed "/>
    <s v="Ameer"/>
    <s v=" male "/>
    <s v=" 918,605,260 "/>
    <s v=" Sulman Ibrahim Yousif  "/>
    <s v="Ameer"/>
    <s v=" male "/>
    <s v=" 915,050,940 "/>
    <s v=" Ibrahim Alryah Hamad "/>
    <s v="Ameer"/>
    <s v=" male "/>
    <s v=" 910,848,825 "/>
    <n v="14"/>
    <s v="In person"/>
    <s v="Only for some"/>
    <s v="No"/>
    <s v="Only for some"/>
    <s v="Orange    "/>
    <n v="1748"/>
    <n v="722"/>
    <n v="838"/>
    <s v="North Kordofan"/>
    <s v="Um Rawaba"/>
    <s v="SD13"/>
    <s v="SD13023"/>
    <s v="Accurate"/>
    <s v="8d3d3a67-0c93-400f-a43e-771ed433a20b"/>
    <s v="Show location"/>
  </r>
  <r>
    <s v="2021-06-15"/>
    <s v="Round3"/>
    <x v="4"/>
    <s v="DTM15"/>
    <s v="SD13"/>
    <x v="32"/>
    <s v="DTM1505"/>
    <s v="SD13023"/>
    <s v="Hai alsalam 2"/>
    <s v="DTM1505002"/>
    <s v="no"/>
    <n v="12.888123999999999"/>
    <n v="31.233560000000001"/>
    <s v="Urban"/>
    <s v="neighborhood"/>
    <m/>
    <m/>
    <n v="463"/>
    <n v="3241"/>
    <n v="70"/>
    <n v="490"/>
    <n v="346"/>
    <n v="2422"/>
    <n v="27"/>
    <n v="189"/>
    <m/>
    <m/>
    <n v="20"/>
    <n v="140"/>
    <m/>
    <m/>
    <x v="6"/>
    <s v="Al Buram"/>
    <s v="South Kordofan"/>
    <s v="Abassiya"/>
    <s v="South Kordofan"/>
    <s v="Abu Kershola"/>
    <s v="Armed conflict, Violence"/>
    <s v=""/>
    <s v=""/>
    <s v=""/>
    <m/>
    <m/>
    <n v="26"/>
    <m/>
    <m/>
    <n v="437"/>
    <m/>
    <n v="90"/>
    <n v="130"/>
    <n v="270"/>
    <n v="356"/>
    <n v="510"/>
    <n v="643"/>
    <n v="467"/>
    <n v="697"/>
    <n v="30"/>
    <n v="48"/>
    <x v="1"/>
    <m/>
    <m/>
    <m/>
    <m/>
    <m/>
    <m/>
    <s v=" Altayib Morsal Khater "/>
    <s v="Religious leaders"/>
    <s v=" male "/>
    <s v=" 918,292,350 "/>
    <s v=" Gaber Toto Baballh "/>
    <s v="Ameer"/>
    <s v=" male "/>
    <s v=" 966,800,410 "/>
    <s v=" Noureldin Abdallh Yagoub "/>
    <s v="Ameer"/>
    <s v=" male "/>
    <s v=" 962,723,112 "/>
    <n v="26"/>
    <s v="In person"/>
    <s v="Yes, for most"/>
    <s v="Only for some"/>
    <s v="Only for some"/>
    <s v="Green     "/>
    <n v="1733"/>
    <n v="1367"/>
    <n v="1874"/>
    <s v="North Kordofan"/>
    <s v="Um Rawaba"/>
    <s v="SD13"/>
    <s v="SD13023"/>
    <s v="Accurate"/>
    <s v="45e088d1-31f0-4357-9055-5a0db8bbba1a"/>
    <s v="Show location"/>
  </r>
  <r>
    <s v="2021-06-17"/>
    <s v="Round3"/>
    <x v="4"/>
    <s v="DTM15"/>
    <s v="SD13"/>
    <x v="32"/>
    <s v="DTM1505"/>
    <s v="SD13023"/>
    <s v="Hai Osman Abn Afan"/>
    <s v="DTM1505004"/>
    <s v="no"/>
    <n v="12.923616000000001"/>
    <n v="31.212795"/>
    <s v="Urban"/>
    <s v="neighborhood"/>
    <m/>
    <m/>
    <n v="37"/>
    <n v="259"/>
    <m/>
    <m/>
    <n v="37"/>
    <n v="259"/>
    <m/>
    <m/>
    <m/>
    <m/>
    <m/>
    <m/>
    <m/>
    <m/>
    <x v="6"/>
    <s v="Kadugli"/>
    <s v="South Kordofan"/>
    <s v="Abu Kershola"/>
    <s v="West Kordofan"/>
    <m/>
    <s v="Armed conflict, Violence"/>
    <s v="Communal clashes (ethnic, land, cattle) "/>
    <s v=""/>
    <s v=""/>
    <m/>
    <m/>
    <n v="25"/>
    <n v="12"/>
    <m/>
    <m/>
    <m/>
    <n v="7"/>
    <n v="11"/>
    <n v="14"/>
    <n v="19"/>
    <n v="33"/>
    <n v="43"/>
    <n v="51"/>
    <n v="67"/>
    <n v="5"/>
    <n v="9"/>
    <x v="0"/>
    <m/>
    <m/>
    <m/>
    <m/>
    <m/>
    <m/>
    <s v=" Motasm Faragallah "/>
    <s v="Shaik"/>
    <s v=" male "/>
    <s v=" 912,463,407 "/>
    <s v=" A bdallhadi Issa "/>
    <s v="Ameer"/>
    <s v=" male "/>
    <s v=" 916,466,635 "/>
    <s v=" Ahmed Salih  "/>
    <s v="Ameer"/>
    <s v=" male "/>
    <s v=" 917,658,133 "/>
    <n v="7"/>
    <s v="In person"/>
    <s v="Yes, for most"/>
    <s v="Only for some"/>
    <s v="Yes, for most"/>
    <s v="Green     "/>
    <n v="1735"/>
    <n v="110"/>
    <n v="149"/>
    <s v="North Kordofan"/>
    <s v="Um Rawaba"/>
    <s v="SD13"/>
    <s v="SD13023"/>
    <s v="Accurate"/>
    <s v="a64c49b9-946a-4611-8d24-f82c078d4c93"/>
    <s v="Show location"/>
  </r>
  <r>
    <s v="2021-04-27"/>
    <s v="Round3"/>
    <x v="5"/>
    <s v="DTM02"/>
    <s v="SD03"/>
    <x v="33"/>
    <s v="DTM0213"/>
    <s v="SD03150"/>
    <s v="Al-Malam"/>
    <s v="DTM0213002"/>
    <s v="yes"/>
    <n v="12.911128"/>
    <n v="24.870601000000001"/>
    <s v="Urban"/>
    <s v="neighborhood"/>
    <n v="194"/>
    <n v="970"/>
    <n v="256"/>
    <n v="1280"/>
    <m/>
    <m/>
    <n v="196"/>
    <n v="980"/>
    <m/>
    <m/>
    <m/>
    <m/>
    <n v="35"/>
    <n v="175"/>
    <n v="25"/>
    <n v="125"/>
    <x v="4"/>
    <s v="Sharg Aj Jabal"/>
    <m/>
    <m/>
    <m/>
    <m/>
    <s v="Armed conflict, Violence"/>
    <s v=""/>
    <s v="Communal clashes (ethnic, land, cattle) "/>
    <s v=""/>
    <n v="231"/>
    <m/>
    <m/>
    <m/>
    <m/>
    <n v="25"/>
    <m/>
    <n v="21"/>
    <n v="52"/>
    <n v="83"/>
    <n v="93"/>
    <n v="227"/>
    <n v="258"/>
    <n v="237"/>
    <n v="206"/>
    <n v="62"/>
    <n v="41"/>
    <x v="0"/>
    <m/>
    <m/>
    <m/>
    <m/>
    <m/>
    <m/>
    <s v=" ادم سليمان عمر "/>
    <s v="Religious leaders"/>
    <s v=" male "/>
    <s v=" 922,371,347 "/>
    <s v=" ابراهيم علي شريف "/>
    <s v="Religious leaders"/>
    <s v=" male "/>
    <s v=" 924,915,515 "/>
    <s v=""/>
    <s v=""/>
    <s v=""/>
    <s v=""/>
    <n v="6"/>
    <s v="In person"/>
    <s v="Yes, for most"/>
    <s v="Only for some"/>
    <s v="Yes, for most"/>
    <s v="Green     "/>
    <n v="506"/>
    <n v="630"/>
    <n v="650"/>
    <s v="South Darfur"/>
    <s v="Al Wihda"/>
    <s v="SD03"/>
    <s v="SD03150"/>
    <s v="Accurate"/>
    <s v="b60f58b5-3f39-409f-b94b-b632b255fb40"/>
    <s v="Show location"/>
  </r>
  <r>
    <s v="2021-04-25"/>
    <s v="Round3"/>
    <x v="5"/>
    <s v="DTM02"/>
    <s v="SD03"/>
    <x v="33"/>
    <s v="DTM0213"/>
    <s v="SD03150"/>
    <s v="Kaila"/>
    <s v="DTM0213004"/>
    <s v="yes"/>
    <n v="12.87425"/>
    <n v="24.7807"/>
    <s v="Rural"/>
    <s v="Village"/>
    <m/>
    <m/>
    <n v="27"/>
    <n v="135"/>
    <m/>
    <m/>
    <m/>
    <m/>
    <m/>
    <m/>
    <m/>
    <m/>
    <n v="27"/>
    <n v="135"/>
    <m/>
    <m/>
    <x v="4"/>
    <s v="Sharg Aj Jabal"/>
    <m/>
    <m/>
    <m/>
    <m/>
    <s v="Armed conflict, Violence"/>
    <s v=""/>
    <s v=""/>
    <s v=""/>
    <m/>
    <m/>
    <m/>
    <m/>
    <m/>
    <n v="27"/>
    <m/>
    <n v="3"/>
    <n v="0"/>
    <n v="7"/>
    <n v="13"/>
    <n v="17"/>
    <n v="22"/>
    <n v="26"/>
    <n v="32"/>
    <n v="6"/>
    <n v="9"/>
    <x v="1"/>
    <m/>
    <m/>
    <m/>
    <m/>
    <m/>
    <m/>
    <s v=" سلطان أحمد فضل "/>
    <s v="NGO/Humanitarian Aid Worker"/>
    <s v=" male "/>
    <s v=" 927,905,057 "/>
    <s v=" محمد أحمد يحي "/>
    <s v="Religious leaders"/>
    <s v=" male "/>
    <s v=" 997,627,207 "/>
    <s v=" ياسر عبدالله ادم "/>
    <s v="Ameer"/>
    <s v=" male "/>
    <s v=" 923,223,955 "/>
    <n v="5"/>
    <s v="In person"/>
    <s v="Yes, for most"/>
    <s v="Yes, for everything"/>
    <s v="Yes, for most"/>
    <s v="Green     "/>
    <n v="505"/>
    <n v="59"/>
    <n v="76"/>
    <s v="South Darfur"/>
    <s v="Sharg Aj Jabal"/>
    <s v="SD03"/>
    <s v="SD03147"/>
    <s v="Accurate"/>
    <s v="d886812d-8041-4bc6-8138-6483afdae4cd"/>
    <s v="Show location"/>
  </r>
  <r>
    <s v="2021-05-03"/>
    <s v="Round3"/>
    <x v="5"/>
    <s v="DTM02"/>
    <s v="SD03"/>
    <x v="33"/>
    <s v="DTM0213"/>
    <s v="SD03150"/>
    <s v="Turba"/>
    <s v="DTM0213001"/>
    <s v="yes"/>
    <n v="13.0068"/>
    <n v="24.846933"/>
    <s v="Rural"/>
    <s v="Village"/>
    <m/>
    <m/>
    <n v="47"/>
    <n v="235"/>
    <m/>
    <m/>
    <m/>
    <m/>
    <m/>
    <m/>
    <m/>
    <m/>
    <m/>
    <m/>
    <n v="47"/>
    <n v="235"/>
    <x v="4"/>
    <s v="Sharg Aj Jabal"/>
    <m/>
    <m/>
    <m/>
    <m/>
    <s v="Armed conflict, Violence"/>
    <s v=""/>
    <s v=""/>
    <s v=""/>
    <n v="47"/>
    <m/>
    <m/>
    <m/>
    <m/>
    <m/>
    <m/>
    <n v="15"/>
    <n v="7"/>
    <n v="19"/>
    <n v="17"/>
    <n v="27"/>
    <n v="32"/>
    <n v="48"/>
    <n v="53"/>
    <n v="10"/>
    <n v="7"/>
    <x v="1"/>
    <m/>
    <m/>
    <m/>
    <m/>
    <m/>
    <m/>
    <s v=" يوسف احمد "/>
    <s v="Ameer"/>
    <s v=" male "/>
    <s v=" 990,954,060 "/>
    <s v=""/>
    <s v=""/>
    <s v=""/>
    <s v=""/>
    <s v=""/>
    <s v=""/>
    <s v=""/>
    <s v=""/>
    <n v="4"/>
    <s v="In person"/>
    <s v="Yes, for most"/>
    <s v="Yes, for most"/>
    <s v="Yes, for everything"/>
    <s v="Green     "/>
    <n v="507"/>
    <n v="119"/>
    <n v="116"/>
    <s v="South Darfur"/>
    <s v="Al Wihda"/>
    <s v="SD03"/>
    <s v="SD03150"/>
    <s v="Accurate"/>
    <s v="74f65768-4fd7-4d10-a86f-177cd8c882b5"/>
    <s v="Show location"/>
  </r>
  <r>
    <s v="2021-04-28"/>
    <s v="Round3"/>
    <x v="5"/>
    <s v="DTM02"/>
    <s v="SD03"/>
    <x v="34"/>
    <s v="DTM0214"/>
    <s v="SD03166"/>
    <s v="Bulbul"/>
    <s v="DTM0214001"/>
    <s v="yes"/>
    <n v="12.054482999999999"/>
    <n v="24.876967"/>
    <s v="Rural"/>
    <s v="Village"/>
    <n v="740"/>
    <n v="3700"/>
    <n v="830"/>
    <n v="4150"/>
    <m/>
    <m/>
    <n v="830"/>
    <n v="4150"/>
    <m/>
    <m/>
    <m/>
    <m/>
    <m/>
    <m/>
    <m/>
    <m/>
    <x v="4"/>
    <s v="Ed Al Fursan"/>
    <m/>
    <m/>
    <m/>
    <m/>
    <s v="Armed conflict, Violence"/>
    <s v=""/>
    <s v=""/>
    <s v=""/>
    <m/>
    <m/>
    <m/>
    <m/>
    <m/>
    <m/>
    <n v="830"/>
    <n v="169"/>
    <n v="270"/>
    <n v="337"/>
    <n v="439"/>
    <n v="675"/>
    <n v="742"/>
    <n v="607"/>
    <n v="675"/>
    <n v="101"/>
    <n v="135"/>
    <x v="1"/>
    <m/>
    <m/>
    <m/>
    <m/>
    <m/>
    <m/>
    <s v=" ادم عثمان ابكر "/>
    <s v="Religious leaders"/>
    <s v=" male "/>
    <s v=" 990,808,522 "/>
    <s v=" هاشم ادم محمد "/>
    <s v="Religious leaders"/>
    <s v=" male "/>
    <s v=" 902,234,436 "/>
    <s v=" احمد محمدين محمد "/>
    <s v="Ameer"/>
    <s v=" male "/>
    <s v=" 902,184,455 "/>
    <n v="7"/>
    <s v="In person"/>
    <s v="Yes, for everything"/>
    <s v="Yes, for most"/>
    <s v="Yes, for everything"/>
    <s v="Green     "/>
    <n v="779"/>
    <n v="1889"/>
    <n v="2261"/>
    <s v="South Darfur"/>
    <s v="Nyala Janoub"/>
    <s v="SD03"/>
    <s v="SD03167"/>
    <s v="Accurate"/>
    <s v="a80373d7-87d4-425c-a5b1-a325cfce48f7"/>
    <s v="Show location"/>
  </r>
  <r>
    <s v="2021-04-23"/>
    <s v="Round3"/>
    <x v="5"/>
    <s v="DTM02"/>
    <s v="SD03"/>
    <x v="34"/>
    <s v="DTM0214"/>
    <s v="SD03166"/>
    <s v="Safia"/>
    <s v="DTM0214003"/>
    <s v="yes"/>
    <n v="11.481916999999999"/>
    <n v="24.578499999999998"/>
    <s v="Rural"/>
    <s v="Admin Unit"/>
    <n v="180"/>
    <n v="900"/>
    <n v="234"/>
    <n v="1170"/>
    <m/>
    <m/>
    <n v="234"/>
    <n v="1170"/>
    <m/>
    <m/>
    <m/>
    <m/>
    <m/>
    <m/>
    <m/>
    <m/>
    <x v="4"/>
    <s v="Kateila"/>
    <m/>
    <m/>
    <m/>
    <m/>
    <s v="Armed conflict, Violence"/>
    <s v="Communal clashes (ethnic, land, cattle) "/>
    <s v=""/>
    <s v=""/>
    <m/>
    <n v="234"/>
    <m/>
    <m/>
    <m/>
    <m/>
    <m/>
    <n v="77"/>
    <n v="86"/>
    <n v="115"/>
    <n v="134"/>
    <n v="153"/>
    <n v="153"/>
    <n v="173"/>
    <n v="203"/>
    <n v="38"/>
    <n v="38"/>
    <x v="0"/>
    <m/>
    <m/>
    <m/>
    <m/>
    <m/>
    <m/>
    <s v=" صالح احمد محمد "/>
    <s v="Shaik"/>
    <s v=" male "/>
    <s v=" 921,491,594 "/>
    <s v=" عبدالله بخيت  محمد "/>
    <s v="Religious leaders"/>
    <s v=" male "/>
    <s v=" 998,901,169 "/>
    <s v=" عبد الرازق أحمد محمد "/>
    <s v="Ameer"/>
    <s v=" male "/>
    <s v=" 922,656,067 "/>
    <n v="6"/>
    <s v="In person"/>
    <s v="Yes, for most"/>
    <s v="Only for some"/>
    <s v="Yes, for most"/>
    <s v="Green     "/>
    <n v="781"/>
    <n v="556"/>
    <n v="614"/>
    <s v="South Darfur"/>
    <s v="As Salam - SD"/>
    <s v="SD03"/>
    <s v="SD03166"/>
    <s v="Accurate"/>
    <s v="15658953-c91b-440a-9185-8261a7f9aaf8"/>
    <s v="Show location"/>
  </r>
  <r>
    <s v="2021-05-05"/>
    <s v="Round3"/>
    <x v="5"/>
    <s v="DTM02"/>
    <s v="SD03"/>
    <x v="35"/>
    <s v="DTM0211"/>
    <s v="SD03162"/>
    <s v="Al Salam"/>
    <s v="DTM0211004"/>
    <s v="yes"/>
    <n v="11.948517000000001"/>
    <n v="24.942216999999999"/>
    <s v="Urban"/>
    <s v="Camp"/>
    <n v="20117"/>
    <n v="100585"/>
    <n v="18190"/>
    <n v="83603"/>
    <n v="16061"/>
    <n v="71865"/>
    <n v="2129"/>
    <n v="11738"/>
    <m/>
    <m/>
    <m/>
    <m/>
    <m/>
    <m/>
    <m/>
    <m/>
    <x v="4"/>
    <s v="As Salam - SD"/>
    <s v="South Darfur"/>
    <s v="Buram"/>
    <s v="South Darfur"/>
    <s v="Al Radoum"/>
    <s v="Armed conflict, Violence"/>
    <s v="Communal clashes (ethnic, land, cattle) "/>
    <s v="Economic reasons (no livelihood/no services)"/>
    <s v=""/>
    <n v="18190"/>
    <m/>
    <m/>
    <m/>
    <m/>
    <m/>
    <m/>
    <n v="2322"/>
    <n v="2322"/>
    <n v="5419"/>
    <n v="8515"/>
    <n v="13160"/>
    <n v="17805"/>
    <n v="14708"/>
    <n v="15482"/>
    <n v="1548"/>
    <n v="2322"/>
    <x v="0"/>
    <m/>
    <m/>
    <m/>
    <m/>
    <m/>
    <m/>
    <s v=" أحمد محمد حسن "/>
    <s v="Religious leaders"/>
    <s v=" male "/>
    <s v=" 964,304,701 "/>
    <s v=" نورالدين آدم محمد "/>
    <s v="Religious leaders"/>
    <s v=" male "/>
    <s v=" 919,371,629 "/>
    <s v=" عبدالعزيز عيسي عبدالله "/>
    <s v="Ameer"/>
    <s v=" male "/>
    <s v=" 906,018,010 "/>
    <n v="20"/>
    <s v="In person"/>
    <s v="Yes, for most"/>
    <s v="Yes, for most"/>
    <s v="Yes, for most"/>
    <s v="Green     "/>
    <n v="1339"/>
    <n v="37157"/>
    <n v="46446"/>
    <s v="South Darfur"/>
    <s v="Beliel"/>
    <s v="SD03"/>
    <s v="SD03162"/>
    <s v="Accurate"/>
    <s v="979133e4-c052-4da3-92f7-5aa41d1e352b"/>
    <s v="Show location"/>
  </r>
  <r>
    <s v="2021-04-11"/>
    <s v="Round3"/>
    <x v="5"/>
    <s v="DTM02"/>
    <s v="SD03"/>
    <x v="35"/>
    <s v="DTM0211"/>
    <s v="SD03162"/>
    <s v="Al Serief"/>
    <s v="DTM0211005"/>
    <s v="yes"/>
    <n v="12.009167"/>
    <n v="24.819583000000002"/>
    <s v="Urban"/>
    <s v="Camp"/>
    <n v="7600"/>
    <n v="38000"/>
    <n v="8369"/>
    <n v="41217"/>
    <n v="8059"/>
    <n v="39755"/>
    <n v="277"/>
    <n v="1303"/>
    <m/>
    <m/>
    <n v="33"/>
    <n v="159"/>
    <m/>
    <m/>
    <m/>
    <m/>
    <x v="4"/>
    <s v="Beliel"/>
    <s v="South Darfur"/>
    <s v="As Salam - SD"/>
    <m/>
    <m/>
    <s v="Armed conflict, Violence"/>
    <s v="Communal clashes (ethnic, land, cattle) "/>
    <s v=""/>
    <s v=""/>
    <n v="8369"/>
    <m/>
    <m/>
    <m/>
    <m/>
    <m/>
    <m/>
    <n v="705"/>
    <n v="352"/>
    <n v="4227"/>
    <n v="1409"/>
    <n v="5989"/>
    <n v="8807"/>
    <n v="7398"/>
    <n v="9512"/>
    <n v="1057"/>
    <n v="1761"/>
    <x v="0"/>
    <m/>
    <m/>
    <m/>
    <m/>
    <m/>
    <m/>
    <s v=" موسي محمد احمد "/>
    <s v="NGO/Humanitarian Aid Worker"/>
    <s v=" male "/>
    <s v=" 918,500,432 "/>
    <s v=" أحمد عيسي سالم "/>
    <s v="Religious leaders"/>
    <s v=" male "/>
    <s v=" 923,098,865 "/>
    <s v=" علي سعد النور "/>
    <s v="Ameer"/>
    <s v=" male "/>
    <s v=" 122,415,459 "/>
    <n v="12"/>
    <s v="In person"/>
    <s v="Yes, for most"/>
    <s v="Yes, for most"/>
    <s v="Yes, for most"/>
    <s v="Green     "/>
    <n v="1340"/>
    <n v="19376"/>
    <n v="21841"/>
    <s v="South Darfur"/>
    <s v="Nyala Janoub"/>
    <s v="SD03"/>
    <s v="SD03167"/>
    <s v="Accurate"/>
    <s v="134fbb92-0fba-433b-a022-a1ab9f8e6a4a"/>
    <s v="Show location"/>
  </r>
  <r>
    <s v="2021-04-09"/>
    <s v="Round3"/>
    <x v="5"/>
    <s v="DTM02"/>
    <s v="SD03"/>
    <x v="35"/>
    <s v="DTM0211"/>
    <s v="SD03162"/>
    <s v="Beliel"/>
    <s v="DTM0211006"/>
    <s v="yes"/>
    <n v="11.990532999999999"/>
    <n v="25.041833"/>
    <s v="Urban"/>
    <s v="Admin Unit"/>
    <n v="7807"/>
    <n v="39036"/>
    <n v="8369"/>
    <n v="50217"/>
    <n v="8059"/>
    <n v="48755"/>
    <n v="277"/>
    <n v="1303"/>
    <m/>
    <m/>
    <n v="33"/>
    <n v="159"/>
    <m/>
    <m/>
    <m/>
    <m/>
    <x v="4"/>
    <s v="Beliel"/>
    <s v="South Darfur"/>
    <s v="As Salam - SD"/>
    <s v="East Darfur"/>
    <s v="Yassin"/>
    <s v="Armed conflict, Violence"/>
    <s v="Communal clashes (ethnic, land, cattle) "/>
    <s v=""/>
    <s v=""/>
    <m/>
    <m/>
    <m/>
    <m/>
    <m/>
    <m/>
    <n v="8369"/>
    <n v="1522"/>
    <n v="2536"/>
    <n v="3043"/>
    <n v="3043"/>
    <n v="7609"/>
    <n v="8624"/>
    <n v="10652"/>
    <n v="11667"/>
    <n v="1014"/>
    <n v="507"/>
    <x v="0"/>
    <m/>
    <m/>
    <m/>
    <m/>
    <m/>
    <m/>
    <s v=" أحمد يعقوب صلاح الدين "/>
    <s v="Religious leaders"/>
    <s v=" male "/>
    <s v=" 999,574,785 "/>
    <s v=""/>
    <s v=""/>
    <s v=""/>
    <s v=""/>
    <s v=" هارون جمعة عبد الله "/>
    <s v="Ameer"/>
    <s v=" male "/>
    <s v=" 929,886,515 "/>
    <n v="13"/>
    <s v="In person"/>
    <s v="Yes, for most"/>
    <s v="Only for some"/>
    <s v="Yes, for most"/>
    <s v="Green     "/>
    <n v="1343"/>
    <n v="23840"/>
    <n v="26377"/>
    <s v="South Darfur"/>
    <s v="Beliel"/>
    <s v="SD03"/>
    <s v="SD03162"/>
    <s v="Accurate"/>
    <s v="e466bf50-6345-49d7-bee0-fb5f3b3e9e88"/>
    <s v="Show location"/>
  </r>
  <r>
    <s v="2021-04-13"/>
    <s v="Round3"/>
    <x v="5"/>
    <s v="DTM02"/>
    <s v="SD03"/>
    <x v="35"/>
    <s v="DTM0211"/>
    <s v="SD03162"/>
    <s v="Galdi"/>
    <s v="DTM0211007"/>
    <s v="yes"/>
    <n v="11.866250000000001"/>
    <n v="25.116420000000002"/>
    <s v="Rural"/>
    <s v="Village"/>
    <n v="250"/>
    <n v="1744"/>
    <n v="225"/>
    <n v="1698"/>
    <m/>
    <m/>
    <n v="17"/>
    <n v="210"/>
    <n v="150"/>
    <n v="950"/>
    <n v="15"/>
    <n v="110"/>
    <n v="43"/>
    <n v="428"/>
    <m/>
    <m/>
    <x v="4"/>
    <s v="Beliel"/>
    <s v="East Darfur"/>
    <s v="Yassin"/>
    <s v="South Darfur"/>
    <s v="As Salam - SD"/>
    <s v="Armed conflict, Violence"/>
    <s v="Communal clashes (ethnic, land, cattle) "/>
    <s v="Economic reasons (no livelihood/no services)"/>
    <s v=""/>
    <n v="195"/>
    <n v="30"/>
    <m/>
    <m/>
    <m/>
    <m/>
    <m/>
    <n v="67"/>
    <n v="53"/>
    <n v="147"/>
    <n v="160"/>
    <n v="334"/>
    <n v="296"/>
    <n v="214"/>
    <n v="334"/>
    <n v="40"/>
    <n v="53"/>
    <x v="0"/>
    <m/>
    <m/>
    <m/>
    <m/>
    <m/>
    <m/>
    <s v=" عمدة ابراهيم محمد "/>
    <s v="Shaik"/>
    <s v=" male "/>
    <s v=" 922,966,576 "/>
    <s v=" علي صالح "/>
    <s v="Ameer"/>
    <s v=" male "/>
    <s v=" 992,267,543 "/>
    <s v=""/>
    <s v=""/>
    <s v=""/>
    <s v=""/>
    <n v="8"/>
    <s v="In person"/>
    <s v="Yes, for most"/>
    <s v="Yes, for most"/>
    <s v="Yes, for most"/>
    <s v="Green     "/>
    <n v="1344"/>
    <n v="802"/>
    <n v="896"/>
    <s v="South Darfur"/>
    <s v="Beliel"/>
    <s v="SD03"/>
    <s v="SD03162"/>
    <s v="Accurate"/>
    <s v="d6c71a0f-7206-4ea1-9426-ca4156466514"/>
    <s v="Show location"/>
  </r>
  <r>
    <s v="2021-05-01"/>
    <s v="Round3"/>
    <x v="5"/>
    <s v="DTM02"/>
    <s v="SD03"/>
    <x v="35"/>
    <s v="DTM0211"/>
    <s v="SD03162"/>
    <s v="Hilat Hosa"/>
    <s v="DTM0211002"/>
    <s v="yes"/>
    <n v="11.971033"/>
    <n v="25.042933000000001"/>
    <s v="Urban"/>
    <s v="Camp"/>
    <n v="341"/>
    <n v="1705"/>
    <n v="58"/>
    <n v="373"/>
    <n v="51"/>
    <n v="323"/>
    <m/>
    <m/>
    <m/>
    <m/>
    <m/>
    <m/>
    <m/>
    <m/>
    <n v="7"/>
    <n v="50"/>
    <x v="4"/>
    <s v="Beliel"/>
    <s v="South Darfur"/>
    <s v="Gereida"/>
    <s v="South Darfur"/>
    <s v="As Salam - SD"/>
    <s v="Armed conflict, Violence"/>
    <s v="Communal clashes (ethnic, land, cattle) "/>
    <s v="Economic reasons (no livelihood/no services)"/>
    <s v=""/>
    <n v="51"/>
    <m/>
    <m/>
    <m/>
    <m/>
    <m/>
    <n v="7"/>
    <n v="10"/>
    <n v="13"/>
    <n v="32"/>
    <n v="26"/>
    <n v="61"/>
    <n v="61"/>
    <n v="77"/>
    <n v="70"/>
    <n v="10"/>
    <n v="13"/>
    <x v="0"/>
    <m/>
    <m/>
    <m/>
    <m/>
    <m/>
    <m/>
    <s v=" محمد أبكر إسماعيل "/>
    <s v="Religious leaders"/>
    <s v=" male "/>
    <s v="918455252"/>
    <s v=" زكريا طاهر عثمان "/>
    <s v="Religious leaders"/>
    <s v=" male "/>
    <s v="912792819"/>
    <s v=" إبراهيم آدم ابراهيم "/>
    <s v="Religious leaders"/>
    <s v=" male "/>
    <s v="914113977"/>
    <n v="12"/>
    <s v="In person"/>
    <s v="Yes, for most"/>
    <s v="Yes, for most"/>
    <s v="Yes, for most"/>
    <s v="Green     "/>
    <n v="1338"/>
    <n v="190"/>
    <n v="183"/>
    <s v="South Darfur"/>
    <s v="Beliel"/>
    <s v="SD03"/>
    <s v="SD03162"/>
    <s v="Accurate"/>
    <s v="f0b277c7-144f-4ce6-b02a-4834708d7a53"/>
    <s v="Show location"/>
  </r>
  <r>
    <s v="2021-04-27"/>
    <s v="Round3"/>
    <x v="5"/>
    <s v="DTM02"/>
    <s v="SD03"/>
    <x v="35"/>
    <s v="DTM0211"/>
    <s v="SD03162"/>
    <s v="Kalma"/>
    <s v="DTM0211008"/>
    <s v="yes"/>
    <n v="12.0092"/>
    <n v="25.007833000000002"/>
    <s v="Urban"/>
    <s v="Camp"/>
    <n v="34132"/>
    <n v="126172"/>
    <n v="35336"/>
    <n v="145680"/>
    <n v="21590"/>
    <n v="91288"/>
    <n v="11046"/>
    <n v="45615"/>
    <m/>
    <m/>
    <n v="1725"/>
    <n v="6450"/>
    <n v="975"/>
    <n v="2327"/>
    <m/>
    <m/>
    <x v="4"/>
    <s v="Beliel"/>
    <s v="Central Darfur"/>
    <s v="Mukjar"/>
    <s v="South Darfur"/>
    <s v="Shattaya"/>
    <s v="Armed conflict, Violence"/>
    <s v="Communal clashes (ethnic, land, cattle) "/>
    <s v="Natural disaster (floods, droughts, etc)"/>
    <s v=""/>
    <n v="35336"/>
    <m/>
    <m/>
    <m/>
    <m/>
    <m/>
    <m/>
    <n v="3441"/>
    <n v="4588"/>
    <n v="11471"/>
    <n v="8030"/>
    <n v="34413"/>
    <n v="24089"/>
    <n v="25236"/>
    <n v="26383"/>
    <n v="3441"/>
    <n v="4588"/>
    <x v="1"/>
    <m/>
    <m/>
    <m/>
    <m/>
    <m/>
    <m/>
    <s v=" إسحق محمد عبدالله إسحق "/>
    <s v="Religious leaders"/>
    <s v=" male "/>
    <s v=" 922,074,493 "/>
    <s v=" يعقوب محمد عبدالله احمد "/>
    <s v="Religious leaders"/>
    <s v=" male "/>
    <s v=" 997,510,582 "/>
    <s v=" جمال الطاهر ادريس الطاهر "/>
    <s v="Religious leaders"/>
    <s v=" male "/>
    <s v=" 913,420,759 "/>
    <n v="17"/>
    <s v="In person"/>
    <s v="Yes, for most"/>
    <s v="Yes, for most"/>
    <s v="Only for some"/>
    <s v="Green     "/>
    <n v="1342"/>
    <n v="78002"/>
    <n v="67678"/>
    <s v="South Darfur"/>
    <s v="Beliel"/>
    <s v="SD03"/>
    <s v="SD03162"/>
    <s v="Accurate"/>
    <s v="4dafb1ff-6d96-4ca1-bc21-7a152dd4b1ea"/>
    <s v="Show location"/>
  </r>
  <r>
    <s v="2021-04-25"/>
    <s v="Round3"/>
    <x v="5"/>
    <s v="DTM02"/>
    <s v="SD03"/>
    <x v="36"/>
    <s v="DTM0216"/>
    <s v="SD03172"/>
    <s v="Maramousa"/>
    <s v="DTM0216001"/>
    <s v="yes"/>
    <n v="10.56662"/>
    <n v="24.107420000000001"/>
    <s v="Rural"/>
    <s v="Camp"/>
    <m/>
    <m/>
    <n v="60"/>
    <n v="360"/>
    <m/>
    <m/>
    <m/>
    <m/>
    <m/>
    <m/>
    <m/>
    <m/>
    <n v="60"/>
    <n v="360"/>
    <m/>
    <m/>
    <x v="4"/>
    <s v="Um Dafoug"/>
    <m/>
    <m/>
    <m/>
    <m/>
    <s v="Armed conflict, Violence"/>
    <s v="Communal clashes (ethnic, land, cattle) "/>
    <s v="Economic reasons (no livelihood/no services)"/>
    <s v=""/>
    <m/>
    <m/>
    <m/>
    <m/>
    <m/>
    <n v="60"/>
    <m/>
    <n v="13"/>
    <n v="10"/>
    <n v="23"/>
    <n v="31"/>
    <n v="54"/>
    <n v="54"/>
    <n v="67"/>
    <n v="72"/>
    <n v="18"/>
    <n v="18"/>
    <x v="1"/>
    <m/>
    <m/>
    <m/>
    <m/>
    <m/>
    <m/>
    <s v=" عبدالله محمد سليمان "/>
    <s v="Government representative"/>
    <s v=" male "/>
    <s v=" 178,913,218 "/>
    <s v=" داود عبدالله ابكر "/>
    <s v="Religious leaders"/>
    <s v=" male "/>
    <s v=" 178,913,218 "/>
    <s v=" موسى محمد ابكر "/>
    <s v="Ameer"/>
    <s v=" male "/>
    <s v=" 178,913,218 "/>
    <n v="3"/>
    <s v="In person"/>
    <s v="Yes, for most"/>
    <s v="Only for some"/>
    <s v="Yes, for everything"/>
    <s v="Green     "/>
    <n v="845"/>
    <n v="175"/>
    <n v="185"/>
    <s v="South Darfur"/>
    <s v="Damso"/>
    <s v="SD02"/>
    <s v="SD03172"/>
    <s v="NO"/>
    <s v="cdea3317-0a67-4271-bd27-cf894e4d5482"/>
    <s v="Show location"/>
  </r>
  <r>
    <s v="2021-05-01"/>
    <s v="Round3"/>
    <x v="5"/>
    <s v="DTM02"/>
    <s v="SD03"/>
    <x v="37"/>
    <s v="DTM0201"/>
    <s v="SD03143"/>
    <s v="Gandi"/>
    <s v="DTM0201003"/>
    <s v="yes"/>
    <n v="11.971166"/>
    <n v="24.438849999999999"/>
    <s v="Rural"/>
    <s v="Village"/>
    <n v="193"/>
    <n v="1650"/>
    <n v="450"/>
    <n v="2250"/>
    <n v="240"/>
    <n v="1250"/>
    <n v="210"/>
    <n v="1000"/>
    <m/>
    <m/>
    <m/>
    <m/>
    <m/>
    <m/>
    <m/>
    <m/>
    <x v="4"/>
    <s v="Ed Al Fursan"/>
    <s v="South Darfur"/>
    <s v="As Salam - SD"/>
    <m/>
    <m/>
    <s v="Armed conflict, Violence"/>
    <s v="Communal clashes (ethnic, land, cattle) "/>
    <s v=""/>
    <s v=""/>
    <m/>
    <n v="50"/>
    <m/>
    <m/>
    <m/>
    <n v="400"/>
    <m/>
    <n v="105"/>
    <n v="70"/>
    <n v="246"/>
    <n v="176"/>
    <n v="316"/>
    <n v="353"/>
    <n v="387"/>
    <n v="422"/>
    <n v="105"/>
    <n v="70"/>
    <x v="0"/>
    <m/>
    <m/>
    <m/>
    <m/>
    <m/>
    <m/>
    <s v=" محمد محمد موسى "/>
    <s v="Religious leaders"/>
    <s v=" male "/>
    <s v="124431016"/>
    <s v=" علي البشاري "/>
    <s v="Ameer"/>
    <s v=" male "/>
    <s v="127138434"/>
    <s v=" ابراهيم اسماعيل موسي حامد "/>
    <s v="Shaik"/>
    <s v=" male "/>
    <s v="993674112"/>
    <n v="7"/>
    <s v="In person"/>
    <s v="Yes, for most"/>
    <s v="Yes, for most"/>
    <s v="Yes, for most"/>
    <s v="Green     "/>
    <n v="472"/>
    <n v="1159"/>
    <n v="1091"/>
    <s v="South Darfur"/>
    <s v="Ed Al Fursan"/>
    <s v="SD03"/>
    <s v="SD03143"/>
    <s v="Accurate"/>
    <s v="e40af7c6-521a-4a18-bda6-f02e0d961cea"/>
    <s v="Show location"/>
  </r>
  <r>
    <s v="2021-04-27"/>
    <s v="Round3"/>
    <x v="5"/>
    <s v="DTM02"/>
    <s v="SD03"/>
    <x v="37"/>
    <s v="DTM0201"/>
    <s v="SD03143"/>
    <s v="Myagna"/>
    <s v="DTM0201001"/>
    <s v="yes"/>
    <n v="11.37865"/>
    <n v="24.426483000000001"/>
    <s v="Rural"/>
    <s v="Village"/>
    <n v="750"/>
    <n v="6200"/>
    <n v="170"/>
    <n v="1400"/>
    <m/>
    <m/>
    <n v="70"/>
    <n v="571"/>
    <n v="30"/>
    <n v="245"/>
    <n v="20"/>
    <n v="171"/>
    <n v="30"/>
    <n v="250"/>
    <n v="20"/>
    <n v="163"/>
    <x v="4"/>
    <s v="As Salam - SD"/>
    <s v="South Darfur"/>
    <s v="Tulus"/>
    <s v="South Darfur"/>
    <s v="Beliel"/>
    <s v="Armed conflict, Violence"/>
    <s v="Communal clashes (ethnic, land, cattle) "/>
    <s v="Economic reasons (no livelihood/no services)"/>
    <s v=""/>
    <m/>
    <m/>
    <m/>
    <m/>
    <m/>
    <n v="170"/>
    <m/>
    <n v="80"/>
    <n v="103"/>
    <n v="69"/>
    <n v="80"/>
    <n v="172"/>
    <n v="265"/>
    <n v="207"/>
    <n v="218"/>
    <n v="126"/>
    <n v="80"/>
    <x v="1"/>
    <m/>
    <m/>
    <m/>
    <m/>
    <m/>
    <m/>
    <s v=" محمد حماد عبد الله "/>
    <s v="Government representative"/>
    <s v=" male "/>
    <s v=" 990,727,247 "/>
    <s v=" عبدالرحمن محمد بريمة "/>
    <s v="Ameer"/>
    <s v=" male "/>
    <s v=" 920,231,325 "/>
    <s v=" ضيف الله حماد عبد الله "/>
    <s v="Ameer"/>
    <s v=" male "/>
    <s v=" 929,863,616 "/>
    <n v="5"/>
    <s v="In person"/>
    <s v="Yes, for most"/>
    <s v="Yes, for most"/>
    <s v="Yes, for most"/>
    <s v="Green     "/>
    <n v="471"/>
    <n v="654"/>
    <n v="746"/>
    <s v="South Darfur"/>
    <s v="Ed Al Fursan"/>
    <s v="SD03"/>
    <s v="SD03143"/>
    <s v="Close"/>
    <s v="a3ac9180-4785-423d-b840-83d63d084a89"/>
    <s v="Show location"/>
  </r>
  <r>
    <s v="2021-04-24"/>
    <s v="Round3"/>
    <x v="5"/>
    <s v="DTM02"/>
    <s v="SD03"/>
    <x v="37"/>
    <s v="DTM0201"/>
    <s v="SD03143"/>
    <s v="Um Meshettir"/>
    <s v="DTM0201004"/>
    <s v="yes"/>
    <n v="11.3995"/>
    <n v="24.280083000000001"/>
    <s v="Rural"/>
    <s v="Village"/>
    <n v="145"/>
    <n v="1640"/>
    <n v="100"/>
    <n v="940"/>
    <m/>
    <m/>
    <n v="100"/>
    <n v="940"/>
    <m/>
    <m/>
    <m/>
    <m/>
    <m/>
    <m/>
    <m/>
    <m/>
    <x v="4"/>
    <s v="Rehaid Albirdi"/>
    <s v="West Darfur"/>
    <m/>
    <m/>
    <m/>
    <s v="Armed conflict, Violence"/>
    <s v="Communal clashes (ethnic, land, cattle) "/>
    <s v=""/>
    <s v=""/>
    <m/>
    <m/>
    <m/>
    <m/>
    <m/>
    <n v="100"/>
    <m/>
    <n v="35"/>
    <n v="26"/>
    <n v="44"/>
    <n v="61"/>
    <n v="97"/>
    <n v="203"/>
    <n v="184"/>
    <n v="220"/>
    <n v="26"/>
    <n v="44"/>
    <x v="1"/>
    <m/>
    <m/>
    <m/>
    <m/>
    <m/>
    <m/>
    <s v=" لقمان محمد الشيخ "/>
    <s v="Ameer"/>
    <s v=" male "/>
    <s v=" 122,330,910 "/>
    <s v=" علي عمر عبدالله علي "/>
    <s v="Ameer"/>
    <s v=" male "/>
    <s v=" 126,353,515 "/>
    <s v=" داؤد علي عمر محمد "/>
    <s v="Religious leaders"/>
    <s v=" male "/>
    <s v=" 126,111,603 "/>
    <n v="4"/>
    <s v="In person"/>
    <s v="Yes, for most"/>
    <s v="Yes, for most"/>
    <s v="Yes, for everything"/>
    <s v="Green     "/>
    <n v="470"/>
    <n v="386"/>
    <n v="554"/>
    <s v="South Darfur"/>
    <s v="Ed Al Fursan"/>
    <s v="SD03"/>
    <s v="SD03143"/>
    <s v="Close"/>
    <s v="4d9945f2-0373-4371-ad1d-d7554d10f8ba"/>
    <s v="Show location"/>
  </r>
  <r>
    <s v="2021-05-07"/>
    <s v="Round3"/>
    <x v="5"/>
    <s v="DTM02"/>
    <s v="SD03"/>
    <x v="38"/>
    <s v="DTM0207"/>
    <s v="SD03153"/>
    <s v="Elsadoun"/>
    <s v="DTM0207012"/>
    <s v="no"/>
    <n v="11.314204"/>
    <n v="25.210567999999999"/>
    <s v="Rural"/>
    <s v="Village"/>
    <n v="47"/>
    <n v="329"/>
    <n v="67"/>
    <n v="316"/>
    <m/>
    <m/>
    <m/>
    <m/>
    <m/>
    <m/>
    <m/>
    <m/>
    <m/>
    <m/>
    <n v="67"/>
    <n v="316"/>
    <x v="4"/>
    <s v="Gereida"/>
    <m/>
    <m/>
    <m/>
    <m/>
    <s v="Communal clashes (ethnic, land, cattle) "/>
    <s v="Armed conflict, Violence"/>
    <s v=""/>
    <s v=""/>
    <m/>
    <m/>
    <m/>
    <m/>
    <m/>
    <n v="67"/>
    <m/>
    <n v="4"/>
    <n v="0"/>
    <n v="31"/>
    <n v="40"/>
    <n v="53"/>
    <n v="57"/>
    <n v="57"/>
    <n v="61"/>
    <n v="9"/>
    <n v="4"/>
    <x v="1"/>
    <m/>
    <m/>
    <m/>
    <m/>
    <m/>
    <m/>
    <s v=" صالح  هاشم "/>
    <s v="Shaik"/>
    <s v=" male "/>
    <s v=" 923,399,941 "/>
    <s v=" عبدالعظيم  اسحاق "/>
    <s v="Ameer"/>
    <s v=" male "/>
    <s v=" 916,579,801 "/>
    <s v=""/>
    <s v=""/>
    <s v=""/>
    <s v=""/>
    <n v="9"/>
    <s v="In person"/>
    <s v="Yes, for everything"/>
    <s v="Yes, for everything"/>
    <s v="Yes, for everything"/>
    <s v="Green     "/>
    <n v="985"/>
    <n v="154"/>
    <n v="162"/>
    <s v="South Darfur"/>
    <s v="Tulus"/>
    <s v="SD03"/>
    <s v="SD03149"/>
    <s v="Accurate"/>
    <s v="794dcc01-fb3a-41cf-8396-149eb285a03b"/>
    <s v="Show location"/>
  </r>
  <r>
    <s v="2021-05-12"/>
    <s v="Round3"/>
    <x v="5"/>
    <s v="DTM02"/>
    <s v="SD03"/>
    <x v="38"/>
    <s v="DTM0207"/>
    <s v="SD03153"/>
    <s v="Geredia"/>
    <s v="DTM0207007"/>
    <s v="yes"/>
    <n v="11.253299999999999"/>
    <n v="25.143916999999998"/>
    <s v="Urban"/>
    <s v="Admin Unit"/>
    <n v="26757"/>
    <n v="133785"/>
    <n v="26998"/>
    <n v="134856"/>
    <n v="17400"/>
    <n v="87000"/>
    <n v="9357"/>
    <n v="46785"/>
    <m/>
    <m/>
    <m/>
    <m/>
    <n v="41"/>
    <n v="190"/>
    <n v="200"/>
    <n v="881"/>
    <x v="4"/>
    <s v="Gereida"/>
    <s v="East Darfur"/>
    <s v="Abu Jabrah"/>
    <m/>
    <m/>
    <s v="Communal clashes (ethnic, land, cattle) "/>
    <s v="Armed conflict, Violence"/>
    <s v=""/>
    <s v=""/>
    <n v="26998"/>
    <m/>
    <m/>
    <m/>
    <m/>
    <m/>
    <m/>
    <n v="4087"/>
    <n v="2724"/>
    <n v="9535"/>
    <n v="9535"/>
    <n v="23157"/>
    <n v="21795"/>
    <n v="27244"/>
    <n v="29968"/>
    <n v="5449"/>
    <n v="1362"/>
    <x v="1"/>
    <m/>
    <m/>
    <m/>
    <m/>
    <m/>
    <m/>
    <s v=" محمد سيف الدين "/>
    <s v="Ameer"/>
    <s v=" male "/>
    <s v=" 917,859,166 "/>
    <s v=" اسماعيل  يحيى "/>
    <s v="Religious leaders"/>
    <s v=" male "/>
    <s v=" 904,264,393 "/>
    <s v=" نور الدائم علي "/>
    <s v="Ameer"/>
    <s v=" male "/>
    <s v=" 927,792,008 "/>
    <n v="30"/>
    <s v="In person"/>
    <s v="Yes, for most"/>
    <s v="Yes, for most"/>
    <s v="Yes, for most"/>
    <s v="Green     "/>
    <n v="987"/>
    <n v="69472"/>
    <n v="65384"/>
    <s v="South Darfur"/>
    <s v="Gereida"/>
    <s v="SD03"/>
    <s v="SD03153"/>
    <s v="Close"/>
    <s v="3302a2f5-7897-4720-9801-62179c93f32d"/>
    <s v="Show location"/>
  </r>
  <r>
    <s v="2021-04-30"/>
    <s v="Round3"/>
    <x v="5"/>
    <s v="DTM02"/>
    <s v="SD03"/>
    <x v="39"/>
    <s v="DTM0202"/>
    <s v="SD03144"/>
    <s v="Al fenya Camp"/>
    <s v="DTM0202025"/>
    <s v="yes"/>
    <n v="12.49635"/>
    <n v="24.295667000000002"/>
    <s v="Urban"/>
    <s v="Camp"/>
    <n v="516"/>
    <n v="2540"/>
    <n v="560"/>
    <n v="5040"/>
    <n v="550"/>
    <n v="4950"/>
    <n v="10"/>
    <n v="90"/>
    <m/>
    <m/>
    <m/>
    <m/>
    <m/>
    <m/>
    <m/>
    <m/>
    <x v="4"/>
    <s v="Kas"/>
    <s v="Central Darfur"/>
    <s v="Zalingi"/>
    <s v="North Darfur"/>
    <s v="Kebkabiya"/>
    <s v="Armed conflict, Violence"/>
    <s v="Communal clashes (ethnic, land, cattle) "/>
    <s v=""/>
    <s v=""/>
    <n v="560"/>
    <m/>
    <m/>
    <m/>
    <m/>
    <m/>
    <m/>
    <n v="180"/>
    <n v="180"/>
    <n v="612"/>
    <n v="504"/>
    <n v="756"/>
    <n v="1044"/>
    <n v="612"/>
    <n v="864"/>
    <n v="108"/>
    <n v="180"/>
    <x v="0"/>
    <m/>
    <m/>
    <m/>
    <m/>
    <m/>
    <m/>
    <s v=" موسى عيسى سعيد "/>
    <s v="Religious leaders"/>
    <s v=" male "/>
    <s v=" 926,942,933 "/>
    <s v=" حسن حسين "/>
    <s v="Religious leaders"/>
    <s v=" male "/>
    <s v=" 923,103,312 "/>
    <s v=" عبد المولى محمد "/>
    <s v="Ameer"/>
    <s v=" male "/>
    <s v=" 911,232,029 "/>
    <n v="8"/>
    <s v="In person"/>
    <s v="Only for some"/>
    <s v="Only for some"/>
    <s v="Yes, for most"/>
    <s v="Green     "/>
    <n v="651"/>
    <n v="2268"/>
    <n v="2772"/>
    <s v="South Darfur"/>
    <s v="Kas"/>
    <s v="SD03"/>
    <s v="SD03144"/>
    <s v="Accurate"/>
    <s v="9170975a-9075-49a1-b9a0-e5ff5a5dc41a"/>
    <s v="Show location"/>
  </r>
  <r>
    <s v="2021-05-07"/>
    <s v="Round3"/>
    <x v="5"/>
    <s v="DTM02"/>
    <s v="SD03"/>
    <x v="39"/>
    <s v="DTM0202"/>
    <s v="SD03144"/>
    <s v="Barnga El Fial"/>
    <s v="DTM0202001"/>
    <s v="yes"/>
    <n v="12.369300000000001"/>
    <n v="23.970120000000001"/>
    <s v="Rural"/>
    <s v="Village"/>
    <n v="20"/>
    <n v="120"/>
    <n v="20"/>
    <n v="100"/>
    <m/>
    <m/>
    <m/>
    <m/>
    <n v="7"/>
    <n v="35"/>
    <n v="9"/>
    <n v="45"/>
    <n v="4"/>
    <n v="20"/>
    <m/>
    <m/>
    <x v="4"/>
    <s v="Kas"/>
    <s v="South Darfur"/>
    <s v="Gereida"/>
    <m/>
    <m/>
    <s v="Economic reasons (no livelihood/no services)"/>
    <s v=""/>
    <s v=""/>
    <s v=""/>
    <m/>
    <n v="20"/>
    <m/>
    <m/>
    <m/>
    <m/>
    <m/>
    <n v="5"/>
    <n v="4"/>
    <n v="7"/>
    <n v="11"/>
    <n v="5"/>
    <n v="8"/>
    <n v="20"/>
    <n v="26"/>
    <n v="8"/>
    <n v="6"/>
    <x v="0"/>
    <m/>
    <m/>
    <m/>
    <m/>
    <m/>
    <m/>
    <s v=" حامد عبدالقادر "/>
    <s v="Religious leaders"/>
    <s v=" male "/>
    <s v=" 997,297,686 "/>
    <s v=" الطاهر عيسى عبدالله "/>
    <s v="Religious leaders"/>
    <s v=" male "/>
    <s v=" 920,574,623 "/>
    <s v=" عيسى موسى عبدالله "/>
    <s v="Religious leaders"/>
    <s v=" male "/>
    <s v=" 922,463,272 "/>
    <n v="15"/>
    <s v="In person"/>
    <s v="Yes, for most"/>
    <s v="Only for some"/>
    <s v="Only for some"/>
    <s v="Green     "/>
    <n v="663"/>
    <n v="45"/>
    <n v="55"/>
    <s v="South Darfur"/>
    <s v="Kas"/>
    <s v="SD02"/>
    <s v="SD03144"/>
    <s v="NO"/>
    <s v="4d5eca71-e7d5-42ce-978a-8ee6893ca6e7"/>
    <s v="Show location"/>
  </r>
  <r>
    <s v="2021-05-06"/>
    <s v="Round3"/>
    <x v="5"/>
    <s v="DTM02"/>
    <s v="SD03"/>
    <x v="39"/>
    <s v="DTM0202"/>
    <s v="SD03144"/>
    <s v="Daws"/>
    <s v="DTM0202002"/>
    <s v="yes"/>
    <n v="12.589683000000001"/>
    <n v="24.329433000000002"/>
    <s v="Rural"/>
    <s v="Village"/>
    <n v="10"/>
    <n v="57"/>
    <n v="8"/>
    <n v="40"/>
    <n v="6"/>
    <n v="30"/>
    <n v="2"/>
    <n v="10"/>
    <m/>
    <m/>
    <m/>
    <m/>
    <m/>
    <m/>
    <m/>
    <m/>
    <x v="4"/>
    <s v="Mershing"/>
    <s v="North Darfur"/>
    <s v="Al Fasher"/>
    <m/>
    <m/>
    <s v="Armed conflict, Violence"/>
    <s v=""/>
    <s v=""/>
    <s v=""/>
    <m/>
    <n v="8"/>
    <m/>
    <m/>
    <m/>
    <m/>
    <m/>
    <n v="3"/>
    <n v="3"/>
    <n v="3"/>
    <n v="4"/>
    <n v="6"/>
    <n v="7"/>
    <n v="5"/>
    <n v="7"/>
    <n v="2"/>
    <n v="0"/>
    <x v="1"/>
    <m/>
    <m/>
    <m/>
    <m/>
    <m/>
    <m/>
    <s v=" موسى علي عبدالله "/>
    <s v="Religious leaders"/>
    <s v=" male "/>
    <s v=" 924,462,996 "/>
    <s v=" زكريا أسماعيل "/>
    <s v="Ameer"/>
    <s v=" male "/>
    <s v=" 999,049,789 "/>
    <s v=" حامد يحي "/>
    <s v="Ameer"/>
    <s v=" male "/>
    <s v=" 927,725,700 "/>
    <n v="6"/>
    <s v="In person"/>
    <s v="Yes, for most"/>
    <s v="Only for some"/>
    <s v="Yes, for most"/>
    <s v="Green     "/>
    <n v="662"/>
    <n v="19"/>
    <n v="21"/>
    <s v="South Darfur"/>
    <s v="Kas"/>
    <s v="SD03"/>
    <s v="SD03144"/>
    <s v="Close"/>
    <s v="f9c39894-867a-4c52-b0c2-59410912a8d4"/>
    <s v="Show location"/>
  </r>
  <r>
    <s v="2021-05-09"/>
    <s v="Round3"/>
    <x v="5"/>
    <s v="DTM02"/>
    <s v="SD03"/>
    <x v="39"/>
    <s v="DTM0202"/>
    <s v="SD03144"/>
    <s v="Dugu"/>
    <s v="DTM0202029"/>
    <s v="yes"/>
    <n v="12.707100000000001"/>
    <n v="24.121732999999999"/>
    <s v="Rural"/>
    <s v="Village"/>
    <n v="19"/>
    <n v="95"/>
    <n v="15"/>
    <n v="110"/>
    <n v="15"/>
    <n v="110"/>
    <m/>
    <m/>
    <m/>
    <m/>
    <m/>
    <m/>
    <m/>
    <m/>
    <m/>
    <m/>
    <x v="4"/>
    <s v="Kas"/>
    <s v="Central Darfur"/>
    <s v="Zalingi"/>
    <m/>
    <m/>
    <s v="Communal clashes (ethnic, land, cattle) "/>
    <s v=""/>
    <s v=""/>
    <s v=""/>
    <m/>
    <n v="15"/>
    <m/>
    <m/>
    <m/>
    <m/>
    <m/>
    <n v="3"/>
    <n v="2"/>
    <n v="9"/>
    <n v="13"/>
    <n v="15"/>
    <n v="19"/>
    <n v="17"/>
    <n v="25"/>
    <n v="5"/>
    <n v="2"/>
    <x v="1"/>
    <m/>
    <m/>
    <m/>
    <m/>
    <m/>
    <m/>
    <s v=" ابراهيم جمعة حامد "/>
    <s v="Ameer"/>
    <s v=" male "/>
    <s v=" 993,042,465 "/>
    <s v=" ابكر ادم "/>
    <s v="Religious leaders"/>
    <s v=" male "/>
    <s v=" 996,315,605 "/>
    <s v=" علي ابراهيم "/>
    <s v="Ameer"/>
    <s v=" male "/>
    <s v=" 919,540,210 "/>
    <n v="4"/>
    <s v="In person"/>
    <s v="Yes, for most"/>
    <s v="Only for some"/>
    <s v="Yes, for most"/>
    <s v="Green     "/>
    <n v="665"/>
    <n v="49"/>
    <n v="61"/>
    <s v="South Darfur"/>
    <s v="Kas"/>
    <s v="SD03"/>
    <s v="SD03144"/>
    <s v="Accurate"/>
    <s v="bc81ec59-2269-45c5-aad9-fe98a45916b3"/>
    <s v="Show location"/>
  </r>
  <r>
    <s v="2021-04-21"/>
    <s v="Round3"/>
    <x v="5"/>
    <s v="DTM02"/>
    <s v="SD03"/>
    <x v="39"/>
    <s v="DTM0202"/>
    <s v="SD03144"/>
    <s v="El Mwashy Camp"/>
    <s v="DTM0202027"/>
    <s v="yes"/>
    <n v="12.504816999999999"/>
    <n v="24.292217000000001"/>
    <s v="Urban"/>
    <s v="Camp"/>
    <n v="406"/>
    <n v="1330"/>
    <n v="420"/>
    <n v="1600"/>
    <n v="412"/>
    <n v="1550"/>
    <n v="8"/>
    <n v="50"/>
    <m/>
    <m/>
    <m/>
    <m/>
    <m/>
    <m/>
    <m/>
    <m/>
    <x v="4"/>
    <s v="Kas"/>
    <s v="West Darfur"/>
    <s v="Kereneik"/>
    <m/>
    <m/>
    <s v="Armed conflict, Violence"/>
    <s v="Communal clashes (ethnic, land, cattle) "/>
    <s v=""/>
    <s v=""/>
    <n v="420"/>
    <m/>
    <m/>
    <m/>
    <m/>
    <m/>
    <m/>
    <n v="41"/>
    <n v="14"/>
    <n v="191"/>
    <n v="178"/>
    <n v="328"/>
    <n v="260"/>
    <n v="260"/>
    <n v="246"/>
    <n v="55"/>
    <n v="27"/>
    <x v="0"/>
    <m/>
    <m/>
    <m/>
    <m/>
    <m/>
    <m/>
    <s v=" عبدالله موسى "/>
    <s v="Religious leaders"/>
    <s v=" male "/>
    <s v=" 929,609,657 "/>
    <s v=" موسى عبدالرحمن "/>
    <s v="Ameer"/>
    <s v=" male "/>
    <s v=" 906,493,904 "/>
    <s v=" حسب الله صديق "/>
    <s v="Ameer"/>
    <s v=" male "/>
    <s v=" 924,218,645 "/>
    <n v="5"/>
    <s v="In person"/>
    <s v="Yes, for most"/>
    <s v="Only for some"/>
    <s v="Only for some"/>
    <s v="Green     "/>
    <n v="648"/>
    <n v="875"/>
    <n v="725"/>
    <s v="South Darfur"/>
    <s v="Kas"/>
    <s v="SD03"/>
    <s v="SD03144"/>
    <s v="Accurate"/>
    <s v="965027c9-d476-4fbb-a7fb-05b920e19ff0"/>
    <s v="Show location"/>
  </r>
  <r>
    <s v="2021-04-20"/>
    <s v="Round3"/>
    <x v="5"/>
    <s v="DTM02"/>
    <s v="SD03"/>
    <x v="39"/>
    <s v="DTM0202"/>
    <s v="SD03144"/>
    <s v="El Thanwy Camp"/>
    <s v="DTM0202028"/>
    <s v="yes"/>
    <n v="12.515233"/>
    <n v="24.293417000000002"/>
    <s v="Urban"/>
    <s v="Camp"/>
    <n v="836"/>
    <n v="3046"/>
    <n v="467"/>
    <n v="2320"/>
    <n v="450"/>
    <n v="2250"/>
    <n v="15"/>
    <n v="61"/>
    <n v="2"/>
    <n v="9"/>
    <m/>
    <m/>
    <m/>
    <m/>
    <m/>
    <m/>
    <x v="4"/>
    <s v="Shattaya"/>
    <s v="South Darfur"/>
    <s v="Kubum"/>
    <s v="South Darfur"/>
    <s v="Kas"/>
    <s v="Armed conflict, Violence"/>
    <s v="Communal clashes (ethnic, land, cattle) "/>
    <s v=""/>
    <s v=""/>
    <n v="467"/>
    <m/>
    <m/>
    <m/>
    <m/>
    <m/>
    <m/>
    <n v="18"/>
    <n v="70"/>
    <n v="264"/>
    <n v="176"/>
    <n v="475"/>
    <n v="385"/>
    <n v="299"/>
    <n v="422"/>
    <n v="123"/>
    <n v="88"/>
    <x v="0"/>
    <m/>
    <m/>
    <m/>
    <m/>
    <m/>
    <m/>
    <s v=" عبدالكريم آدم "/>
    <s v="Religious leaders"/>
    <s v=" male "/>
    <s v=" 920,407,902 "/>
    <s v=" عادل اسحق "/>
    <s v="Religious leaders"/>
    <s v=" male "/>
    <s v=" 924,576,680 "/>
    <s v=" عيسى عبدالله "/>
    <s v="Ameer"/>
    <s v=" male "/>
    <s v=" 926,272,718 "/>
    <n v="8"/>
    <s v="In person"/>
    <s v="Yes, for most"/>
    <s v="No"/>
    <s v="Yes, for most"/>
    <s v="Green     "/>
    <n v="649"/>
    <n v="1179"/>
    <n v="1141"/>
    <s v="South Darfur"/>
    <s v="Kas"/>
    <s v="SD03"/>
    <s v="SD03144"/>
    <s v="Accurate"/>
    <s v="1aa14b92-f5ed-4353-b697-60eaa7b4d337"/>
    <s v="Show location"/>
  </r>
  <r>
    <s v="2021-04-24"/>
    <s v="Round3"/>
    <x v="5"/>
    <s v="DTM02"/>
    <s v="SD03"/>
    <x v="39"/>
    <s v="DTM0202"/>
    <s v="SD03144"/>
    <s v="Kass Abd jabar"/>
    <s v="DTM0202009"/>
    <s v="yes"/>
    <n v="12.513617"/>
    <n v="24.277850000000001"/>
    <s v="Urban"/>
    <s v="Camp"/>
    <n v="2812"/>
    <n v="8975"/>
    <n v="3271"/>
    <n v="9164"/>
    <n v="3244"/>
    <n v="8989"/>
    <m/>
    <m/>
    <m/>
    <m/>
    <m/>
    <m/>
    <n v="27"/>
    <n v="175"/>
    <m/>
    <m/>
    <x v="4"/>
    <s v="Sharg Aj Jabal"/>
    <s v="South Darfur"/>
    <s v="Kas"/>
    <s v="North Darfur"/>
    <m/>
    <s v="Armed conflict, Violence"/>
    <s v=""/>
    <s v=""/>
    <s v=""/>
    <n v="2419"/>
    <n v="50"/>
    <m/>
    <m/>
    <n v="37"/>
    <n v="515"/>
    <n v="250"/>
    <n v="666"/>
    <n v="250"/>
    <n v="1083"/>
    <n v="1000"/>
    <n v="1416"/>
    <n v="1918"/>
    <n v="666"/>
    <n v="1166"/>
    <n v="333"/>
    <n v="666"/>
    <x v="0"/>
    <m/>
    <m/>
    <m/>
    <m/>
    <m/>
    <m/>
    <s v=" اسحق حسين حسين "/>
    <s v="Religious leaders"/>
    <s v=" male "/>
    <s v=" 994,855,057 "/>
    <s v=" عباس موسي محمد "/>
    <s v="Religious leaders"/>
    <s v=" male "/>
    <s v=" 904,426,978 "/>
    <s v=" يوسف ادم علي "/>
    <s v="Ameer"/>
    <s v=" male "/>
    <s v=" 925,089,712 "/>
    <n v="9"/>
    <s v="In person"/>
    <s v="Only for some"/>
    <s v="Yes, for most"/>
    <s v="Only for some"/>
    <s v="Green     "/>
    <n v="585"/>
    <n v="4164"/>
    <n v="5000"/>
    <s v="South Darfur"/>
    <s v="Kas"/>
    <s v="SD03"/>
    <s v="SD03144"/>
    <s v="Accurate"/>
    <s v="dc8f3654-e8ed-46b6-876d-e8bc01a15a48"/>
    <s v="Show location"/>
  </r>
  <r>
    <s v="2021-04-28"/>
    <s v="Round3"/>
    <x v="5"/>
    <s v="DTM02"/>
    <s v="SD03"/>
    <x v="39"/>
    <s v="DTM0202"/>
    <s v="SD03144"/>
    <s v="Kass Al Batery"/>
    <s v="DTM0202010"/>
    <s v="yes"/>
    <n v="12.496967"/>
    <n v="24.287400000000002"/>
    <s v="Urban"/>
    <s v="Camp"/>
    <n v="4115"/>
    <n v="10126"/>
    <n v="2861"/>
    <n v="11759"/>
    <n v="2853"/>
    <n v="11736"/>
    <m/>
    <m/>
    <m/>
    <m/>
    <m/>
    <m/>
    <m/>
    <m/>
    <n v="8"/>
    <n v="23"/>
    <x v="4"/>
    <s v="Kas"/>
    <s v="South Darfur"/>
    <s v="Shattaya"/>
    <s v="Central Darfur"/>
    <s v="Mukjar"/>
    <s v="Armed conflict, Violence"/>
    <s v=""/>
    <s v=""/>
    <s v=""/>
    <n v="570"/>
    <n v="28"/>
    <m/>
    <m/>
    <n v="2133"/>
    <n v="130"/>
    <m/>
    <n v="228"/>
    <n v="342"/>
    <n v="913"/>
    <n v="1142"/>
    <n v="2169"/>
    <n v="2056"/>
    <n v="2512"/>
    <n v="1827"/>
    <n v="228"/>
    <n v="342"/>
    <x v="0"/>
    <m/>
    <m/>
    <m/>
    <m/>
    <m/>
    <m/>
    <s v=" إسماعيل ادم يحي "/>
    <s v="Religious leaders"/>
    <s v=" male "/>
    <s v=" 121,603,027 "/>
    <s v=" عبدالمطلب ادم يحي "/>
    <s v="Religious leaders"/>
    <s v=" male "/>
    <s v=" 929,823,048 "/>
    <s v=" ادم عبدالله ادم "/>
    <s v="Religious leaders"/>
    <s v=" male "/>
    <s v=" 960,726,649 "/>
    <n v="9"/>
    <s v="In person"/>
    <s v="Yes, for most"/>
    <s v="Yes, for most"/>
    <s v="Yes, for most"/>
    <s v="Green     "/>
    <n v="589"/>
    <n v="6050"/>
    <n v="5709"/>
    <s v="South Darfur"/>
    <s v="Kas"/>
    <s v="SD03"/>
    <s v="SD03144"/>
    <s v="Accurate"/>
    <s v="cfc62f6c-585d-4d92-8397-8004a0ee9c3c"/>
    <s v="Show location"/>
  </r>
  <r>
    <s v="2021-04-30"/>
    <s v="Round3"/>
    <x v="5"/>
    <s v="DTM02"/>
    <s v="SD03"/>
    <x v="39"/>
    <s v="DTM0202"/>
    <s v="SD03144"/>
    <s v="Kass Ardeda"/>
    <s v="DTM0202011"/>
    <s v="yes"/>
    <n v="12.521599999999999"/>
    <n v="24.276482999999999"/>
    <s v="Urban"/>
    <s v="Camp"/>
    <n v="602"/>
    <n v="1998"/>
    <n v="720"/>
    <n v="4320"/>
    <n v="720"/>
    <n v="4320"/>
    <m/>
    <m/>
    <m/>
    <m/>
    <m/>
    <m/>
    <m/>
    <m/>
    <m/>
    <m/>
    <x v="4"/>
    <s v="Kas"/>
    <s v="Central Darfur"/>
    <s v="Wasat Jabal Marrah"/>
    <m/>
    <m/>
    <s v="Armed conflict, Violence"/>
    <s v=""/>
    <s v=""/>
    <s v=""/>
    <n v="558"/>
    <m/>
    <m/>
    <m/>
    <m/>
    <n v="162"/>
    <m/>
    <n v="198"/>
    <n v="277"/>
    <n v="555"/>
    <n v="594"/>
    <n v="515"/>
    <n v="557"/>
    <n v="634"/>
    <n v="594"/>
    <n v="119"/>
    <n v="277"/>
    <x v="0"/>
    <m/>
    <m/>
    <m/>
    <m/>
    <m/>
    <m/>
    <s v=" ادم هارون اسحق "/>
    <s v="Religious leaders"/>
    <s v=" male "/>
    <s v=" 990,588,669 "/>
    <s v=" فاطمة خليل عبدالله "/>
    <s v="Ameer"/>
    <s v=" female "/>
    <s v=" 990,311,269 "/>
    <s v=" عزالدين ادم ابراهيم "/>
    <s v="Religious leaders"/>
    <s v=" male "/>
    <s v=" 994,035,596 "/>
    <n v="6"/>
    <s v="In person"/>
    <s v="Yes, for most"/>
    <s v="Yes, for most"/>
    <s v="Yes, for most"/>
    <s v="Green     "/>
    <n v="590"/>
    <n v="2021"/>
    <n v="2299"/>
    <s v="South Darfur"/>
    <s v="Kas"/>
    <s v="SD03"/>
    <s v="SD03144"/>
    <s v="Accurate"/>
    <s v="d52fefc3-7f9c-4afa-bcfa-5377016ad15b"/>
    <s v="Show location"/>
  </r>
  <r>
    <s v="2021-04-25"/>
    <s v="Round3"/>
    <x v="5"/>
    <s v="DTM02"/>
    <s v="SD03"/>
    <x v="39"/>
    <s v="DTM0202"/>
    <s v="SD03144"/>
    <s v="Kass Elthanawya Banat"/>
    <s v="DTM0202013"/>
    <s v="yes"/>
    <n v="12.497933"/>
    <n v="24.2883"/>
    <s v="Urban"/>
    <s v="Camp"/>
    <n v="750"/>
    <n v="6000"/>
    <n v="520"/>
    <n v="3120"/>
    <n v="520"/>
    <n v="3120"/>
    <m/>
    <m/>
    <m/>
    <m/>
    <m/>
    <m/>
    <m/>
    <m/>
    <m/>
    <m/>
    <x v="4"/>
    <s v="Shattaya"/>
    <m/>
    <m/>
    <s v="South Darfur"/>
    <s v="Kas"/>
    <s v="Armed conflict, Violence"/>
    <s v=""/>
    <s v=""/>
    <s v=""/>
    <m/>
    <m/>
    <m/>
    <m/>
    <n v="495"/>
    <n v="25"/>
    <m/>
    <n v="155"/>
    <n v="66"/>
    <n v="199"/>
    <n v="332"/>
    <n v="465"/>
    <n v="553"/>
    <n v="686"/>
    <n v="420"/>
    <n v="89"/>
    <n v="155"/>
    <x v="0"/>
    <m/>
    <m/>
    <m/>
    <m/>
    <m/>
    <m/>
    <s v=" ادم يحي بشير "/>
    <s v="Religious leaders"/>
    <s v=" male "/>
    <s v=" 922,283,604 "/>
    <s v=" محمد إسماعيل عبدالله "/>
    <s v="Religious leaders"/>
    <s v=" male "/>
    <s v=" 926,208,493 "/>
    <s v=" حامد أبراهيم عبدالله "/>
    <s v="Religious leaders"/>
    <s v=" male "/>
    <s v=" 920,006,799 "/>
    <n v="18"/>
    <s v="In person"/>
    <s v="Yes, for most"/>
    <s v="Only for some"/>
    <s v="Yes, for most"/>
    <s v="Green     "/>
    <n v="586"/>
    <n v="1594"/>
    <n v="1526"/>
    <s v="South Darfur"/>
    <s v="Kas"/>
    <s v="SD03"/>
    <s v="SD03144"/>
    <s v="Accurate"/>
    <s v="483e1c2d-295a-4202-ba10-1a956e25f255"/>
    <s v="Show location"/>
  </r>
  <r>
    <s v="2021-04-29"/>
    <s v="Round3"/>
    <x v="5"/>
    <s v="DTM02"/>
    <s v="SD03"/>
    <x v="39"/>
    <s v="DTM0202"/>
    <s v="SD03144"/>
    <s v="Kass Erly Camp"/>
    <s v="DTM0202014"/>
    <s v="yes"/>
    <n v="12.560974999999999"/>
    <n v="24.330331999999999"/>
    <s v="Urban"/>
    <s v="Camp"/>
    <n v="4751"/>
    <n v="23745"/>
    <n v="4358"/>
    <n v="13728"/>
    <n v="4076"/>
    <n v="12600"/>
    <n v="180"/>
    <n v="720"/>
    <n v="102"/>
    <n v="408"/>
    <m/>
    <m/>
    <m/>
    <m/>
    <m/>
    <m/>
    <x v="4"/>
    <s v="Kas"/>
    <s v="Central Darfur"/>
    <s v="Zalingi"/>
    <s v="South Darfur"/>
    <s v="Sharg Aj Jabal"/>
    <s v="Communal clashes (ethnic, land, cattle) "/>
    <s v="Armed conflict, Violence"/>
    <s v=""/>
    <s v=""/>
    <n v="4358"/>
    <m/>
    <m/>
    <m/>
    <m/>
    <m/>
    <m/>
    <n v="252"/>
    <n v="378"/>
    <n v="1134"/>
    <n v="1637"/>
    <n v="1889"/>
    <n v="2266"/>
    <n v="2519"/>
    <n v="2897"/>
    <n v="504"/>
    <n v="252"/>
    <x v="0"/>
    <m/>
    <m/>
    <m/>
    <m/>
    <m/>
    <m/>
    <s v=" عمر احمد "/>
    <s v="Religious leaders"/>
    <s v=" male "/>
    <s v=" 922,286,897 "/>
    <s v=" عبدالله حسين "/>
    <s v="Religious leaders"/>
    <s v=" male "/>
    <s v=" 926,269,896 "/>
    <s v=" ادريس آدم اسحق "/>
    <s v="Religious leaders"/>
    <s v=" male "/>
    <s v=" 925,502,569 "/>
    <n v="6"/>
    <s v="In person"/>
    <s v="Only for some"/>
    <s v="No"/>
    <s v="Only for some"/>
    <s v="Orange    "/>
    <n v="656"/>
    <n v="6298"/>
    <n v="7430"/>
    <s v="South Darfur"/>
    <s v="Kas"/>
    <s v="SD02"/>
    <s v="SD03144"/>
    <s v="NO"/>
    <s v="71877c8e-ff97-4df2-a238-bee6c233e639"/>
    <s v="Show location"/>
  </r>
  <r>
    <s v="2021-05-01"/>
    <s v="Round3"/>
    <x v="5"/>
    <s v="DTM02"/>
    <s v="SD03"/>
    <x v="39"/>
    <s v="DTM0202"/>
    <s v="SD03144"/>
    <s v="Kass Gemeza Lagro"/>
    <s v="DTM0202015"/>
    <s v="yes"/>
    <n v="12.49175"/>
    <n v="24.292649999999998"/>
    <s v="Urban"/>
    <s v="Camp"/>
    <n v="1439"/>
    <n v="3399"/>
    <n v="895"/>
    <n v="3725"/>
    <n v="850"/>
    <n v="3500"/>
    <m/>
    <m/>
    <m/>
    <m/>
    <m/>
    <m/>
    <m/>
    <m/>
    <n v="45"/>
    <n v="225"/>
    <x v="4"/>
    <s v="Kas"/>
    <s v="South Darfur"/>
    <s v="Shattaya"/>
    <s v="South Darfur"/>
    <s v="As Salam - SD"/>
    <s v="Armed conflict, Violence"/>
    <s v="Communal clashes (ethnic, land, cattle) "/>
    <s v=""/>
    <s v=""/>
    <n v="850"/>
    <n v="45"/>
    <m/>
    <m/>
    <m/>
    <m/>
    <m/>
    <n v="93"/>
    <n v="124"/>
    <n v="373"/>
    <n v="404"/>
    <n v="838"/>
    <n v="838"/>
    <n v="404"/>
    <n v="527"/>
    <n v="31"/>
    <n v="93"/>
    <x v="0"/>
    <m/>
    <m/>
    <m/>
    <m/>
    <m/>
    <m/>
    <s v=" مريم محمد عبدالله "/>
    <s v="Ameer"/>
    <s v=" female "/>
    <s v=" 904,141,682 "/>
    <s v=" ابراهيم عثمان "/>
    <s v="Religious leaders"/>
    <s v=" male "/>
    <s v=" 997,402,571 "/>
    <s v=" عيسى حسين "/>
    <s v="Religious leaders"/>
    <s v=" male "/>
    <s v=" 904,123,144 "/>
    <n v="4"/>
    <s v="In person"/>
    <s v="Only for some"/>
    <s v="Only for some"/>
    <s v="Only for some"/>
    <s v="Green     "/>
    <n v="657"/>
    <n v="1739"/>
    <n v="1986"/>
    <s v="South Darfur"/>
    <s v="Kas"/>
    <s v="SD03"/>
    <s v="SD03144"/>
    <s v="Accurate"/>
    <s v="d055ec77-b4b7-4cdf-a5be-cc8c11e4ec10"/>
    <s v="Show location"/>
  </r>
  <r>
    <s v="2021-04-27"/>
    <s v="Round3"/>
    <x v="5"/>
    <s v="DTM02"/>
    <s v="SD03"/>
    <x v="39"/>
    <s v="DTM0202"/>
    <s v="SD03144"/>
    <s v="Kass Humira Market"/>
    <s v="DTM0202016"/>
    <s v="yes"/>
    <n v="12.50615"/>
    <n v="24.286617"/>
    <s v="Urban"/>
    <s v="Camp"/>
    <n v="1300"/>
    <n v="5700"/>
    <n v="1450"/>
    <n v="6825"/>
    <n v="1450"/>
    <n v="6825"/>
    <m/>
    <m/>
    <m/>
    <m/>
    <m/>
    <m/>
    <m/>
    <m/>
    <m/>
    <m/>
    <x v="4"/>
    <s v="Shattaya"/>
    <s v="South Darfur"/>
    <s v="Kas"/>
    <s v="Central Darfur"/>
    <s v="Wasat Jabal Marrah"/>
    <s v="Armed conflict, Violence"/>
    <s v=""/>
    <s v=""/>
    <s v=""/>
    <m/>
    <m/>
    <m/>
    <m/>
    <n v="1400"/>
    <n v="50"/>
    <m/>
    <n v="196"/>
    <n v="246"/>
    <n v="442"/>
    <n v="344"/>
    <n v="1326"/>
    <n v="1472"/>
    <n v="1080"/>
    <n v="1178"/>
    <n v="246"/>
    <n v="295"/>
    <x v="0"/>
    <m/>
    <m/>
    <m/>
    <m/>
    <m/>
    <m/>
    <s v=" عثمان عبدالكبير عيسي "/>
    <s v="Religious leaders"/>
    <s v=" male "/>
    <s v=" 927,790,301 "/>
    <s v=" كمال عبدالله عبدالرحمن "/>
    <s v="Religious leaders"/>
    <s v=" male "/>
    <s v=" 925,866,205 "/>
    <s v=" ادم علي هارون "/>
    <s v="Religious leaders"/>
    <s v=" male "/>
    <s v=" 920,038,489 "/>
    <n v="15"/>
    <s v="In person"/>
    <s v="Yes, for most"/>
    <s v="Yes, for everything"/>
    <s v="Yes, for most"/>
    <s v="Green     "/>
    <n v="588"/>
    <n v="3290"/>
    <n v="3535"/>
    <s v="South Darfur"/>
    <s v="Kas"/>
    <s v="SD03"/>
    <s v="SD03144"/>
    <s v="Accurate"/>
    <s v="7aa3642a-a5fc-4a94-b282-9b6f6a1b7b40"/>
    <s v="Show location"/>
  </r>
  <r>
    <s v="2021-05-05"/>
    <s v="Round3"/>
    <x v="5"/>
    <s v="DTM02"/>
    <s v="SD03"/>
    <x v="39"/>
    <s v="DTM0202"/>
    <s v="SD03144"/>
    <s v="Kass Humira School"/>
    <s v="DTM0202017"/>
    <s v="yes"/>
    <n v="12.504467"/>
    <n v="24.286200000000001"/>
    <s v="Urban"/>
    <s v="Camp"/>
    <n v="8100"/>
    <n v="17450"/>
    <n v="3000"/>
    <n v="11000"/>
    <n v="3000"/>
    <n v="11000"/>
    <m/>
    <m/>
    <m/>
    <m/>
    <m/>
    <m/>
    <m/>
    <m/>
    <m/>
    <m/>
    <x v="4"/>
    <s v="Shattaya"/>
    <s v="South Darfur"/>
    <s v="Kas"/>
    <s v="North Darfur"/>
    <s v="Kebkabiya"/>
    <s v="Communal clashes (ethnic, land, cattle) "/>
    <s v="Armed conflict, Violence"/>
    <s v=""/>
    <s v=""/>
    <n v="3000"/>
    <m/>
    <m/>
    <m/>
    <m/>
    <m/>
    <m/>
    <n v="220"/>
    <n v="330"/>
    <n v="990"/>
    <n v="1320"/>
    <n v="1100"/>
    <n v="1980"/>
    <n v="1430"/>
    <n v="2310"/>
    <n v="770"/>
    <n v="550"/>
    <x v="0"/>
    <m/>
    <m/>
    <m/>
    <m/>
    <m/>
    <m/>
    <s v=" عبدالله يوسف محمد "/>
    <s v="Religious leaders"/>
    <s v=" male "/>
    <s v=" 990,922,012 "/>
    <s v=" احمد فضل "/>
    <s v="Religious leaders"/>
    <s v=" male "/>
    <s v=" 993,966,887 "/>
    <s v=" حليمة آدم ابراهيم "/>
    <s v="Ameer"/>
    <s v=" female "/>
    <s v=" 994,314,064 "/>
    <n v="4"/>
    <s v="In person"/>
    <s v="Only for some"/>
    <s v="No"/>
    <s v="Only for some"/>
    <s v="Orange    "/>
    <n v="661"/>
    <n v="4510"/>
    <n v="6490"/>
    <s v="South Darfur"/>
    <s v="Kas"/>
    <s v="SD03"/>
    <s v="SD03144"/>
    <s v="Accurate"/>
    <s v="0a1f5253-d55d-46ae-93b7-aa963d45a98c"/>
    <s v="Show location"/>
  </r>
  <r>
    <s v="2021-04-28"/>
    <s v="Round3"/>
    <x v="5"/>
    <s v="DTM02"/>
    <s v="SD03"/>
    <x v="39"/>
    <s v="DTM0202"/>
    <s v="SD03144"/>
    <s v="Kass Korely"/>
    <s v="DTM0202018"/>
    <s v="yes"/>
    <n v="12.518466999999999"/>
    <n v="24.286532999999999"/>
    <s v="Urban"/>
    <s v="Camp"/>
    <n v="958"/>
    <n v="3150"/>
    <n v="1115"/>
    <n v="4700"/>
    <n v="1108"/>
    <n v="4670"/>
    <m/>
    <m/>
    <m/>
    <m/>
    <m/>
    <m/>
    <n v="7"/>
    <n v="30"/>
    <m/>
    <m/>
    <x v="4"/>
    <s v="Kas"/>
    <s v="Central Darfur"/>
    <s v="Zalingi"/>
    <m/>
    <m/>
    <s v="Armed conflict, Violence"/>
    <s v="Communal clashes (ethnic, land, cattle) "/>
    <s v=""/>
    <s v=""/>
    <n v="1115"/>
    <m/>
    <m/>
    <m/>
    <m/>
    <m/>
    <m/>
    <n v="0"/>
    <n v="148"/>
    <n v="555"/>
    <n v="148"/>
    <n v="888"/>
    <n v="704"/>
    <n v="999"/>
    <n v="999"/>
    <n v="222"/>
    <n v="37"/>
    <x v="0"/>
    <m/>
    <m/>
    <m/>
    <m/>
    <m/>
    <m/>
    <s v=" حسن يحي محمد "/>
    <s v="Religious leaders"/>
    <s v=" male "/>
    <s v=" 116,766,465 "/>
    <s v=" آدم آدم عبدالمولى "/>
    <s v="Religious leaders"/>
    <s v=" male "/>
    <s v=" 926,187,659 "/>
    <s v=" آدم ابكر عبدالله "/>
    <s v="Religious leaders"/>
    <s v=" male "/>
    <s v=" 926,187,985 "/>
    <n v="8"/>
    <s v="In person"/>
    <s v="Yes, for most"/>
    <s v="Only for some"/>
    <s v="Only for some"/>
    <s v="Green     "/>
    <n v="655"/>
    <n v="2664"/>
    <n v="2036"/>
    <s v="South Darfur"/>
    <s v="Kas"/>
    <s v="SD03"/>
    <s v="SD03144"/>
    <s v="Accurate"/>
    <s v="9bf6e4c0-f8cd-4919-80b0-9c275f920e0d"/>
    <s v="Show location"/>
  </r>
  <r>
    <s v="2021-04-24"/>
    <s v="Round3"/>
    <x v="5"/>
    <s v="DTM02"/>
    <s v="SD03"/>
    <x v="39"/>
    <s v="DTM0202"/>
    <s v="SD03144"/>
    <s v="Kass Ruhall School"/>
    <s v="DTM0202019"/>
    <s v="yes"/>
    <n v="12.496733000000001"/>
    <n v="24.272266999999999"/>
    <s v="Urban"/>
    <s v="Camp"/>
    <n v="500"/>
    <n v="2200"/>
    <n v="500"/>
    <n v="2500"/>
    <n v="500"/>
    <n v="2500"/>
    <m/>
    <m/>
    <m/>
    <m/>
    <m/>
    <m/>
    <m/>
    <m/>
    <m/>
    <m/>
    <x v="4"/>
    <s v="Kas"/>
    <m/>
    <m/>
    <m/>
    <m/>
    <s v="Communal clashes (ethnic, land, cattle) "/>
    <s v="Armed conflict, Violence"/>
    <s v=""/>
    <s v=""/>
    <n v="500"/>
    <m/>
    <m/>
    <m/>
    <m/>
    <m/>
    <m/>
    <n v="43"/>
    <n v="21"/>
    <n v="363"/>
    <n v="171"/>
    <n v="449"/>
    <n v="406"/>
    <n v="449"/>
    <n v="363"/>
    <n v="107"/>
    <n v="128"/>
    <x v="1"/>
    <m/>
    <m/>
    <m/>
    <m/>
    <m/>
    <m/>
    <s v=" احمد محمد ابراهيم "/>
    <s v="Religious leaders"/>
    <s v=" male "/>
    <s v=" 995,622,385 "/>
    <s v=" موسى على عبدالله "/>
    <s v="Religious leaders"/>
    <s v=" male "/>
    <s v=" 926,084,849 "/>
    <s v=" الدوم عبدالله إسحق "/>
    <s v="Ameer"/>
    <s v=" male "/>
    <s v=" 996,283,030 "/>
    <n v="11"/>
    <s v="In person"/>
    <s v="Only for some"/>
    <s v="Only for some"/>
    <s v="Only for some"/>
    <s v="Green     "/>
    <n v="659"/>
    <n v="1411"/>
    <n v="1089"/>
    <s v="South Darfur"/>
    <s v="Kas"/>
    <s v="SD03"/>
    <s v="SD03144"/>
    <s v="Accurate"/>
    <s v="71c7419f-4a3b-4302-815c-2e0a9972d55a"/>
    <s v="Show location"/>
  </r>
  <r>
    <s v="2021-04-23"/>
    <s v="Round3"/>
    <x v="5"/>
    <s v="DTM02"/>
    <s v="SD03"/>
    <x v="39"/>
    <s v="DTM0202"/>
    <s v="SD03144"/>
    <s v="Kass Savannah"/>
    <s v="DTM0202020"/>
    <s v="yes"/>
    <n v="12.493867"/>
    <n v="24.295033"/>
    <s v="Urban"/>
    <s v="Camp"/>
    <n v="400"/>
    <n v="2000"/>
    <n v="350"/>
    <n v="920"/>
    <n v="344"/>
    <n v="882"/>
    <n v="6"/>
    <n v="38"/>
    <m/>
    <m/>
    <m/>
    <m/>
    <m/>
    <m/>
    <m/>
    <m/>
    <x v="4"/>
    <s v="Kas"/>
    <s v="Central Darfur"/>
    <s v="Zalingi"/>
    <s v="North Darfur"/>
    <s v="Tawila"/>
    <s v="Armed conflict, Violence"/>
    <s v="Communal clashes (ethnic, land, cattle) "/>
    <s v=""/>
    <s v=""/>
    <n v="350"/>
    <m/>
    <m/>
    <m/>
    <m/>
    <m/>
    <m/>
    <n v="6"/>
    <n v="0"/>
    <n v="47"/>
    <n v="113"/>
    <n v="220"/>
    <n v="178"/>
    <n v="160"/>
    <n v="154"/>
    <n v="18"/>
    <n v="24"/>
    <x v="1"/>
    <m/>
    <m/>
    <m/>
    <m/>
    <m/>
    <m/>
    <s v=" خاطر محمد الدومة "/>
    <s v="Religious leaders"/>
    <s v=" male "/>
    <s v=" 928,136,664 "/>
    <s v=" آدم محمد أدم "/>
    <s v="Ameer"/>
    <s v=" male "/>
    <s v=" 998,927,766 "/>
    <s v=" على شوقار حامد "/>
    <s v="Religious leaders"/>
    <s v=" male "/>
    <s v=" 991,687,816 "/>
    <n v="3"/>
    <s v="In person"/>
    <s v="Only for some"/>
    <s v="No"/>
    <s v="No"/>
    <s v="Orange    "/>
    <n v="650"/>
    <n v="451"/>
    <n v="469"/>
    <s v="South Darfur"/>
    <s v="Kas"/>
    <s v="SD03"/>
    <s v="SD03144"/>
    <s v="Accurate"/>
    <s v="d53d8204-b6c6-4fed-8047-9a301560131e"/>
    <s v="Show location"/>
  </r>
  <r>
    <s v="2021-04-25"/>
    <s v="Round3"/>
    <x v="5"/>
    <s v="DTM02"/>
    <s v="SD03"/>
    <x v="39"/>
    <s v="DTM0202"/>
    <s v="SD03144"/>
    <s v="Kass Shawa"/>
    <s v="DTM0202021"/>
    <s v="yes"/>
    <n v="12.88194"/>
    <n v="24.466830000000002"/>
    <s v="Urban"/>
    <s v="Camp"/>
    <n v="400"/>
    <n v="1500"/>
    <n v="336"/>
    <n v="2011"/>
    <n v="331"/>
    <n v="1976"/>
    <n v="5"/>
    <n v="35"/>
    <m/>
    <m/>
    <m/>
    <m/>
    <m/>
    <m/>
    <m/>
    <m/>
    <x v="4"/>
    <s v="Kas"/>
    <m/>
    <m/>
    <m/>
    <m/>
    <s v="Armed conflict, Violence"/>
    <s v="Communal clashes (ethnic, land, cattle) "/>
    <s v=""/>
    <s v=""/>
    <n v="336"/>
    <m/>
    <m/>
    <m/>
    <m/>
    <m/>
    <m/>
    <n v="16"/>
    <n v="47"/>
    <n v="189"/>
    <n v="236"/>
    <n v="299"/>
    <n v="299"/>
    <n v="330"/>
    <n v="406"/>
    <n v="110"/>
    <n v="79"/>
    <x v="0"/>
    <m/>
    <m/>
    <m/>
    <m/>
    <m/>
    <m/>
    <s v=" هارون آدم عبدالرحمن "/>
    <s v="Religious leaders"/>
    <s v=" male "/>
    <s v=" 925,672,585 "/>
    <s v=" أسماعيل عبدالجليل "/>
    <s v="Religious leaders"/>
    <s v=" male "/>
    <s v=" 924,754,745 "/>
    <s v=" فاطمة الحاج "/>
    <s v="Ameer"/>
    <s v=" female "/>
    <s v=" 993,564,321 "/>
    <n v="8"/>
    <s v="In person"/>
    <s v="Only for some"/>
    <s v="Only for some"/>
    <s v="Only for some"/>
    <s v="Green     "/>
    <n v="652"/>
    <n v="944"/>
    <n v="1067"/>
    <s v="South Darfur"/>
    <s v="Sharg Aj Jabal"/>
    <s v="SD03"/>
    <s v="SD03147"/>
    <s v="Accurate"/>
    <s v="69987ef5-3cda-43be-a790-c36787512841"/>
    <s v="Show location"/>
  </r>
  <r>
    <s v="2021-04-26"/>
    <s v="Round3"/>
    <x v="5"/>
    <s v="DTM02"/>
    <s v="SD03"/>
    <x v="39"/>
    <s v="DTM0202"/>
    <s v="SD03144"/>
    <s v="Kass Thur"/>
    <s v="DTM0202022"/>
    <s v="yes"/>
    <n v="12.515983"/>
    <n v="24.277699999999999"/>
    <s v="Urban"/>
    <s v="Camp"/>
    <n v="575"/>
    <n v="3700"/>
    <n v="532"/>
    <n v="3724"/>
    <n v="482"/>
    <n v="3374"/>
    <n v="50"/>
    <n v="350"/>
    <m/>
    <m/>
    <m/>
    <m/>
    <m/>
    <m/>
    <m/>
    <m/>
    <x v="4"/>
    <s v="Kas"/>
    <s v="Central Darfur"/>
    <s v="Zalingi"/>
    <m/>
    <m/>
    <s v="Armed conflict, Violence"/>
    <s v=""/>
    <s v=""/>
    <s v=""/>
    <n v="300"/>
    <m/>
    <m/>
    <m/>
    <m/>
    <n v="232"/>
    <m/>
    <n v="172"/>
    <n v="207"/>
    <n v="241"/>
    <n v="276"/>
    <n v="552"/>
    <n v="483"/>
    <n v="793"/>
    <n v="586"/>
    <n v="138"/>
    <n v="276"/>
    <x v="0"/>
    <m/>
    <m/>
    <m/>
    <m/>
    <m/>
    <m/>
    <s v=" ادم عبدالله ادم عبدالله "/>
    <s v="Ameer"/>
    <s v=" male "/>
    <s v=" 999,796,671 "/>
    <s v=" حسن أبكر اسحق "/>
    <s v="Religious leaders"/>
    <s v=" male "/>
    <s v=" 924,734,148 "/>
    <s v=" الياس إسحق ابكر "/>
    <s v="Religious leaders"/>
    <s v=" male "/>
    <s v=" 924,913,048 "/>
    <n v="7"/>
    <s v="In person"/>
    <s v="Yes, for most"/>
    <s v="Yes, for most"/>
    <s v="Yes, for most"/>
    <s v="Green     "/>
    <n v="587"/>
    <n v="1896"/>
    <n v="1828"/>
    <s v="South Darfur"/>
    <s v="Kas"/>
    <s v="SD03"/>
    <s v="SD03144"/>
    <s v="Accurate"/>
    <s v="a1981e65-c3df-4742-86df-e6a6794c9e4c"/>
    <s v="Show location"/>
  </r>
  <r>
    <s v="2021-04-23"/>
    <s v="Round3"/>
    <x v="5"/>
    <s v="DTM02"/>
    <s v="SD03"/>
    <x v="39"/>
    <s v="DTM0202"/>
    <s v="SD03144"/>
    <s v="Kass Yahia Hajar"/>
    <s v="DTM0202023"/>
    <s v="yes"/>
    <n v="12.497933"/>
    <n v="24.289583"/>
    <s v="Urban"/>
    <s v="Camp"/>
    <n v="350"/>
    <n v="1700"/>
    <n v="400"/>
    <n v="2050"/>
    <n v="400"/>
    <n v="2050"/>
    <m/>
    <m/>
    <m/>
    <m/>
    <m/>
    <m/>
    <m/>
    <m/>
    <m/>
    <m/>
    <x v="4"/>
    <s v="Kas"/>
    <s v="South Darfur"/>
    <s v="Shattaya"/>
    <m/>
    <m/>
    <s v="Armed conflict, Violence"/>
    <s v=""/>
    <s v=""/>
    <s v=""/>
    <m/>
    <m/>
    <m/>
    <m/>
    <n v="400"/>
    <m/>
    <m/>
    <n v="54"/>
    <n v="72"/>
    <n v="288"/>
    <n v="126"/>
    <n v="414"/>
    <n v="376"/>
    <n v="270"/>
    <n v="342"/>
    <n v="36"/>
    <n v="72"/>
    <x v="0"/>
    <m/>
    <m/>
    <m/>
    <m/>
    <m/>
    <m/>
    <s v=" عيسي موسي محمد ابكر "/>
    <s v="Religious leaders"/>
    <s v=" male "/>
    <s v=" 928,603,988 "/>
    <s v=" عبدالمالك يوسف محمد "/>
    <s v="Ameer"/>
    <s v=" male "/>
    <s v=" 920,440,240 "/>
    <s v=" عبداللطيف محمد عباس "/>
    <s v="Ameer"/>
    <s v=" male "/>
    <s v=" 991,183,504 "/>
    <n v="5"/>
    <s v="In person"/>
    <s v="Yes, for most"/>
    <s v="Yes, for most"/>
    <s v="Yes, for most"/>
    <s v="Green     "/>
    <n v="584"/>
    <n v="1062"/>
    <n v="988"/>
    <s v="South Darfur"/>
    <s v="Kas"/>
    <s v="SD03"/>
    <s v="SD03144"/>
    <s v="Accurate"/>
    <s v="b9ba8664-e721-4f9a-a881-bf682a6cc177"/>
    <s v="Show location"/>
  </r>
  <r>
    <s v="2021-05-04"/>
    <s v="Round3"/>
    <x v="5"/>
    <s v="DTM02"/>
    <s v="SD03"/>
    <x v="39"/>
    <s v="DTM0202"/>
    <s v="SD03144"/>
    <s v="Krindy Kaslo"/>
    <s v="DTM0202004"/>
    <s v="yes"/>
    <n v="12.274433"/>
    <n v="24.310883"/>
    <s v="Rural"/>
    <s v="Village"/>
    <n v="15"/>
    <n v="75"/>
    <n v="9"/>
    <n v="45"/>
    <m/>
    <m/>
    <m/>
    <m/>
    <m/>
    <m/>
    <m/>
    <m/>
    <m/>
    <m/>
    <n v="9"/>
    <n v="45"/>
    <x v="4"/>
    <s v="As Salam - SD"/>
    <m/>
    <m/>
    <m/>
    <m/>
    <s v="Communal clashes (ethnic, land, cattle) "/>
    <s v="Armed conflict, Violence"/>
    <s v=""/>
    <s v=""/>
    <m/>
    <n v="4"/>
    <m/>
    <n v="5"/>
    <m/>
    <m/>
    <m/>
    <n v="2"/>
    <n v="3"/>
    <n v="4"/>
    <n v="5"/>
    <n v="7"/>
    <n v="7"/>
    <n v="7"/>
    <n v="8"/>
    <n v="1"/>
    <n v="1"/>
    <x v="1"/>
    <m/>
    <m/>
    <m/>
    <m/>
    <m/>
    <m/>
    <s v=" آدم محمد خليل "/>
    <s v="Religious leaders"/>
    <s v=" male "/>
    <s v=" 960,496,449 "/>
    <s v=" شريف محمد عيسى "/>
    <s v="Ameer"/>
    <s v=" male "/>
    <s v=" 916,340,579 "/>
    <s v=" نور الدائم محمد علي "/>
    <s v="Ameer"/>
    <s v=" male "/>
    <s v=" 969,407,074 "/>
    <n v="5"/>
    <s v="In person"/>
    <s v="Yes, for most"/>
    <s v="Only for some"/>
    <s v="Only for some"/>
    <s v="Green     "/>
    <n v="660"/>
    <n v="21"/>
    <n v="24"/>
    <s v="South Darfur"/>
    <s v="Kas"/>
    <s v="SD03"/>
    <s v="SD03144"/>
    <s v="Accurate"/>
    <s v="81c0127f-c4a1-40da-b913-2dd0544026e5"/>
    <s v="Show location"/>
  </r>
  <r>
    <s v="2021-04-26"/>
    <s v="Round3"/>
    <x v="5"/>
    <s v="DTM02"/>
    <s v="SD03"/>
    <x v="39"/>
    <s v="DTM0202"/>
    <s v="SD03144"/>
    <s v="Kumpa"/>
    <s v="DTM0202005"/>
    <s v="yes"/>
    <n v="12.437567"/>
    <n v="24.087"/>
    <s v="Rural"/>
    <s v="Village"/>
    <n v="44"/>
    <n v="264"/>
    <n v="21"/>
    <n v="105"/>
    <m/>
    <m/>
    <n v="6"/>
    <n v="30"/>
    <m/>
    <m/>
    <n v="7"/>
    <n v="35"/>
    <n v="4"/>
    <n v="20"/>
    <n v="4"/>
    <n v="20"/>
    <x v="4"/>
    <s v="Kas"/>
    <s v="South Darfur"/>
    <s v="Shattaya"/>
    <m/>
    <m/>
    <s v="Economic reasons (no livelihood/no services)"/>
    <s v=""/>
    <s v=""/>
    <s v=""/>
    <m/>
    <m/>
    <m/>
    <n v="21"/>
    <m/>
    <m/>
    <m/>
    <n v="3"/>
    <n v="4"/>
    <n v="6"/>
    <n v="7"/>
    <n v="12"/>
    <n v="21"/>
    <n v="22"/>
    <n v="10"/>
    <n v="13"/>
    <n v="7"/>
    <x v="0"/>
    <m/>
    <m/>
    <m/>
    <m/>
    <m/>
    <m/>
    <s v=" علي محمد ادم "/>
    <s v="Religious leaders"/>
    <s v=" male "/>
    <s v=" 927,025,787 "/>
    <s v=" علي آدم احمد "/>
    <s v="Religious leaders"/>
    <s v=" male "/>
    <s v=" 994,190,344 "/>
    <s v=" محممود عبدالرحمن "/>
    <s v="Ameer"/>
    <s v=" male "/>
    <s v=" 128,051,028 "/>
    <n v="4"/>
    <s v="In person"/>
    <s v="Only for some"/>
    <s v="No"/>
    <s v="Only for some"/>
    <s v="Orange    "/>
    <n v="653"/>
    <n v="56"/>
    <n v="49"/>
    <s v="South Darfur"/>
    <s v="Kas"/>
    <s v="SD03"/>
    <s v="SD03144"/>
    <s v="Accurate"/>
    <s v="d9434016-40bf-4866-a068-c1034a3dfb41"/>
    <s v="Show location"/>
  </r>
  <r>
    <s v="2021-05-03"/>
    <s v="Round3"/>
    <x v="5"/>
    <s v="DTM02"/>
    <s v="SD03"/>
    <x v="39"/>
    <s v="DTM0202"/>
    <s v="SD03144"/>
    <s v="Martoga"/>
    <s v="DTM0202006"/>
    <s v="yes"/>
    <n v="12.372817"/>
    <n v="24.165900000000001"/>
    <s v="Rural"/>
    <s v="Village"/>
    <n v="96"/>
    <n v="480"/>
    <n v="124"/>
    <n v="620"/>
    <n v="25"/>
    <n v="125"/>
    <n v="36"/>
    <n v="180"/>
    <n v="30"/>
    <n v="150"/>
    <n v="15"/>
    <n v="75"/>
    <n v="18"/>
    <n v="90"/>
    <m/>
    <m/>
    <x v="4"/>
    <s v="Kas"/>
    <s v="South Darfur"/>
    <s v="Shattaya"/>
    <s v="North Darfur"/>
    <s v="Al Fasher"/>
    <s v="Economic reasons (no livelihood/no services)"/>
    <s v="Communal clashes (ethnic, land, cattle) "/>
    <s v=""/>
    <s v=""/>
    <m/>
    <n v="124"/>
    <m/>
    <m/>
    <m/>
    <m/>
    <m/>
    <n v="17"/>
    <n v="9"/>
    <n v="44"/>
    <n v="52"/>
    <n v="70"/>
    <n v="158"/>
    <n v="87"/>
    <n v="140"/>
    <n v="17"/>
    <n v="26"/>
    <x v="0"/>
    <m/>
    <m/>
    <m/>
    <m/>
    <m/>
    <m/>
    <s v=" موسى ابراهيم "/>
    <s v="Ameer"/>
    <s v=" male "/>
    <s v=" 994,707,770 "/>
    <s v=" آدم حامد آدم "/>
    <s v="Ameer"/>
    <s v=" male "/>
    <s v=" 927,189,255 "/>
    <s v=" عبدالنور عمر "/>
    <s v="Religious leaders"/>
    <s v=" male "/>
    <s v=" 927,222,294 "/>
    <n v="15"/>
    <s v="In person"/>
    <s v="Only for some"/>
    <s v="Only for some"/>
    <s v="Only for some"/>
    <s v="Green     "/>
    <n v="658"/>
    <n v="235"/>
    <n v="385"/>
    <s v="South Darfur"/>
    <s v="Kas"/>
    <s v="SD03"/>
    <s v="SD03144"/>
    <s v="Accurate"/>
    <s v="d07f7d21-99bc-4596-afdb-7a110082725c"/>
    <s v="Show location"/>
  </r>
  <r>
    <s v="2021-05-08"/>
    <s v="Round3"/>
    <x v="5"/>
    <s v="DTM02"/>
    <s v="SD03"/>
    <x v="39"/>
    <s v="DTM0202"/>
    <s v="SD03144"/>
    <s v="Musa Begra"/>
    <s v="DTM0202007"/>
    <s v="yes"/>
    <n v="12.25356"/>
    <n v="24.571280000000002"/>
    <s v="Rural"/>
    <s v="Village"/>
    <n v="2"/>
    <n v="17"/>
    <n v="1"/>
    <n v="6"/>
    <m/>
    <m/>
    <m/>
    <m/>
    <n v="1"/>
    <n v="6"/>
    <m/>
    <m/>
    <m/>
    <m/>
    <m/>
    <m/>
    <x v="4"/>
    <s v="Beliel"/>
    <m/>
    <m/>
    <m/>
    <m/>
    <s v="Economic reasons (no livelihood/no services)"/>
    <s v=""/>
    <s v=""/>
    <s v=""/>
    <m/>
    <n v="1"/>
    <m/>
    <m/>
    <m/>
    <m/>
    <m/>
    <n v="0"/>
    <n v="0"/>
    <n v="0"/>
    <n v="0"/>
    <n v="4"/>
    <n v="0"/>
    <n v="0"/>
    <n v="1"/>
    <n v="1"/>
    <n v="0"/>
    <x v="0"/>
    <m/>
    <m/>
    <m/>
    <m/>
    <m/>
    <m/>
    <s v=" عبدالرحمن عبدالله "/>
    <s v="Ameer"/>
    <s v=" male "/>
    <s v=" 919,476,870 "/>
    <s v=" حسين إبراهيم أسماعيل "/>
    <s v="Religious leaders"/>
    <s v=" male "/>
    <s v=" 962,318,641 "/>
    <s v=" عبدالعظيم حسين بخيت "/>
    <s v="Ameer"/>
    <s v=" male "/>
    <s v=" 902,973,221 "/>
    <n v="4"/>
    <s v="In person"/>
    <s v="Yes, for everything"/>
    <s v="Yes, for most"/>
    <s v="Yes, for most"/>
    <s v="Green     "/>
    <n v="664"/>
    <n v="5"/>
    <n v="1"/>
    <s v="South Darfur"/>
    <s v="Nyala Shimal"/>
    <s v="SD03"/>
    <s v="SD03164"/>
    <s v="Accurate"/>
    <s v="8c7f041f-87c1-4d8b-93e8-b56961be4086"/>
    <s v="Show location"/>
  </r>
  <r>
    <s v="2021-04-29"/>
    <s v="Round3"/>
    <x v="5"/>
    <s v="DTM02"/>
    <s v="SD03"/>
    <x v="40"/>
    <s v="DTM0210"/>
    <s v="SD03159"/>
    <s v="Dahal Mohajreen"/>
    <s v="DTM0210006"/>
    <s v="yes"/>
    <n v="11.049849999999999"/>
    <n v="24.349816000000001"/>
    <s v="Rural"/>
    <s v="Village"/>
    <n v="110"/>
    <n v="640"/>
    <n v="100"/>
    <n v="567"/>
    <m/>
    <m/>
    <n v="100"/>
    <n v="567"/>
    <m/>
    <m/>
    <m/>
    <m/>
    <m/>
    <m/>
    <m/>
    <m/>
    <x v="4"/>
    <s v="Kateila"/>
    <m/>
    <m/>
    <m/>
    <m/>
    <s v="Armed conflict, Violence"/>
    <s v=""/>
    <s v=""/>
    <s v=""/>
    <m/>
    <n v="100"/>
    <m/>
    <m/>
    <m/>
    <m/>
    <m/>
    <n v="7"/>
    <n v="14"/>
    <n v="43"/>
    <n v="29"/>
    <n v="79"/>
    <n v="65"/>
    <n v="100"/>
    <n v="201"/>
    <n v="7"/>
    <n v="22"/>
    <x v="1"/>
    <m/>
    <m/>
    <m/>
    <m/>
    <m/>
    <m/>
    <s v=" حاج هرون "/>
    <s v="Religious leaders"/>
    <s v=" male "/>
    <s v=" 907,965,451 "/>
    <s v=""/>
    <s v=""/>
    <s v=""/>
    <s v=""/>
    <s v=""/>
    <s v=""/>
    <s v=""/>
    <s v=""/>
    <n v="1"/>
    <s v="In person"/>
    <s v="Yes, for everything"/>
    <s v="Yes, for most"/>
    <s v="Yes, for most"/>
    <s v="Red       "/>
    <n v="490"/>
    <n v="236"/>
    <n v="331"/>
    <s v="South Darfur"/>
    <s v="Kateila"/>
    <s v="SD03"/>
    <s v="SD03159"/>
    <s v="Accurate"/>
    <s v="87dc4ff5-2e8d-459a-9a89-c39f75bd93c5"/>
    <s v="Show location"/>
  </r>
  <r>
    <s v="2021-04-24"/>
    <s v="Round3"/>
    <x v="5"/>
    <s v="DTM02"/>
    <s v="SD03"/>
    <x v="40"/>
    <s v="DTM0210"/>
    <s v="SD03159"/>
    <s v="Gibeibish"/>
    <s v="DTM0210004"/>
    <s v="yes"/>
    <n v="11.260109999999999"/>
    <n v="24.29091"/>
    <s v="Rural"/>
    <s v="Village"/>
    <n v="75"/>
    <n v="330"/>
    <n v="70"/>
    <n v="130"/>
    <m/>
    <m/>
    <n v="70"/>
    <n v="130"/>
    <m/>
    <m/>
    <m/>
    <m/>
    <m/>
    <m/>
    <m/>
    <m/>
    <x v="4"/>
    <s v="Kateila"/>
    <m/>
    <m/>
    <m/>
    <m/>
    <s v="Armed conflict, Violence"/>
    <s v=""/>
    <s v=""/>
    <s v=""/>
    <m/>
    <n v="70"/>
    <m/>
    <m/>
    <m/>
    <m/>
    <m/>
    <n v="2"/>
    <n v="4"/>
    <n v="4"/>
    <n v="9"/>
    <n v="22"/>
    <n v="14"/>
    <n v="26"/>
    <n v="35"/>
    <n v="5"/>
    <n v="9"/>
    <x v="0"/>
    <m/>
    <m/>
    <m/>
    <m/>
    <m/>
    <m/>
    <s v=" ابو بكر عبدالله إبراهيم "/>
    <s v="Ameer"/>
    <s v=" male "/>
    <s v=" 918,749,357 "/>
    <s v=" عثمان عبدالله  عثمان "/>
    <s v="Religious leaders"/>
    <s v=" male "/>
    <s v=" 925,832,080 "/>
    <s v=" محمد عيسي ادم "/>
    <s v="Religious leaders"/>
    <s v=" male "/>
    <s v=" 923,071,601 "/>
    <n v="6"/>
    <s v="In person"/>
    <s v="Yes, for most"/>
    <s v="Yes, for most"/>
    <s v="Yes, for most"/>
    <s v="Green     "/>
    <n v="497"/>
    <n v="59"/>
    <n v="71"/>
    <s v="South Darfur"/>
    <s v="Kateila"/>
    <s v="SD03"/>
    <s v="SD03159"/>
    <s v="Accurate"/>
    <s v="163c916e-9e80-4211-a620-5f3a12440f77"/>
    <s v="Show location"/>
  </r>
  <r>
    <s v="2021-05-02"/>
    <s v="Round3"/>
    <x v="5"/>
    <s v="DTM02"/>
    <s v="SD03"/>
    <x v="40"/>
    <s v="DTM0210"/>
    <s v="SD03159"/>
    <s v="Hai El bitary"/>
    <s v="DTM0210014"/>
    <s v="yes"/>
    <n v="11.19768"/>
    <n v="24.382950000000001"/>
    <s v="Urban"/>
    <s v="neighborhood"/>
    <n v="285"/>
    <n v="1425"/>
    <n v="280"/>
    <n v="1400"/>
    <n v="280"/>
    <n v="1400"/>
    <m/>
    <m/>
    <m/>
    <m/>
    <m/>
    <m/>
    <m/>
    <m/>
    <m/>
    <m/>
    <x v="4"/>
    <s v="Kateila"/>
    <m/>
    <m/>
    <m/>
    <m/>
    <s v="Armed conflict, Violence"/>
    <s v=""/>
    <s v=""/>
    <s v=""/>
    <m/>
    <n v="280"/>
    <m/>
    <m/>
    <m/>
    <m/>
    <m/>
    <n v="22"/>
    <n v="0"/>
    <n v="43"/>
    <n v="86"/>
    <n v="172"/>
    <n v="258"/>
    <n v="302"/>
    <n v="388"/>
    <n v="43"/>
    <n v="86"/>
    <x v="1"/>
    <m/>
    <m/>
    <m/>
    <m/>
    <m/>
    <m/>
    <s v=" الطيب علي عمر "/>
    <s v="Religious leaders"/>
    <s v=" male "/>
    <s v=" 928,470,954 "/>
    <s v=""/>
    <s v=""/>
    <s v=""/>
    <s v=""/>
    <s v=""/>
    <s v=""/>
    <s v=""/>
    <s v=""/>
    <n v="1"/>
    <s v="In person"/>
    <s v="Yes, for most"/>
    <s v="Yes, for most"/>
    <s v="No"/>
    <s v="Red       "/>
    <n v="500"/>
    <n v="582"/>
    <n v="818"/>
    <s v="South Darfur"/>
    <s v="Kateila"/>
    <s v="SD03"/>
    <s v="SD03159"/>
    <s v="Accurate"/>
    <s v="09c5eb48-4f82-4ef2-956e-ea22849e47b7"/>
    <s v="Show location"/>
  </r>
  <r>
    <s v="2021-05-04"/>
    <s v="Round3"/>
    <x v="5"/>
    <s v="DTM02"/>
    <s v="SD03"/>
    <x v="40"/>
    <s v="DTM0210"/>
    <s v="SD03159"/>
    <s v="Hai El Mojama"/>
    <s v="DTM0210015"/>
    <s v="yes"/>
    <n v="11.19843"/>
    <n v="24.399366000000001"/>
    <s v="Urban"/>
    <s v="neighborhood"/>
    <n v="48"/>
    <n v="250"/>
    <n v="47"/>
    <n v="250"/>
    <m/>
    <m/>
    <n v="47"/>
    <n v="250"/>
    <m/>
    <m/>
    <m/>
    <m/>
    <m/>
    <m/>
    <m/>
    <m/>
    <x v="4"/>
    <s v="Kateila"/>
    <m/>
    <m/>
    <m/>
    <m/>
    <s v="Armed conflict, Violence"/>
    <s v=""/>
    <s v=""/>
    <s v=""/>
    <m/>
    <n v="47"/>
    <m/>
    <m/>
    <m/>
    <m/>
    <m/>
    <n v="0"/>
    <n v="7"/>
    <n v="21"/>
    <n v="14"/>
    <n v="27"/>
    <n v="34"/>
    <n v="65"/>
    <n v="58"/>
    <n v="7"/>
    <n v="17"/>
    <x v="1"/>
    <m/>
    <m/>
    <m/>
    <m/>
    <m/>
    <m/>
    <s v=" ابو بكر محمد "/>
    <s v="Religious leaders"/>
    <s v=" male "/>
    <s v=" 991,446,599 "/>
    <s v=""/>
    <s v=""/>
    <s v=""/>
    <s v=""/>
    <s v=""/>
    <s v=""/>
    <s v=""/>
    <s v=""/>
    <n v="1"/>
    <s v="In person"/>
    <s v="Yes, for most"/>
    <s v="Yes, for most"/>
    <s v="No"/>
    <s v="Red       "/>
    <n v="501"/>
    <n v="120"/>
    <n v="130"/>
    <s v="South Darfur"/>
    <s v="Kateila"/>
    <s v="SD03"/>
    <s v="SD03159"/>
    <s v="Accurate"/>
    <s v="42ee6a61-de9d-4d1a-b633-de03faba0512"/>
    <s v="Show location"/>
  </r>
  <r>
    <s v="2021-04-22"/>
    <s v="Round3"/>
    <x v="5"/>
    <s v="DTM02"/>
    <s v="SD03"/>
    <x v="40"/>
    <s v="DTM0210"/>
    <s v="SD03159"/>
    <s v="Haraza"/>
    <s v="DTM0210005"/>
    <s v="yes"/>
    <n v="11.331833"/>
    <n v="24.179549999999999"/>
    <s v="Rural"/>
    <s v="Village"/>
    <n v="260"/>
    <n v="1200"/>
    <n v="240"/>
    <n v="1050"/>
    <m/>
    <m/>
    <n v="240"/>
    <n v="1050"/>
    <m/>
    <m/>
    <m/>
    <m/>
    <m/>
    <m/>
    <m/>
    <m/>
    <x v="4"/>
    <s v="Kateila"/>
    <s v="South Darfur"/>
    <m/>
    <m/>
    <m/>
    <s v="Armed conflict, Violence"/>
    <s v=""/>
    <s v=""/>
    <s v=""/>
    <m/>
    <n v="240"/>
    <m/>
    <m/>
    <m/>
    <m/>
    <m/>
    <n v="0"/>
    <n v="0"/>
    <n v="25"/>
    <n v="75"/>
    <n v="150"/>
    <n v="99"/>
    <n v="263"/>
    <n v="325"/>
    <n v="25"/>
    <n v="88"/>
    <x v="1"/>
    <m/>
    <m/>
    <m/>
    <m/>
    <m/>
    <m/>
    <s v=" عبدالرحمن شوقار "/>
    <s v="Ameer"/>
    <s v=" male "/>
    <s v=" 919,238,029 "/>
    <s v=" موسي ادم "/>
    <s v="Religious leaders"/>
    <s v=" male "/>
    <s v=" 991,388,351 "/>
    <s v=""/>
    <s v=""/>
    <s v=""/>
    <s v=""/>
    <n v="7"/>
    <s v="In person"/>
    <s v="Yes, for most"/>
    <s v="Yes, for most"/>
    <s v="Yes, for most"/>
    <s v="Green     "/>
    <n v="496"/>
    <n v="463"/>
    <n v="587"/>
    <s v="South Darfur"/>
    <s v="Kateila"/>
    <s v="SD03"/>
    <s v="SD03159"/>
    <s v="Accurate"/>
    <s v="dfd73320-2665-409c-b1f0-fbe1704c2d66"/>
    <s v="Show location"/>
  </r>
  <r>
    <s v="2021-05-05"/>
    <s v="Round3"/>
    <x v="5"/>
    <s v="DTM02"/>
    <s v="SD03"/>
    <x v="40"/>
    <s v="DTM0210"/>
    <s v="SD03159"/>
    <s v="Katayla Hai El salam"/>
    <s v="DTM0210011"/>
    <s v="yes"/>
    <n v="0"/>
    <n v="0"/>
    <s v="Urban"/>
    <s v="neighborhood"/>
    <n v="240"/>
    <n v="960"/>
    <n v="230"/>
    <n v="900"/>
    <m/>
    <m/>
    <n v="230"/>
    <n v="900"/>
    <m/>
    <m/>
    <m/>
    <m/>
    <m/>
    <m/>
    <m/>
    <m/>
    <x v="4"/>
    <s v="Kateila"/>
    <s v="North Darfur"/>
    <m/>
    <m/>
    <m/>
    <s v="Armed conflict, Violence"/>
    <s v=""/>
    <s v=""/>
    <s v=""/>
    <m/>
    <n v="230"/>
    <m/>
    <m/>
    <m/>
    <m/>
    <m/>
    <n v="0"/>
    <n v="13"/>
    <n v="39"/>
    <n v="26"/>
    <n v="77"/>
    <n v="102"/>
    <n v="231"/>
    <n v="283"/>
    <n v="39"/>
    <n v="90"/>
    <x v="1"/>
    <m/>
    <m/>
    <m/>
    <m/>
    <m/>
    <m/>
    <s v=" عمر عبدالله  الطيب "/>
    <s v="Religious leaders"/>
    <s v=" male "/>
    <s v=" 963,646,388 "/>
    <s v=""/>
    <s v=""/>
    <s v=""/>
    <s v=""/>
    <s v=""/>
    <s v=""/>
    <s v=""/>
    <s v=""/>
    <n v="1"/>
    <s v="In person"/>
    <s v="Yes, for most"/>
    <s v="Yes, for everything"/>
    <s v="Yes, for most"/>
    <s v="Red       "/>
    <n v="502"/>
    <n v="386"/>
    <n v="514"/>
    <s v="South Darfur"/>
    <s v="Kateila"/>
    <s v="SD02"/>
    <s v="SD03159"/>
    <s v="Not Received"/>
    <s v="865127ac-261d-4cfb-b9bd-203b7b098cf2"/>
    <s v="Show location"/>
  </r>
  <r>
    <s v="2021-05-04"/>
    <s v="Round3"/>
    <x v="5"/>
    <s v="DTM02"/>
    <s v="SD03"/>
    <x v="40"/>
    <s v="DTM0210"/>
    <s v="SD03159"/>
    <s v="Katayla Hai El Tadamon"/>
    <s v="DTM0210012"/>
    <s v="yes"/>
    <n v="11.188732999999999"/>
    <n v="24.393699999999999"/>
    <s v="Urban"/>
    <s v="neighborhood"/>
    <n v="40"/>
    <n v="250"/>
    <n v="38"/>
    <n v="190"/>
    <n v="38"/>
    <n v="190"/>
    <m/>
    <m/>
    <m/>
    <m/>
    <m/>
    <m/>
    <m/>
    <m/>
    <m/>
    <m/>
    <x v="4"/>
    <s v="Kateila"/>
    <m/>
    <m/>
    <m/>
    <m/>
    <s v="Armed conflict, Violence"/>
    <s v=""/>
    <s v=""/>
    <s v=""/>
    <m/>
    <n v="38"/>
    <m/>
    <m/>
    <m/>
    <m/>
    <m/>
    <n v="0"/>
    <n v="8"/>
    <n v="5"/>
    <n v="3"/>
    <n v="24"/>
    <n v="39"/>
    <n v="60"/>
    <n v="43"/>
    <n v="0"/>
    <n v="8"/>
    <x v="1"/>
    <m/>
    <m/>
    <m/>
    <m/>
    <m/>
    <m/>
    <s v=" ابوبكر محمد "/>
    <s v="Religious leaders"/>
    <s v=" male "/>
    <s v=" 991,446,599 "/>
    <s v=""/>
    <s v=""/>
    <s v=""/>
    <s v=""/>
    <s v=""/>
    <s v=""/>
    <s v=""/>
    <s v=""/>
    <n v="1"/>
    <s v="In person"/>
    <s v="Yes, for everything"/>
    <s v="Yes, for everything"/>
    <s v="Yes, for most"/>
    <s v="Orange    "/>
    <n v="503"/>
    <n v="89"/>
    <n v="101"/>
    <s v="South Darfur"/>
    <s v="Kateila"/>
    <s v="SD03"/>
    <s v="SD03159"/>
    <s v="Accurate"/>
    <s v="b2213862-4e6e-42a6-9622-1066bbedbb5d"/>
    <s v="Show location"/>
  </r>
  <r>
    <s v="2021-05-05"/>
    <s v="Round3"/>
    <x v="5"/>
    <s v="DTM02"/>
    <s v="SD03"/>
    <x v="40"/>
    <s v="DTM0210"/>
    <s v="SD03159"/>
    <s v="Katayla Hai Shagra w ghra"/>
    <s v="DTM0210013"/>
    <s v="yes"/>
    <n v="11.195866000000001"/>
    <n v="24.394400000000001"/>
    <s v="Urban"/>
    <s v="neighborhood"/>
    <n v="140"/>
    <n v="980"/>
    <n v="147"/>
    <n v="1010"/>
    <n v="147"/>
    <n v="1010"/>
    <m/>
    <m/>
    <m/>
    <m/>
    <m/>
    <m/>
    <m/>
    <m/>
    <m/>
    <m/>
    <x v="4"/>
    <s v="Kateila"/>
    <m/>
    <m/>
    <m/>
    <m/>
    <s v="Armed conflict, Violence"/>
    <s v=""/>
    <s v=""/>
    <s v=""/>
    <m/>
    <n v="147"/>
    <m/>
    <m/>
    <m/>
    <m/>
    <m/>
    <n v="14"/>
    <n v="28"/>
    <n v="42"/>
    <n v="84"/>
    <n v="154"/>
    <n v="113"/>
    <n v="196"/>
    <n v="281"/>
    <n v="28"/>
    <n v="70"/>
    <x v="1"/>
    <m/>
    <m/>
    <m/>
    <m/>
    <m/>
    <m/>
    <s v=" عماد محمدين يوسف "/>
    <s v="Religious leaders"/>
    <s v=" male "/>
    <s v=" 924,773,886 "/>
    <s v=""/>
    <s v=""/>
    <s v=""/>
    <s v=""/>
    <s v=""/>
    <s v=""/>
    <s v=""/>
    <s v=""/>
    <n v="1"/>
    <s v="In person"/>
    <s v="Yes, for most"/>
    <s v="Yes, for most"/>
    <s v="Yes, for most"/>
    <s v="Red       "/>
    <n v="504"/>
    <n v="434"/>
    <n v="576"/>
    <s v="South Darfur"/>
    <s v="Kateila"/>
    <s v="SD03"/>
    <s v="SD03159"/>
    <s v="Accurate"/>
    <s v="fb2b4104-f44d-4c06-b89f-2e533c2796b2"/>
    <s v="Show location"/>
  </r>
  <r>
    <s v="2021-04-26"/>
    <s v="Round3"/>
    <x v="5"/>
    <s v="DTM02"/>
    <s v="SD03"/>
    <x v="40"/>
    <s v="DTM0210"/>
    <s v="SD03159"/>
    <s v="Khoor Shamam"/>
    <s v="DTM0210008"/>
    <s v="yes"/>
    <n v="10.953099999999999"/>
    <n v="24.346"/>
    <s v="Rural"/>
    <s v="Village"/>
    <n v="123"/>
    <n v="620"/>
    <n v="120"/>
    <n v="600"/>
    <m/>
    <m/>
    <n v="120"/>
    <n v="600"/>
    <m/>
    <m/>
    <m/>
    <m/>
    <m/>
    <m/>
    <m/>
    <m/>
    <x v="4"/>
    <s v="Kateila"/>
    <m/>
    <m/>
    <m/>
    <m/>
    <s v="Armed conflict, Violence"/>
    <s v=""/>
    <s v=""/>
    <s v=""/>
    <m/>
    <n v="120"/>
    <m/>
    <m/>
    <m/>
    <m/>
    <m/>
    <n v="8"/>
    <n v="0"/>
    <n v="17"/>
    <n v="34"/>
    <n v="101"/>
    <n v="60"/>
    <n v="169"/>
    <n v="152"/>
    <n v="8"/>
    <n v="51"/>
    <x v="1"/>
    <m/>
    <m/>
    <m/>
    <m/>
    <m/>
    <m/>
    <s v=" الفاضل صالح "/>
    <s v="Religious leaders"/>
    <s v=" male "/>
    <s v=" 911,980,727 "/>
    <s v=" موسي الطاهر "/>
    <s v="Ameer"/>
    <s v=" male "/>
    <s v=" 922,775,712 "/>
    <s v=" الشفيع "/>
    <s v="Religious leaders"/>
    <s v=" male "/>
    <s v=" 923,940,588 "/>
    <n v="6"/>
    <s v="In person"/>
    <s v="Yes, for most"/>
    <s v="Yes, for most"/>
    <s v="Yes, for most"/>
    <s v="Green     "/>
    <n v="492"/>
    <n v="303"/>
    <n v="297"/>
    <s v="South Darfur"/>
    <s v="Kateila"/>
    <s v="SD03"/>
    <s v="SD03159"/>
    <s v="Accurate"/>
    <s v="a9c93199-21d4-4f45-a063-b6ff57ca6892"/>
    <s v="Show location"/>
  </r>
  <r>
    <s v="2021-04-25"/>
    <s v="Round3"/>
    <x v="5"/>
    <s v="DTM02"/>
    <s v="SD03"/>
    <x v="40"/>
    <s v="DTM0210"/>
    <s v="SD03159"/>
    <s v="Remily"/>
    <s v="DTM0210009"/>
    <s v="yes"/>
    <n v="11.062810000000001"/>
    <n v="24.027660000000001"/>
    <s v="Rural"/>
    <s v="Village"/>
    <n v="50"/>
    <n v="240"/>
    <n v="40"/>
    <n v="200"/>
    <m/>
    <m/>
    <n v="40"/>
    <n v="200"/>
    <m/>
    <m/>
    <m/>
    <m/>
    <m/>
    <m/>
    <m/>
    <m/>
    <x v="4"/>
    <s v="Kateila"/>
    <m/>
    <m/>
    <m/>
    <m/>
    <s v="Armed conflict, Violence"/>
    <s v=""/>
    <s v=""/>
    <s v=""/>
    <m/>
    <n v="40"/>
    <m/>
    <m/>
    <m/>
    <m/>
    <m/>
    <n v="0"/>
    <n v="6"/>
    <n v="8"/>
    <n v="3"/>
    <n v="17"/>
    <n v="33"/>
    <n v="65"/>
    <n v="51"/>
    <n v="6"/>
    <n v="11"/>
    <x v="1"/>
    <m/>
    <m/>
    <m/>
    <m/>
    <m/>
    <m/>
    <s v=" حسين بشر "/>
    <s v="Religious leaders"/>
    <s v=" male "/>
    <s v=" 992,205,008 "/>
    <s v=""/>
    <s v=""/>
    <s v=""/>
    <s v=""/>
    <s v=""/>
    <s v=""/>
    <s v=""/>
    <s v=""/>
    <n v="1"/>
    <s v="In person"/>
    <s v="Yes, for most"/>
    <s v="Yes, for most"/>
    <s v="Yes, for most"/>
    <s v="Red       "/>
    <n v="493"/>
    <n v="96"/>
    <n v="104"/>
    <s v="South Darfur"/>
    <s v="Rehaid Albirdi"/>
    <s v="SD03"/>
    <s v="SD03158"/>
    <s v="Accurate"/>
    <s v="fae44c27-4cfb-4c5a-8ab4-2f5eabcb2693"/>
    <s v="Show location"/>
  </r>
  <r>
    <s v="2021-05-01"/>
    <s v="Round3"/>
    <x v="5"/>
    <s v="DTM02"/>
    <s v="SD03"/>
    <x v="40"/>
    <s v="DTM0210"/>
    <s v="SD03159"/>
    <s v="Um Takena"/>
    <s v="DTM0210010"/>
    <s v="yes"/>
    <n v="10.915115999999999"/>
    <n v="24.226700000000001"/>
    <s v="Rural"/>
    <s v="Village"/>
    <n v="259"/>
    <n v="1295"/>
    <n v="250"/>
    <n v="1250"/>
    <n v="250"/>
    <n v="1250"/>
    <m/>
    <m/>
    <m/>
    <m/>
    <m/>
    <m/>
    <m/>
    <m/>
    <m/>
    <m/>
    <x v="4"/>
    <s v="Kateila"/>
    <m/>
    <m/>
    <m/>
    <m/>
    <s v="Armed conflict, Violence"/>
    <s v=""/>
    <s v=""/>
    <s v=""/>
    <m/>
    <n v="250"/>
    <m/>
    <m/>
    <m/>
    <m/>
    <m/>
    <n v="0"/>
    <n v="33"/>
    <n v="50"/>
    <n v="33"/>
    <n v="150"/>
    <n v="201"/>
    <n v="367"/>
    <n v="333"/>
    <n v="33"/>
    <n v="50"/>
    <x v="1"/>
    <m/>
    <m/>
    <m/>
    <m/>
    <m/>
    <m/>
    <s v=" صبري ابكرادم "/>
    <s v="Ameer"/>
    <s v=" male "/>
    <s v=" 916,224,500 "/>
    <s v=" علي حامد "/>
    <s v="Religious leaders"/>
    <s v=" male "/>
    <s v=" 998,712,345 "/>
    <s v=""/>
    <s v=""/>
    <s v=""/>
    <s v=""/>
    <n v="4"/>
    <s v="In person"/>
    <s v="Yes, for most"/>
    <s v="Yes, for most"/>
    <s v="Yes, for most"/>
    <s v="Green     "/>
    <n v="494"/>
    <n v="600"/>
    <n v="650"/>
    <s v="South Darfur"/>
    <s v="Kateila"/>
    <s v="SD03"/>
    <s v="SD03159"/>
    <s v="Accurate"/>
    <s v="3a6b0649-5b98-42b9-9c54-0436ca77f838"/>
    <s v="Show location"/>
  </r>
  <r>
    <s v="2021-05-05"/>
    <s v="Round3"/>
    <x v="5"/>
    <s v="DTM02"/>
    <s v="SD03"/>
    <x v="41"/>
    <s v="DTM0208"/>
    <s v="SD03157"/>
    <s v="El Salam"/>
    <s v="DTM0208002"/>
    <s v="yes"/>
    <n v="11.78715"/>
    <n v="23.786517"/>
    <s v="Urban"/>
    <s v="Camp"/>
    <n v="500"/>
    <n v="5650"/>
    <n v="521"/>
    <n v="3473"/>
    <n v="521"/>
    <n v="3473"/>
    <m/>
    <m/>
    <m/>
    <m/>
    <m/>
    <m/>
    <m/>
    <m/>
    <m/>
    <m/>
    <x v="4"/>
    <s v="Kubum"/>
    <s v="Central Darfur"/>
    <s v="Mukjar"/>
    <s v="Central Darfur"/>
    <s v="Bendasi"/>
    <s v="Armed conflict, Violence"/>
    <s v=""/>
    <s v=""/>
    <s v=""/>
    <n v="521"/>
    <m/>
    <m/>
    <m/>
    <m/>
    <m/>
    <m/>
    <n v="75"/>
    <n v="112"/>
    <n v="149"/>
    <n v="299"/>
    <n v="560"/>
    <n v="672"/>
    <n v="635"/>
    <n v="710"/>
    <n v="112"/>
    <n v="149"/>
    <x v="0"/>
    <m/>
    <m/>
    <m/>
    <m/>
    <m/>
    <m/>
    <s v=" زكريا محمد هارون "/>
    <s v="Ameer"/>
    <s v=" male "/>
    <s v=" 926,756,638 "/>
    <s v=" محمد محمد يحي "/>
    <s v="NGO/Humanitarian Aid Worker"/>
    <s v=" male "/>
    <s v=" 922,703,284 "/>
    <s v=" عبدالغفار يوسف ادم "/>
    <s v="Religious leaders"/>
    <s v=" male "/>
    <s v=" 922,759,957 "/>
    <n v="25"/>
    <s v="In person"/>
    <s v="Yes, for most"/>
    <s v="Yes, for everything"/>
    <s v="Yes, for everything"/>
    <s v="Green     "/>
    <n v="591"/>
    <n v="1531"/>
    <n v="1942"/>
    <s v="South Darfur"/>
    <s v="Kubum"/>
    <s v="SD03"/>
    <s v="SD03157"/>
    <s v="Accurate"/>
    <s v="fb362aff-8887-4a49-881d-b555bbee8f2c"/>
    <s v="Show location"/>
  </r>
  <r>
    <s v="2021-04-26"/>
    <s v="Round3"/>
    <x v="5"/>
    <s v="DTM02"/>
    <s v="SD03"/>
    <x v="42"/>
    <s v="DTM0203"/>
    <s v="SD03145"/>
    <s v="Hashaba Camp"/>
    <s v="DTM0203004"/>
    <s v="yes"/>
    <n v="11.439913000000001"/>
    <n v="24.428277999999999"/>
    <s v="Rural"/>
    <s v="Camp"/>
    <n v="347"/>
    <n v="1735"/>
    <n v="783"/>
    <n v="6264"/>
    <n v="502"/>
    <n v="4016"/>
    <m/>
    <m/>
    <n v="281"/>
    <n v="2248"/>
    <m/>
    <m/>
    <m/>
    <m/>
    <m/>
    <m/>
    <x v="4"/>
    <s v="Sharg Aj Jabal"/>
    <s v="South Darfur"/>
    <s v="Mershing"/>
    <m/>
    <m/>
    <s v="Armed conflict, Violence"/>
    <s v=""/>
    <s v=""/>
    <s v=""/>
    <n v="733"/>
    <n v="50"/>
    <m/>
    <m/>
    <m/>
    <m/>
    <m/>
    <n v="115"/>
    <n v="307"/>
    <n v="307"/>
    <n v="346"/>
    <n v="1114"/>
    <n v="1500"/>
    <n v="1345"/>
    <n v="961"/>
    <n v="77"/>
    <n v="192"/>
    <x v="0"/>
    <m/>
    <m/>
    <m/>
    <m/>
    <m/>
    <m/>
    <s v=" الزين محمد عبدالرحمن الطاهر "/>
    <s v="Religious leaders"/>
    <s v=" male "/>
    <s v=" 968,028,550 "/>
    <s v=" ادم عبدالله احمد موسى "/>
    <s v="Religious leaders"/>
    <s v=" male "/>
    <s v=" 924,635,101 "/>
    <s v=" محمد ابكر محمد عبدالله "/>
    <s v="Ameer"/>
    <s v=" male "/>
    <s v=" 926,196,466 "/>
    <n v="5"/>
    <s v="In person"/>
    <s v="Yes, for most"/>
    <s v="Yes, for most"/>
    <s v="Yes, for most"/>
    <s v="Green     "/>
    <n v="486"/>
    <n v="2958"/>
    <n v="3306"/>
    <s v="South Darfur"/>
    <s v="Ed Al Fursan"/>
    <s v="SD03"/>
    <s v="SD03143"/>
    <s v="Close"/>
    <s v="609a5b43-0b56-4264-81b0-87c83215ef32"/>
    <s v="Show location"/>
  </r>
  <r>
    <s v="2021-05-05"/>
    <s v="Round3"/>
    <x v="5"/>
    <s v="DTM02"/>
    <s v="SD03"/>
    <x v="42"/>
    <s v="DTM0203"/>
    <s v="SD03145"/>
    <s v="Manwashe"/>
    <s v="DTM0203001"/>
    <s v="yes"/>
    <n v="12.9116"/>
    <n v="24.708950000000002"/>
    <s v="Urban"/>
    <s v="Camp"/>
    <n v="2461"/>
    <n v="12305"/>
    <n v="4560"/>
    <n v="22800"/>
    <n v="2804"/>
    <n v="14020"/>
    <n v="800"/>
    <n v="4000"/>
    <m/>
    <m/>
    <n v="500"/>
    <n v="2500"/>
    <n v="256"/>
    <n v="1280"/>
    <n v="200"/>
    <n v="1000"/>
    <x v="4"/>
    <s v="Sharg Aj Jabal"/>
    <s v="South Darfur"/>
    <m/>
    <m/>
    <m/>
    <s v="Armed conflict, Violence"/>
    <s v=""/>
    <s v=""/>
    <s v=""/>
    <n v="4500"/>
    <n v="60"/>
    <m/>
    <m/>
    <m/>
    <m/>
    <m/>
    <n v="927"/>
    <n v="556"/>
    <n v="2224"/>
    <n v="2966"/>
    <n v="4449"/>
    <n v="2965"/>
    <n v="3893"/>
    <n v="3337"/>
    <n v="927"/>
    <n v="556"/>
    <x v="0"/>
    <m/>
    <m/>
    <m/>
    <m/>
    <m/>
    <m/>
    <s v=" ياسر احمد محمد صالح "/>
    <s v="Religious leaders"/>
    <s v=" male "/>
    <s v=" 922,066,631 "/>
    <s v=" اسيا محمد عبدالله محمد "/>
    <s v="Ameer"/>
    <s v=" female "/>
    <s v=""/>
    <s v=" موسي عبدالرحمن "/>
    <s v="NGO/Humanitarian Aid Worker"/>
    <s v=" male "/>
    <s v=" 924,704,149 "/>
    <n v="4"/>
    <s v="In person"/>
    <s v="Yes, for most"/>
    <s v="Only for some"/>
    <s v="Only for some"/>
    <s v="Green     "/>
    <n v="488"/>
    <n v="12420"/>
    <n v="10380"/>
    <s v="South Darfur"/>
    <s v="Mershing"/>
    <s v="SD02"/>
    <s v="SD03145"/>
    <s v="NO"/>
    <s v="3d659bf2-5788-4734-85fe-5cb799448f2d"/>
    <s v="Show location"/>
  </r>
  <r>
    <s v="2021-05-05"/>
    <s v="Round3"/>
    <x v="5"/>
    <s v="DTM02"/>
    <s v="SD03"/>
    <x v="42"/>
    <s v="DTM0203"/>
    <s v="SD03145"/>
    <s v="Mershing"/>
    <s v="DTM0203002"/>
    <s v="yes"/>
    <n v="12.671885"/>
    <n v="24.985211"/>
    <s v="Rural"/>
    <s v="Camp"/>
    <n v="243"/>
    <n v="1215"/>
    <n v="3944"/>
    <n v="19720"/>
    <n v="3877"/>
    <n v="19385"/>
    <n v="27"/>
    <n v="135"/>
    <m/>
    <m/>
    <m/>
    <m/>
    <n v="20"/>
    <n v="100"/>
    <n v="20"/>
    <n v="100"/>
    <x v="4"/>
    <s v="Nitega"/>
    <s v="North Darfur"/>
    <s v="Dar As Salam"/>
    <s v="East Darfur"/>
    <m/>
    <s v="Armed conflict, Violence"/>
    <s v=""/>
    <s v=""/>
    <s v=""/>
    <n v="3944"/>
    <m/>
    <m/>
    <m/>
    <m/>
    <m/>
    <m/>
    <n v="692"/>
    <n v="1269"/>
    <n v="1384"/>
    <n v="2652"/>
    <n v="1960"/>
    <n v="4267"/>
    <n v="2652"/>
    <n v="3690"/>
    <n v="577"/>
    <n v="577"/>
    <x v="0"/>
    <m/>
    <m/>
    <m/>
    <m/>
    <m/>
    <m/>
    <s v=" محمد صلاح الدين فضل "/>
    <s v="Religious leaders"/>
    <s v=" male "/>
    <s v=" 929,829,826 "/>
    <s v=" خليل محمد عبدالرحمن "/>
    <s v="Religious leaders"/>
    <s v=" male "/>
    <s v=" 994,667,756 "/>
    <s v=" إبراهيم ادم إبراهيم "/>
    <s v="Religious leaders"/>
    <s v=" male "/>
    <s v=" 990,640,001 "/>
    <n v="8"/>
    <s v="In person"/>
    <s v="Yes, for most"/>
    <s v="Yes, for most"/>
    <s v="Yes, for most"/>
    <s v="Green     "/>
    <n v="489"/>
    <n v="7265"/>
    <n v="12455"/>
    <s v="South Darfur"/>
    <s v="Mershing"/>
    <s v="SD03"/>
    <s v="SD03145"/>
    <s v="Accurate"/>
    <s v="1857166f-6831-4126-9010-57fabaa9ebe0"/>
    <s v="Show location"/>
  </r>
  <r>
    <s v="2021-04-24"/>
    <s v="Round3"/>
    <x v="5"/>
    <s v="DTM02"/>
    <s v="SD03"/>
    <x v="42"/>
    <s v="DTM0203"/>
    <s v="SD03145"/>
    <s v="Um Gozin/Mershing Camp"/>
    <s v="DTM0203005"/>
    <s v="yes"/>
    <n v="12.7094"/>
    <n v="24.902467000000001"/>
    <s v="Urban"/>
    <s v="Camp"/>
    <n v="1769"/>
    <n v="8845"/>
    <n v="473"/>
    <n v="3820"/>
    <n v="295"/>
    <n v="2360"/>
    <n v="90"/>
    <n v="720"/>
    <m/>
    <m/>
    <m/>
    <m/>
    <n v="80"/>
    <n v="670"/>
    <n v="8"/>
    <n v="70"/>
    <x v="4"/>
    <s v="Sharg Aj Jabal"/>
    <m/>
    <m/>
    <m/>
    <m/>
    <s v="Armed conflict, Violence"/>
    <s v=""/>
    <s v=""/>
    <s v=""/>
    <n v="472"/>
    <n v="1"/>
    <m/>
    <m/>
    <m/>
    <m/>
    <m/>
    <n v="146"/>
    <n v="122"/>
    <n v="243"/>
    <n v="341"/>
    <n v="633"/>
    <n v="608"/>
    <n v="754"/>
    <n v="681"/>
    <n v="146"/>
    <n v="146"/>
    <x v="0"/>
    <m/>
    <m/>
    <m/>
    <m/>
    <m/>
    <m/>
    <s v=" احمد عبدالمجيد احمد "/>
    <s v="Religious leaders"/>
    <s v=" male "/>
    <s v=" 900,867,390 "/>
    <s v=" عوض عبدالقادر نورين "/>
    <s v="Ameer"/>
    <s v=" male "/>
    <s v=" 927,781,366 "/>
    <s v=" عبدالرحمن محمد ادم "/>
    <s v="Ameer"/>
    <s v=" male "/>
    <s v=" 926,675,300 "/>
    <n v="3"/>
    <s v="In person"/>
    <s v="Yes, for most"/>
    <s v="Yes, for everything"/>
    <s v="Yes, for most"/>
    <s v="Green     "/>
    <n v="485"/>
    <n v="1922"/>
    <n v="1898"/>
    <s v="South Darfur"/>
    <s v="Mershing"/>
    <s v="SD03"/>
    <s v="SD03145"/>
    <s v="Accurate"/>
    <s v="632f04c4-ccc2-446f-a281-487465c1dfd1"/>
    <s v="Show location"/>
  </r>
  <r>
    <s v="2021-05-06"/>
    <s v="Round3"/>
    <x v="5"/>
    <s v="DTM02"/>
    <s v="SD03"/>
    <x v="43"/>
    <s v="DTM0215"/>
    <s v="SD03151"/>
    <s v="Khor Abashe"/>
    <s v="DTM0215006"/>
    <s v="yes"/>
    <n v="12.643283"/>
    <n v="25.2621"/>
    <s v="Rural"/>
    <s v="Village"/>
    <n v="749"/>
    <n v="4494"/>
    <n v="857"/>
    <n v="4985"/>
    <m/>
    <m/>
    <n v="500"/>
    <n v="2493"/>
    <n v="357"/>
    <n v="2492"/>
    <m/>
    <m/>
    <m/>
    <m/>
    <m/>
    <m/>
    <x v="4"/>
    <s v="Nitega"/>
    <s v="North Darfur"/>
    <s v="Al Fasher"/>
    <m/>
    <m/>
    <s v="Armed conflict, Violence"/>
    <s v="Communal clashes (ethnic, land, cattle) "/>
    <s v="Economic reasons (no livelihood/no services)"/>
    <s v=""/>
    <n v="357"/>
    <m/>
    <m/>
    <m/>
    <m/>
    <n v="500"/>
    <m/>
    <n v="107"/>
    <n v="161"/>
    <n v="482"/>
    <n v="536"/>
    <n v="643"/>
    <n v="698"/>
    <n v="804"/>
    <n v="1179"/>
    <n v="161"/>
    <n v="214"/>
    <x v="0"/>
    <m/>
    <m/>
    <m/>
    <m/>
    <m/>
    <m/>
    <s v=" عمدة حسين ابكر محمد "/>
    <s v="Shaik"/>
    <s v=" male "/>
    <s v=" 914,533,324 "/>
    <s v=" محمد سليمان ادريس "/>
    <s v="Religious leaders"/>
    <s v=" male "/>
    <s v=""/>
    <s v=""/>
    <s v=""/>
    <s v=""/>
    <s v=""/>
    <n v="2"/>
    <s v="In person"/>
    <s v="Yes, for most"/>
    <s v="Yes, for most"/>
    <s v="Yes, for most"/>
    <s v="Orange    "/>
    <n v="512"/>
    <n v="2197"/>
    <n v="2788"/>
    <s v="South Darfur"/>
    <s v="Nitega"/>
    <s v="SD03"/>
    <s v="SD03151"/>
    <s v="Accurate"/>
    <s v="ba6b1306-8439-4e45-8ef6-165016e09875"/>
    <s v="Show location"/>
  </r>
  <r>
    <s v="2021-04-29"/>
    <s v="Round3"/>
    <x v="5"/>
    <s v="DTM02"/>
    <s v="SD03"/>
    <x v="43"/>
    <s v="DTM0215"/>
    <s v="SD03151"/>
    <s v="Sheigei &amp;Kabagay"/>
    <s v="DTM0215005"/>
    <s v="yes"/>
    <n v="12.24628"/>
    <n v="25.264500000000002"/>
    <s v="Rural"/>
    <s v="Village"/>
    <n v="2621"/>
    <n v="14846"/>
    <n v="2652"/>
    <n v="16817"/>
    <m/>
    <m/>
    <n v="2000"/>
    <n v="10000"/>
    <n v="652"/>
    <n v="6817"/>
    <m/>
    <m/>
    <m/>
    <m/>
    <m/>
    <m/>
    <x v="4"/>
    <s v="Nitega"/>
    <s v="South Darfur"/>
    <s v="Beliel"/>
    <m/>
    <m/>
    <s v="Armed conflict, Violence"/>
    <s v="Communal clashes (ethnic, land, cattle) "/>
    <s v="Economic reasons (no livelihood/no services)"/>
    <s v=""/>
    <n v="1300"/>
    <n v="700"/>
    <m/>
    <n v="300"/>
    <m/>
    <n v="352"/>
    <m/>
    <n v="276"/>
    <n v="414"/>
    <n v="1241"/>
    <n v="1516"/>
    <n v="3033"/>
    <n v="3444"/>
    <n v="2481"/>
    <n v="3722"/>
    <n v="276"/>
    <n v="414"/>
    <x v="0"/>
    <m/>
    <m/>
    <m/>
    <m/>
    <m/>
    <m/>
    <s v=" يونس يوسف بخيت "/>
    <s v="Religious leaders"/>
    <s v=" male "/>
    <s v=" 917,775,200 "/>
    <s v=" ادم احمد باباي "/>
    <s v="Religious leaders"/>
    <s v=" male "/>
    <s v=" 916,400,942 "/>
    <s v=" عمر يونس "/>
    <s v="Religious leaders"/>
    <s v=" male "/>
    <s v=" 919,479,777 "/>
    <n v="5"/>
    <s v="In person"/>
    <s v="Yes, for everything"/>
    <s v="Yes, for most"/>
    <s v="Yes, for everything"/>
    <s v="Green     "/>
    <n v="513"/>
    <n v="7307"/>
    <n v="9510"/>
    <s v="South Darfur"/>
    <s v="Nitega"/>
    <s v="SD02"/>
    <s v="SD03151"/>
    <s v="NO"/>
    <s v="167838c2-7176-4b2a-aa86-c215e44b751a"/>
    <s v="Show location"/>
  </r>
  <r>
    <s v="2021-04-21"/>
    <s v="Round3"/>
    <x v="5"/>
    <s v="DTM02"/>
    <s v="SD03"/>
    <x v="44"/>
    <s v="DTM0221"/>
    <s v="SD03167"/>
    <s v="Musai"/>
    <s v="DTM0221002"/>
    <s v="yes"/>
    <n v="12.047833000000001"/>
    <n v="24.904599999999999"/>
    <s v="Urban"/>
    <s v="Camp"/>
    <n v="1200"/>
    <n v="6000"/>
    <n v="1000"/>
    <n v="7800"/>
    <n v="1000"/>
    <n v="7800"/>
    <m/>
    <m/>
    <m/>
    <m/>
    <m/>
    <m/>
    <m/>
    <m/>
    <m/>
    <m/>
    <x v="4"/>
    <s v="As Salam - SD"/>
    <s v="South Darfur"/>
    <s v="Mershing"/>
    <s v="South Darfur"/>
    <s v="Beliel"/>
    <s v="Armed conflict, Violence"/>
    <s v="Communal clashes (ethnic, land, cattle) "/>
    <s v=""/>
    <s v=""/>
    <n v="1000"/>
    <m/>
    <m/>
    <m/>
    <m/>
    <m/>
    <m/>
    <n v="195"/>
    <n v="260"/>
    <n v="585"/>
    <n v="325"/>
    <n v="1235"/>
    <n v="1495"/>
    <n v="1950"/>
    <n v="1560"/>
    <n v="130"/>
    <n v="65"/>
    <x v="0"/>
    <m/>
    <m/>
    <m/>
    <m/>
    <m/>
    <m/>
    <s v=" ياسر ادم عبدالله "/>
    <s v="Religious leaders"/>
    <s v=" male "/>
    <s v=" 913,812,798 "/>
    <s v=" محمد الصادق "/>
    <s v="Religious leaders"/>
    <s v=" male "/>
    <s v=" 962,961,422 "/>
    <s v=" عبدالرحمن احمد محمد "/>
    <s v="Ameer"/>
    <s v=" male "/>
    <s v=" 912,510,852 "/>
    <n v="5"/>
    <s v="In person"/>
    <s v="Yes, for most"/>
    <s v="Only for some"/>
    <s v="Yes, for most"/>
    <s v="Green     "/>
    <n v="466"/>
    <n v="4095"/>
    <n v="3705"/>
    <s v="South Darfur"/>
    <s v="Nyala Janoub"/>
    <s v="SD03"/>
    <s v="SD03167"/>
    <s v="Accurate"/>
    <s v="1b581b26-2443-48f6-b067-9900a8026428"/>
    <s v="Show location"/>
  </r>
  <r>
    <s v="2021-04-24"/>
    <s v="Round3"/>
    <x v="5"/>
    <s v="DTM02"/>
    <s v="SD03"/>
    <x v="45"/>
    <s v="DTM0212"/>
    <s v="SD03164"/>
    <s v="Dereige"/>
    <s v="DTM0217001"/>
    <s v="yes"/>
    <n v="12.076180000000001"/>
    <n v="24.924028"/>
    <s v="Urban"/>
    <s v="Camp"/>
    <m/>
    <m/>
    <n v="23355"/>
    <n v="151807"/>
    <n v="3784"/>
    <n v="24596"/>
    <n v="19204"/>
    <n v="124767"/>
    <m/>
    <m/>
    <m/>
    <m/>
    <m/>
    <m/>
    <n v="367"/>
    <n v="2444"/>
    <x v="4"/>
    <s v="Beliel"/>
    <s v="North Darfur"/>
    <s v="Dar As Salam"/>
    <s v="East Darfur"/>
    <s v="Yassin"/>
    <s v="Armed conflict, Violence"/>
    <s v="Communal clashes (ethnic, land, cattle) "/>
    <s v=""/>
    <s v=""/>
    <n v="23355"/>
    <m/>
    <m/>
    <m/>
    <m/>
    <m/>
    <m/>
    <n v="3036"/>
    <n v="4554"/>
    <n v="10626"/>
    <n v="12145"/>
    <n v="27325"/>
    <n v="31881"/>
    <n v="28843"/>
    <n v="28843"/>
    <n v="1518"/>
    <n v="3036"/>
    <x v="0"/>
    <m/>
    <m/>
    <m/>
    <m/>
    <m/>
    <m/>
    <s v=" موسي اسحق احمد "/>
    <s v="Religious leaders"/>
    <s v=" male "/>
    <s v=" 910,442,108 "/>
    <s v=" بحر الدين إبراهيم "/>
    <s v="Religious leaders"/>
    <s v=" male "/>
    <s v=" 911,680,490 "/>
    <s v=" محمد عبد الرحمن سعيد "/>
    <s v="Ameer"/>
    <s v=" male "/>
    <s v=" 925,837,977 "/>
    <n v="9"/>
    <s v="In person"/>
    <s v="Yes, for most"/>
    <s v="Only for some"/>
    <s v="Yes, for most"/>
    <s v="Green     "/>
    <n v="467"/>
    <n v="71348"/>
    <n v="80459"/>
    <s v="South Darfur"/>
    <s v="Nyala Janoub"/>
    <s v="SD03"/>
    <s v="SD03167"/>
    <s v="Accurate"/>
    <s v="0321496e-ef92-403f-9ba0-f0c51f4e6d21"/>
    <s v="Show location"/>
  </r>
  <r>
    <s v="2021-04-15"/>
    <s v="Round3"/>
    <x v="5"/>
    <s v="DTM02"/>
    <s v="SD03"/>
    <x v="45"/>
    <s v="DTM0212"/>
    <s v="SD03164"/>
    <s v="Otash Camp"/>
    <s v="DTM0217003"/>
    <s v="yes"/>
    <n v="12.0975"/>
    <n v="24.908332999999999"/>
    <s v="Urban"/>
    <s v="Camp"/>
    <n v="31500"/>
    <n v="157500"/>
    <n v="37950"/>
    <n v="189750"/>
    <n v="17500"/>
    <n v="87500"/>
    <n v="8000"/>
    <n v="40000"/>
    <n v="3000"/>
    <n v="15000"/>
    <n v="2500"/>
    <n v="12500"/>
    <n v="5000"/>
    <n v="25000"/>
    <n v="1950"/>
    <n v="9750"/>
    <x v="4"/>
    <s v="Sharg Aj Jabal"/>
    <s v="East Darfur"/>
    <s v="Yassin"/>
    <s v="Central Darfur"/>
    <s v="Um Dukhun"/>
    <s v="Armed conflict, Violence"/>
    <s v="Communal clashes (ethnic, land, cattle) "/>
    <s v="Natural disaster (floods, droughts, etc)"/>
    <s v=""/>
    <n v="37000"/>
    <n v="950"/>
    <n v="0"/>
    <n v="0"/>
    <n v="0"/>
    <n v="0"/>
    <n v="0"/>
    <n v="4364"/>
    <n v="4554"/>
    <n v="15189"/>
    <n v="17077"/>
    <n v="30360"/>
    <n v="37951"/>
    <n v="28455"/>
    <n v="39775"/>
    <n v="5970"/>
    <n v="6055"/>
    <x v="1"/>
    <m/>
    <m/>
    <m/>
    <m/>
    <m/>
    <m/>
    <s v="عبدالرازق حسن جالي"/>
    <s v="Religious leaders"/>
    <s v="Male"/>
    <s v="920703753"/>
    <s v="Bahar "/>
    <s v="Religious leaders"/>
    <s v="Male"/>
    <s v="915446617"/>
    <s v="عثمان ابراهيم"/>
    <s v="NGO/Humanitarian Aid Worker"/>
    <s v="Male"/>
    <s v=""/>
    <n v="3"/>
    <s v="In person"/>
    <s v="Yes, for most"/>
    <s v="Only for some"/>
    <s v="Yes, for everything"/>
    <s v="Green     "/>
    <n v="1822"/>
    <n v="84338"/>
    <n v="105412"/>
    <s v="South Darfur"/>
    <s v="Nyala Shimal"/>
    <s v="SD03"/>
    <s v="SD03164"/>
    <s v="Accurate"/>
    <s v="eb21bd32-150c-49b1-9516-38dd167077e8"/>
    <s v="Show location"/>
  </r>
  <r>
    <s v="2021-04-28"/>
    <s v="Round3"/>
    <x v="5"/>
    <s v="DTM02"/>
    <s v="SD03"/>
    <x v="46"/>
    <s v="DTM0209"/>
    <s v="SD03158"/>
    <s v="Rehaid Albredi"/>
    <s v="DTM0209001"/>
    <s v="yes"/>
    <n v="11.297783000000001"/>
    <n v="23.889517000000001"/>
    <s v="Urban"/>
    <s v="Admin Unit"/>
    <n v="242"/>
    <n v="1210"/>
    <n v="328"/>
    <n v="1640"/>
    <n v="186"/>
    <n v="930"/>
    <n v="61"/>
    <n v="305"/>
    <n v="81"/>
    <n v="405"/>
    <m/>
    <m/>
    <m/>
    <m/>
    <m/>
    <m/>
    <x v="4"/>
    <s v="Rehaid Albirdi"/>
    <s v="Central Darfur"/>
    <s v="Um Dukhun"/>
    <s v="West Darfur"/>
    <s v="Foro Baranga"/>
    <s v="Armed conflict, Violence"/>
    <s v="Communal clashes (ethnic, land, cattle) "/>
    <s v=""/>
    <s v=""/>
    <n v="68"/>
    <n v="125"/>
    <m/>
    <m/>
    <m/>
    <m/>
    <n v="135"/>
    <n v="44"/>
    <n v="35"/>
    <n v="88"/>
    <n v="115"/>
    <n v="406"/>
    <n v="282"/>
    <n v="273"/>
    <n v="362"/>
    <n v="26"/>
    <n v="9"/>
    <x v="1"/>
    <m/>
    <m/>
    <m/>
    <m/>
    <m/>
    <m/>
    <s v=" عثمان محمد احمد "/>
    <s v="Religious leaders"/>
    <s v=" male "/>
    <s v=" 924,146,646 "/>
    <s v=" احمد يعقوب احمد "/>
    <s v="Religious leaders"/>
    <s v=" male "/>
    <s v=" 924,177,683 "/>
    <s v=" عثمان ادم عثمان "/>
    <s v="Ameer"/>
    <s v=" male "/>
    <s v=" 995,688,132 "/>
    <n v="3"/>
    <s v="In person"/>
    <s v="Only for some"/>
    <s v="Yes, for most"/>
    <s v="Yes, for most"/>
    <s v="Green     "/>
    <n v="441"/>
    <n v="837"/>
    <n v="803"/>
    <s v="South Darfur"/>
    <s v="Rehaid Albirdi"/>
    <s v="SD03"/>
    <s v="SD03158"/>
    <s v="Accurate"/>
    <s v="86498e57-784b-4bb3-a998-74aabeb13116"/>
    <s v="Show location"/>
  </r>
  <r>
    <s v="2021-04-28"/>
    <s v="Round3"/>
    <x v="5"/>
    <s v="DTM02"/>
    <s v="SD03"/>
    <x v="46"/>
    <s v="DTM0209"/>
    <s v="SD03158"/>
    <s v="Soreino"/>
    <s v="DTM0209002"/>
    <s v="yes"/>
    <n v="10.9826"/>
    <n v="24.024999999999999"/>
    <s v="Rural"/>
    <s v="Village"/>
    <n v="560"/>
    <n v="7280"/>
    <n v="450"/>
    <n v="2250"/>
    <n v="293"/>
    <n v="1465"/>
    <n v="157"/>
    <n v="785"/>
    <m/>
    <m/>
    <m/>
    <m/>
    <m/>
    <m/>
    <m/>
    <m/>
    <x v="2"/>
    <s v="Foro Baranga"/>
    <s v="Central Darfur"/>
    <s v="Um Dukhun"/>
    <m/>
    <m/>
    <s v="Armed conflict, Violence"/>
    <s v="Communal clashes (ethnic, land, cattle) "/>
    <s v=""/>
    <s v=""/>
    <n v="450"/>
    <m/>
    <m/>
    <m/>
    <m/>
    <m/>
    <m/>
    <n v="93"/>
    <n v="46"/>
    <n v="70"/>
    <n v="46"/>
    <n v="441"/>
    <n v="441"/>
    <n v="464"/>
    <n v="440"/>
    <n v="116"/>
    <n v="93"/>
    <x v="1"/>
    <m/>
    <m/>
    <m/>
    <m/>
    <m/>
    <m/>
    <s v=" الحاج محمد عيسي "/>
    <s v="Ameer"/>
    <s v=" male "/>
    <s v=" 924,299,160 "/>
    <s v=" احمد عبدالرحمن محمد "/>
    <s v="Religious leaders"/>
    <s v=" male "/>
    <s v=" 927,912,983 "/>
    <s v=" عبدو علي جمعه "/>
    <s v="Religious leaders"/>
    <s v=" male "/>
    <s v=" 994,059,183 "/>
    <n v="3"/>
    <s v="In person"/>
    <s v="Yes, for most"/>
    <s v="No"/>
    <s v="Yes, for most"/>
    <s v="Green     "/>
    <n v="442"/>
    <n v="1184"/>
    <n v="1066"/>
    <s v="South Darfur"/>
    <s v="Rehaid Albirdi"/>
    <s v="SD03"/>
    <s v="SD03158"/>
    <s v="Close"/>
    <s v="4b7b3c88-2bf1-40b7-a962-fddc16279248"/>
    <s v="Show location"/>
  </r>
  <r>
    <s v="2021-04-28"/>
    <s v="Round3"/>
    <x v="5"/>
    <s v="DTM02"/>
    <s v="SD03"/>
    <x v="47"/>
    <s v="DTM0205"/>
    <s v="SD03147"/>
    <s v="Belle Elserif (Beli)"/>
    <s v="DTM0205006"/>
    <s v="yes"/>
    <n v="13.068519999999999"/>
    <n v="24.781669999999998"/>
    <s v="Rural"/>
    <s v="Village"/>
    <n v="46"/>
    <n v="230"/>
    <n v="35"/>
    <n v="175"/>
    <m/>
    <m/>
    <m/>
    <m/>
    <m/>
    <m/>
    <m/>
    <m/>
    <m/>
    <m/>
    <n v="35"/>
    <n v="175"/>
    <x v="4"/>
    <s v="Sharg Aj Jabal"/>
    <m/>
    <m/>
    <m/>
    <m/>
    <s v="Armed conflict, Violence"/>
    <s v=""/>
    <s v=""/>
    <s v=""/>
    <m/>
    <n v="8"/>
    <m/>
    <m/>
    <m/>
    <n v="27"/>
    <m/>
    <n v="12"/>
    <n v="7"/>
    <n v="14"/>
    <n v="10"/>
    <n v="7"/>
    <n v="20"/>
    <n v="31"/>
    <n v="62"/>
    <n v="10"/>
    <n v="2"/>
    <x v="0"/>
    <m/>
    <m/>
    <m/>
    <m/>
    <m/>
    <m/>
    <s v=" العمدة/حسب الكريم محمد عمر ابكر "/>
    <s v="Shaik"/>
    <s v=" male "/>
    <s v=" 929,990,990 "/>
    <s v=" الشيخ/محمد مصطفى هرون "/>
    <s v="Religious leaders"/>
    <s v=" male "/>
    <s v=" 924,804,148 "/>
    <s v=" الاستاذ/يوسف يعقوب محمد "/>
    <s v="NGO/Humanitarian Aid Worker"/>
    <s v=" male "/>
    <s v=" 929,098,239 "/>
    <n v="7"/>
    <s v="In person"/>
    <s v="Yes, for most"/>
    <s v="Yes, for most"/>
    <s v="Yes, for most"/>
    <s v="Green     "/>
    <n v="527"/>
    <n v="74"/>
    <n v="101"/>
    <s v="South Darfur"/>
    <s v="Sharg Aj Jabal"/>
    <s v="SD03"/>
    <s v="SD03147"/>
    <s v="Accurate"/>
    <s v="08871649-aa5a-47f6-ac45-5f8b681f9a09"/>
    <s v="Show location"/>
  </r>
  <r>
    <s v="2021-05-02"/>
    <s v="Round3"/>
    <x v="5"/>
    <s v="DTM02"/>
    <s v="SD03"/>
    <x v="47"/>
    <s v="DTM0205"/>
    <s v="SD03147"/>
    <s v="Deribat"/>
    <s v="DTM0205002"/>
    <s v="yes"/>
    <n v="13.080567"/>
    <n v="24.523516999999998"/>
    <s v="Rural"/>
    <s v="Admin Unit"/>
    <n v="27"/>
    <n v="135"/>
    <n v="676"/>
    <n v="3380"/>
    <m/>
    <m/>
    <m/>
    <m/>
    <n v="27"/>
    <n v="135"/>
    <m/>
    <m/>
    <m/>
    <m/>
    <n v="649"/>
    <n v="3245"/>
    <x v="4"/>
    <s v="Sharg Aj Jabal"/>
    <s v="North Darfur"/>
    <s v="Tawila"/>
    <m/>
    <m/>
    <s v="Armed conflict, Violence"/>
    <s v=""/>
    <s v=""/>
    <s v=""/>
    <m/>
    <m/>
    <m/>
    <n v="69"/>
    <m/>
    <n v="607"/>
    <m/>
    <n v="109"/>
    <n v="182"/>
    <n v="291"/>
    <n v="218"/>
    <n v="218"/>
    <n v="399"/>
    <n v="763"/>
    <n v="945"/>
    <n v="182"/>
    <n v="73"/>
    <x v="0"/>
    <m/>
    <m/>
    <m/>
    <m/>
    <m/>
    <m/>
    <s v=" الشرتاى/ادم سليمان ابراهيم "/>
    <s v="Mack"/>
    <s v=" male "/>
    <s v=" 926,968,783 "/>
    <s v=""/>
    <s v=""/>
    <s v=""/>
    <s v=""/>
    <s v=""/>
    <s v=""/>
    <s v=""/>
    <s v=""/>
    <n v="5"/>
    <s v="In person"/>
    <s v="Yes, for most"/>
    <s v="Yes, for most"/>
    <s v="Yes, for most"/>
    <s v="Green     "/>
    <n v="526"/>
    <n v="1563"/>
    <n v="1817"/>
    <s v="South Darfur"/>
    <s v="Sharg Aj Jabal"/>
    <s v="SD03"/>
    <s v="SD03147"/>
    <s v="Close"/>
    <s v="859e97f2-5cf1-47b7-8154-be55cfb9ab1b"/>
    <s v="Show location"/>
  </r>
  <r>
    <s v="2021-05-02"/>
    <s v="Round3"/>
    <x v="5"/>
    <s v="DTM02"/>
    <s v="SD03"/>
    <x v="47"/>
    <s v="DTM0205"/>
    <s v="SD03147"/>
    <s v="Feina"/>
    <s v="DTM0205009"/>
    <s v="yes"/>
    <n v="12.9"/>
    <n v="24.513729999999999"/>
    <s v="Rural"/>
    <s v="Village"/>
    <n v="75"/>
    <n v="525"/>
    <n v="359"/>
    <n v="1795"/>
    <n v="65"/>
    <n v="331"/>
    <m/>
    <m/>
    <m/>
    <m/>
    <m/>
    <m/>
    <m/>
    <m/>
    <n v="294"/>
    <n v="1464"/>
    <x v="4"/>
    <s v="Sharg Aj Jabal"/>
    <m/>
    <m/>
    <m/>
    <m/>
    <s v="Armed conflict, Violence"/>
    <s v=""/>
    <s v=""/>
    <s v=""/>
    <m/>
    <m/>
    <m/>
    <m/>
    <m/>
    <n v="359"/>
    <m/>
    <n v="56"/>
    <n v="93"/>
    <n v="111"/>
    <n v="74"/>
    <n v="204"/>
    <n v="165"/>
    <n v="407"/>
    <n v="500"/>
    <n v="148"/>
    <n v="37"/>
    <x v="0"/>
    <m/>
    <m/>
    <m/>
    <m/>
    <m/>
    <m/>
    <s v=""/>
    <s v=""/>
    <s v=""/>
    <s v=""/>
    <s v=" اسحاق فضل ابراهيم  "/>
    <s v="NGO/Humanitarian Aid Worker"/>
    <s v=" male "/>
    <s v="902061214"/>
    <s v=" عزالدين مصطفى فضل "/>
    <s v="NGO/Humanitarian Aid Worker"/>
    <s v=" male "/>
    <s v="992263381"/>
    <n v="11"/>
    <s v="In person"/>
    <s v="Only for some"/>
    <s v="Only for some"/>
    <s v="Yes, for most"/>
    <s v="Green     "/>
    <n v="529"/>
    <n v="926"/>
    <n v="869"/>
    <s v="South Darfur"/>
    <s v="Sharg Aj Jabal"/>
    <s v="SD03"/>
    <s v="SD03147"/>
    <s v="Accurate"/>
    <s v="82744e95-f4f7-4002-bfa5-b45be4db4d37"/>
    <s v="Show location"/>
  </r>
  <r>
    <s v="2021-04-23"/>
    <s v="Round3"/>
    <x v="5"/>
    <s v="DTM02"/>
    <s v="SD03"/>
    <x v="47"/>
    <s v="DTM0205"/>
    <s v="SD03147"/>
    <s v="Leiba"/>
    <s v="DTM0205005"/>
    <s v="yes"/>
    <n v="12.963528"/>
    <n v="24.643388999999999"/>
    <s v="Rural"/>
    <s v="Village"/>
    <m/>
    <m/>
    <n v="159"/>
    <n v="795"/>
    <m/>
    <m/>
    <m/>
    <m/>
    <m/>
    <m/>
    <m/>
    <m/>
    <m/>
    <m/>
    <n v="159"/>
    <n v="795"/>
    <x v="4"/>
    <s v="Sharg Aj Jabal"/>
    <m/>
    <m/>
    <m/>
    <m/>
    <s v="Armed conflict, Violence"/>
    <s v=""/>
    <s v=""/>
    <s v=""/>
    <m/>
    <m/>
    <m/>
    <m/>
    <m/>
    <n v="159"/>
    <m/>
    <n v="25"/>
    <n v="41"/>
    <n v="57"/>
    <n v="74"/>
    <n v="41"/>
    <n v="66"/>
    <n v="180"/>
    <n v="229"/>
    <n v="49"/>
    <n v="33"/>
    <x v="0"/>
    <m/>
    <m/>
    <m/>
    <m/>
    <m/>
    <m/>
    <s v=" الشرتاى/موسى حسين موسى "/>
    <s v="Mack"/>
    <s v=" male "/>
    <s v=" 922,678,546 "/>
    <s v=" ا/موسى عبدالله بحر "/>
    <s v="NGO/Humanitarian Aid Worker"/>
    <s v=" male "/>
    <s v=" 928,068,947 "/>
    <s v=" الشيخ/احمد محمد طه "/>
    <s v="Religious leaders"/>
    <s v=" male "/>
    <s v=" 997,663,907 "/>
    <n v="8"/>
    <s v="In person"/>
    <s v="Yes, for most"/>
    <s v="Yes, for most"/>
    <s v="Yes, for most"/>
    <s v="Green     "/>
    <n v="525"/>
    <n v="352"/>
    <n v="443"/>
    <s v="South Darfur"/>
    <s v="Sharg Aj Jabal"/>
    <s v="SD03"/>
    <s v="SD03147"/>
    <s v="Accurate"/>
    <s v="1e3db7ca-1906-4d72-87ad-c2179ad001a8"/>
    <s v="Show location"/>
  </r>
  <r>
    <s v="2021-04-24"/>
    <s v="Round3"/>
    <x v="5"/>
    <s v="DTM02"/>
    <s v="SD03"/>
    <x v="48"/>
    <s v="DTM0206"/>
    <s v="SD03149"/>
    <s v="Sokara (Ban Jadeed)"/>
    <s v="DTM0206003"/>
    <s v="yes"/>
    <n v="11.059710000000001"/>
    <n v="24.563110000000002"/>
    <s v="Rural"/>
    <s v="Village"/>
    <n v="145"/>
    <n v="1155"/>
    <n v="207"/>
    <n v="1775"/>
    <m/>
    <m/>
    <m/>
    <m/>
    <m/>
    <m/>
    <n v="64"/>
    <n v="553"/>
    <n v="129"/>
    <n v="1100"/>
    <n v="14"/>
    <n v="122"/>
    <x v="4"/>
    <s v="As Salam - SD"/>
    <s v="South Darfur"/>
    <s v="Ed Al Fursan"/>
    <s v="South Darfur"/>
    <s v="Tulus"/>
    <s v="Communal clashes (ethnic, land, cattle) "/>
    <s v="Economic reasons (no livelihood/no services)"/>
    <s v="Armed conflict, Violence"/>
    <s v=""/>
    <n v="207"/>
    <m/>
    <m/>
    <m/>
    <m/>
    <m/>
    <m/>
    <n v="55"/>
    <n v="96"/>
    <n v="205"/>
    <n v="218"/>
    <n v="246"/>
    <n v="287"/>
    <n v="341"/>
    <n v="273"/>
    <n v="27"/>
    <n v="27"/>
    <x v="1"/>
    <m/>
    <m/>
    <m/>
    <m/>
    <m/>
    <m/>
    <s v=" يوسف أبكر عبدالله "/>
    <s v="Ameer"/>
    <s v=" male "/>
    <s v=" 909,487,352 "/>
    <s v=" الخير محمد صالح "/>
    <s v="Religious leaders"/>
    <s v=" male "/>
    <s v=" 907,852,710 "/>
    <s v=" أبكر التوم ابراهيم "/>
    <s v="Ameer"/>
    <s v=" male "/>
    <s v=" 994,093,926 "/>
    <n v="3"/>
    <s v="In person"/>
    <s v="Yes, for most"/>
    <s v="Yes, for most"/>
    <s v="Yes, for everything"/>
    <s v="Green     "/>
    <n v="774"/>
    <n v="874"/>
    <n v="901"/>
    <s v="South Darfur"/>
    <s v="Tulus"/>
    <s v="SD03"/>
    <s v="SD03149"/>
    <s v="Close"/>
    <s v="edf9c1ff-2fed-48d6-ba02-580c9d5fcd89"/>
    <s v="Show location"/>
  </r>
  <r>
    <s v="2021-04-27"/>
    <s v="Round3"/>
    <x v="5"/>
    <s v="DTM02"/>
    <s v="SD03"/>
    <x v="48"/>
    <s v="DTM0206"/>
    <s v="SD03149"/>
    <s v="Tullus"/>
    <s v="DTM0206001"/>
    <s v="yes"/>
    <n v="11.148429999999999"/>
    <n v="24.938030000000001"/>
    <s v="Urban"/>
    <s v="neighborhood"/>
    <n v="43"/>
    <n v="111"/>
    <n v="56"/>
    <n v="182"/>
    <m/>
    <m/>
    <m/>
    <m/>
    <m/>
    <m/>
    <n v="44"/>
    <n v="117"/>
    <m/>
    <m/>
    <n v="12"/>
    <n v="65"/>
    <x v="4"/>
    <s v="Tulus"/>
    <m/>
    <m/>
    <m/>
    <m/>
    <s v="Armed conflict, Violence"/>
    <s v="Communal clashes (ethnic, land, cattle) "/>
    <s v=""/>
    <s v=""/>
    <m/>
    <m/>
    <m/>
    <m/>
    <m/>
    <n v="56"/>
    <m/>
    <n v="4"/>
    <n v="4"/>
    <n v="22"/>
    <n v="27"/>
    <n v="34"/>
    <n v="31"/>
    <n v="23"/>
    <n v="27"/>
    <n v="5"/>
    <n v="5"/>
    <x v="1"/>
    <m/>
    <m/>
    <m/>
    <m/>
    <m/>
    <m/>
    <s v=" احمد محمد بوبه "/>
    <s v="Government representative"/>
    <s v=" male "/>
    <s v=" 927,551,048 "/>
    <s v=" محمد ابراهيم صديق "/>
    <s v="Religious leaders"/>
    <s v=" male "/>
    <s v=" 922,161,520 "/>
    <s v=" أدم يعقوب "/>
    <s v="Shaik"/>
    <s v=" male "/>
    <s v=" 923,539,952 "/>
    <n v="3"/>
    <s v="In person"/>
    <s v="Yes, for most"/>
    <s v="Yes, for most"/>
    <s v="Yes, for most"/>
    <s v="Green     "/>
    <n v="776"/>
    <n v="88"/>
    <n v="94"/>
    <s v="South Darfur"/>
    <s v="Tulus"/>
    <s v="SD02"/>
    <s v="SD03149"/>
    <s v="NO"/>
    <s v="d91530eb-3549-4bd4-998d-40836f6a9895"/>
    <s v="Show location"/>
  </r>
  <r>
    <s v="2021-04-26"/>
    <s v="Round3"/>
    <x v="5"/>
    <s v="DTM02"/>
    <s v="SD03"/>
    <x v="48"/>
    <s v="DTM0206"/>
    <s v="SD03149"/>
    <s v="Tulus Rahad Gonoon"/>
    <s v="DTM0206002"/>
    <s v="yes"/>
    <n v="11.18317"/>
    <n v="25.005680000000002"/>
    <s v="Rural"/>
    <s v="Village"/>
    <n v="38"/>
    <n v="190"/>
    <n v="30"/>
    <n v="161"/>
    <m/>
    <m/>
    <n v="30"/>
    <n v="161"/>
    <m/>
    <m/>
    <m/>
    <m/>
    <m/>
    <m/>
    <m/>
    <m/>
    <x v="4"/>
    <s v="Ed Al Fursan"/>
    <m/>
    <m/>
    <m/>
    <m/>
    <s v="Armed conflict, Violence"/>
    <s v="Communal clashes (ethnic, land, cattle) "/>
    <s v=""/>
    <s v=""/>
    <m/>
    <m/>
    <m/>
    <m/>
    <m/>
    <n v="30"/>
    <m/>
    <n v="8"/>
    <n v="9"/>
    <n v="19"/>
    <n v="22"/>
    <n v="19"/>
    <n v="28"/>
    <n v="27"/>
    <n v="27"/>
    <n v="0"/>
    <n v="2"/>
    <x v="1"/>
    <m/>
    <m/>
    <m/>
    <m/>
    <m/>
    <m/>
    <s v=" إدريس ابراهيم عبدالله "/>
    <s v="Government representative"/>
    <s v=" male "/>
    <s v=" 993,383,736 "/>
    <s v=" أبكر ابراهيم عبدالله "/>
    <s v="Religious leaders"/>
    <s v=" male "/>
    <s v=" 923,059,983 "/>
    <s v=" محمد إدريس أبكر "/>
    <s v="Ameer"/>
    <s v=" male "/>
    <s v=" 922,673,552 "/>
    <n v="3"/>
    <s v="In person"/>
    <s v="Yes, for most"/>
    <s v="Yes, for most"/>
    <s v="Yes, for most"/>
    <s v="Green     "/>
    <n v="775"/>
    <n v="73"/>
    <n v="88"/>
    <s v="South Darfur"/>
    <s v="Tulus"/>
    <s v="SD02"/>
    <s v="SD03149"/>
    <s v="NO"/>
    <s v="6dc38f0e-8eee-46d1-9112-b008a1bc3b5b"/>
    <s v="Show location"/>
  </r>
  <r>
    <s v="2021-04-28"/>
    <s v="Round3"/>
    <x v="5"/>
    <s v="DTM02"/>
    <s v="SD03"/>
    <x v="49"/>
    <s v="DTM0204"/>
    <s v="SD03146"/>
    <s v="UM DAFOG"/>
    <s v="DTM0204002"/>
    <s v="yes"/>
    <n v="10.66239"/>
    <n v="23.367560000000001"/>
    <s v="Urban"/>
    <s v="Admin Unit"/>
    <m/>
    <m/>
    <n v="57"/>
    <n v="342"/>
    <m/>
    <m/>
    <m/>
    <m/>
    <m/>
    <m/>
    <m/>
    <m/>
    <n v="57"/>
    <n v="342"/>
    <m/>
    <m/>
    <x v="4"/>
    <s v="Um Dafoug"/>
    <m/>
    <m/>
    <m/>
    <m/>
    <s v="Communal clashes (ethnic, land, cattle) "/>
    <s v=""/>
    <s v=""/>
    <s v=""/>
    <m/>
    <n v="20"/>
    <m/>
    <m/>
    <m/>
    <n v="37"/>
    <m/>
    <n v="5"/>
    <n v="13"/>
    <n v="18"/>
    <n v="23"/>
    <n v="67"/>
    <n v="74"/>
    <n v="57"/>
    <n v="67"/>
    <n v="10"/>
    <n v="8"/>
    <x v="0"/>
    <m/>
    <m/>
    <m/>
    <m/>
    <m/>
    <m/>
    <s v=" رمضان صالح ريال "/>
    <s v="Religious leaders"/>
    <s v=" male "/>
    <s v=" 996,649,636 "/>
    <s v=" هروح عبد الله تنكوط "/>
    <s v="Religious leaders"/>
    <s v=" male "/>
    <s v=" 990,427,930 "/>
    <s v=" ادم محمد سلمان "/>
    <s v="Ameer"/>
    <s v=" male "/>
    <s v=" 993,342,108 "/>
    <n v="4"/>
    <s v="In person"/>
    <s v="Yes, for most"/>
    <s v="Yes, for everything"/>
    <s v="Yes, for most"/>
    <s v="Green     "/>
    <n v="867"/>
    <n v="157"/>
    <n v="185"/>
    <s v="South Darfur"/>
    <s v="Um Dafoug"/>
    <s v="SD03"/>
    <s v="SD03146"/>
    <s v="Accurate"/>
    <s v="c79ff680-4cb3-4838-887c-26728f77c049"/>
    <s v="Show location"/>
  </r>
  <r>
    <s v="2021-06-21"/>
    <s v="Round3"/>
    <x v="6"/>
    <s v="DTM06"/>
    <s v="SD07"/>
    <x v="50"/>
    <s v="DTM0603"/>
    <s v="SD07090"/>
    <s v="Abuzanbour"/>
    <s v="DTM0603001"/>
    <s v="yes"/>
    <n v="12.003069999999999"/>
    <n v="31.22505"/>
    <s v="Rural"/>
    <s v="Village"/>
    <n v="84"/>
    <n v="461"/>
    <n v="82"/>
    <n v="265"/>
    <m/>
    <m/>
    <n v="82"/>
    <n v="265"/>
    <m/>
    <m/>
    <m/>
    <m/>
    <m/>
    <m/>
    <m/>
    <m/>
    <x v="6"/>
    <s v="Abassiya"/>
    <m/>
    <m/>
    <m/>
    <m/>
    <s v="Armed conflict, Violence"/>
    <s v=""/>
    <s v=""/>
    <s v=""/>
    <m/>
    <m/>
    <m/>
    <m/>
    <m/>
    <m/>
    <n v="82"/>
    <n v="11"/>
    <n v="28"/>
    <n v="14"/>
    <n v="22"/>
    <n v="25"/>
    <n v="21"/>
    <n v="55"/>
    <n v="61"/>
    <n v="11"/>
    <n v="17"/>
    <x v="1"/>
    <m/>
    <m/>
    <m/>
    <m/>
    <m/>
    <m/>
    <s v=" علي ابراهيم عثمان علي  "/>
    <s v="Ameer"/>
    <s v=" male "/>
    <s v=" 127,382,000 "/>
    <s v=" أحمد اسماعيل شمس الدين أحمد  "/>
    <s v="Ameer"/>
    <s v=" male "/>
    <s v=" 127,448,864 "/>
    <s v=""/>
    <s v=""/>
    <s v=""/>
    <s v=""/>
    <n v="2"/>
    <s v="On the phone"/>
    <s v="Yes, for most"/>
    <s v="Yes, for most"/>
    <s v="Yes, for most"/>
    <s v="Orange    "/>
    <n v="1757"/>
    <n v="116"/>
    <n v="149"/>
    <s v="South Kordofan"/>
    <s v="Abassiya"/>
    <s v="SD07"/>
    <s v="SD07090"/>
    <s v="Accurate"/>
    <s v="c755696f-0ead-4172-9668-d5b455e52ccf"/>
    <s v="Show location"/>
  </r>
  <r>
    <s v="2021-06-21"/>
    <s v="Round3"/>
    <x v="6"/>
    <s v="DTM06"/>
    <s v="SD07"/>
    <x v="50"/>
    <s v="DTM0603"/>
    <s v="SD07090"/>
    <s v="Albedireya"/>
    <s v="DTM0603002"/>
    <s v="yes"/>
    <n v="12.12233"/>
    <n v="31.26559"/>
    <s v="Rural"/>
    <s v="Village"/>
    <n v="14"/>
    <n v="82"/>
    <n v="15"/>
    <n v="88"/>
    <m/>
    <m/>
    <n v="15"/>
    <n v="88"/>
    <m/>
    <m/>
    <m/>
    <m/>
    <m/>
    <m/>
    <m/>
    <m/>
    <x v="6"/>
    <s v="Abassiya"/>
    <m/>
    <m/>
    <m/>
    <m/>
    <s v="Armed conflict, Violence"/>
    <s v=""/>
    <s v=""/>
    <s v=""/>
    <m/>
    <m/>
    <m/>
    <m/>
    <m/>
    <m/>
    <n v="15"/>
    <n v="3"/>
    <n v="5"/>
    <n v="8"/>
    <n v="7"/>
    <n v="9"/>
    <n v="13"/>
    <n v="15"/>
    <n v="18"/>
    <n v="4"/>
    <n v="6"/>
    <x v="0"/>
    <m/>
    <m/>
    <m/>
    <m/>
    <m/>
    <m/>
    <s v=" خالد عثمان  "/>
    <s v="Ameer"/>
    <s v=" male "/>
    <s v=" 910,155,600 "/>
    <s v=" النور علي سعيد  "/>
    <s v="Ameer"/>
    <s v=" male "/>
    <s v=" 960,794,717 "/>
    <s v=""/>
    <s v=""/>
    <s v=""/>
    <s v=""/>
    <n v="2"/>
    <s v="On the phone"/>
    <s v="Yes, for most"/>
    <s v="Yes, for most"/>
    <s v="Yes, for most"/>
    <s v="Orange    "/>
    <n v="1754"/>
    <n v="39"/>
    <n v="49"/>
    <s v="South Kordofan"/>
    <s v="Abassiya"/>
    <s v="SD07"/>
    <s v="SD07090"/>
    <s v="Accurate"/>
    <s v="7641aa9e-9f95-464b-a48a-7de3e390daf3"/>
    <s v="Show location"/>
  </r>
  <r>
    <s v="2021-06-20"/>
    <s v="Round3"/>
    <x v="6"/>
    <s v="DTM06"/>
    <s v="SD07"/>
    <x v="50"/>
    <s v="DTM0603"/>
    <s v="SD07090"/>
    <s v="Aldabadib"/>
    <s v="DTM0603015"/>
    <s v="yes"/>
    <n v="12.3574"/>
    <n v="31.41995"/>
    <s v="Rural"/>
    <s v="Village"/>
    <n v="1"/>
    <n v="7"/>
    <n v="7"/>
    <n v="40"/>
    <m/>
    <m/>
    <n v="7"/>
    <n v="40"/>
    <m/>
    <m/>
    <m/>
    <m/>
    <m/>
    <m/>
    <m/>
    <m/>
    <x v="6"/>
    <s v="Abassiya"/>
    <m/>
    <m/>
    <m/>
    <m/>
    <s v="Armed conflict, Violence"/>
    <s v=""/>
    <s v=""/>
    <s v=""/>
    <m/>
    <n v="7"/>
    <m/>
    <m/>
    <m/>
    <m/>
    <m/>
    <n v="2"/>
    <n v="2"/>
    <n v="5"/>
    <n v="4"/>
    <n v="6"/>
    <n v="6"/>
    <n v="8"/>
    <n v="7"/>
    <n v="0"/>
    <n v="0"/>
    <x v="0"/>
    <m/>
    <m/>
    <m/>
    <m/>
    <m/>
    <m/>
    <s v=" عبد الرحيم محمد إبراهيم "/>
    <s v="Religious leaders"/>
    <s v=" male "/>
    <s v=" 917,517,177 "/>
    <s v=""/>
    <s v=""/>
    <s v=""/>
    <s v=""/>
    <s v=""/>
    <s v=""/>
    <s v=""/>
    <s v=""/>
    <n v="1"/>
    <s v="On the phone"/>
    <s v="Only for some"/>
    <s v="Only for some"/>
    <s v="Only for some"/>
    <s v="Red       "/>
    <n v="1787"/>
    <n v="21"/>
    <n v="19"/>
    <s v="South Kordofan"/>
    <s v="Abassiya"/>
    <s v="SD07"/>
    <s v="SD07090"/>
    <s v="Accurate"/>
    <s v="d79a41fb-27c4-4aa3-9c07-f51608575866"/>
    <s v="Show location"/>
  </r>
  <r>
    <s v="2021-06-20"/>
    <s v="Round3"/>
    <x v="6"/>
    <s v="DTM06"/>
    <s v="SD07"/>
    <x v="50"/>
    <s v="DTM0603"/>
    <s v="SD07090"/>
    <s v="Aldamra"/>
    <s v="DTM0603016"/>
    <s v="yes"/>
    <n v="12.175319999999999"/>
    <n v="31.2804"/>
    <s v="Urban"/>
    <s v="neighborhood"/>
    <n v="46"/>
    <n v="314"/>
    <n v="50"/>
    <n v="186"/>
    <m/>
    <m/>
    <n v="50"/>
    <n v="186"/>
    <m/>
    <m/>
    <m/>
    <m/>
    <m/>
    <m/>
    <m/>
    <m/>
    <x v="6"/>
    <s v="Abassiya"/>
    <s v="South Kordofan"/>
    <s v="Abu Kershola"/>
    <m/>
    <m/>
    <s v="Armed conflict, Violence"/>
    <s v=""/>
    <s v=""/>
    <s v=""/>
    <m/>
    <n v="50"/>
    <m/>
    <m/>
    <m/>
    <m/>
    <m/>
    <n v="16"/>
    <n v="13"/>
    <n v="22"/>
    <n v="10"/>
    <n v="24"/>
    <n v="18"/>
    <n v="19"/>
    <n v="24"/>
    <n v="16"/>
    <n v="24"/>
    <x v="0"/>
    <m/>
    <m/>
    <m/>
    <m/>
    <m/>
    <m/>
    <s v=" ادم محمود عبدالله "/>
    <s v="Ameer"/>
    <s v=" male "/>
    <s v=" 901,966,124 "/>
    <s v=""/>
    <s v=""/>
    <s v=""/>
    <s v=""/>
    <s v=""/>
    <s v=""/>
    <s v=""/>
    <s v=""/>
    <n v="1"/>
    <s v="In person"/>
    <s v="Yes, for most"/>
    <s v="Yes, for most"/>
    <s v="Yes, for most"/>
    <s v="Red       "/>
    <n v="1783"/>
    <n v="97"/>
    <n v="89"/>
    <s v="South Kordofan"/>
    <s v="Abassiya"/>
    <s v="SD07"/>
    <s v="SD07090"/>
    <s v="Accurate"/>
    <s v="53610018-063a-46d4-94c0-ebab4eb3382f"/>
    <s v="Show location"/>
  </r>
  <r>
    <s v="2021-06-28"/>
    <s v="Round3"/>
    <x v="6"/>
    <s v="DTM06"/>
    <s v="SD07"/>
    <x v="50"/>
    <s v="DTM0603"/>
    <s v="SD07090"/>
    <s v="Algarada"/>
    <s v="DTM0603017"/>
    <s v="yes"/>
    <n v="12.28973"/>
    <n v="31.372019999999999"/>
    <s v="Rural"/>
    <s v="Village"/>
    <n v="24"/>
    <n v="131"/>
    <n v="22"/>
    <n v="117"/>
    <m/>
    <m/>
    <n v="22"/>
    <n v="117"/>
    <m/>
    <m/>
    <m/>
    <m/>
    <m/>
    <m/>
    <m/>
    <m/>
    <x v="6"/>
    <s v="Abassiya"/>
    <m/>
    <m/>
    <m/>
    <m/>
    <s v="Armed conflict, Violence"/>
    <s v=""/>
    <s v=""/>
    <s v=""/>
    <m/>
    <n v="22"/>
    <m/>
    <m/>
    <m/>
    <m/>
    <m/>
    <n v="7"/>
    <n v="7"/>
    <n v="6"/>
    <n v="11"/>
    <n v="11"/>
    <n v="16"/>
    <n v="21"/>
    <n v="23"/>
    <n v="7"/>
    <n v="8"/>
    <x v="0"/>
    <m/>
    <m/>
    <m/>
    <m/>
    <m/>
    <m/>
    <s v=" عبدالباقي حسن اسماعيل "/>
    <s v="Ameer"/>
    <s v=" male "/>
    <s v=" 960,832,677 "/>
    <s v=" موسى نوح ادم بركه "/>
    <s v="Ameer"/>
    <s v=" male "/>
    <s v=" 968,817,444 "/>
    <s v=""/>
    <s v=""/>
    <s v=""/>
    <s v=""/>
    <n v="2"/>
    <s v="In person"/>
    <s v="Yes, for most"/>
    <s v="Yes, for most"/>
    <s v="Yes, for everything"/>
    <s v="Orange    "/>
    <n v="1809"/>
    <n v="52"/>
    <n v="65"/>
    <s v="South Kordofan"/>
    <s v="Abassiya"/>
    <s v="SD07"/>
    <s v="SD07090"/>
    <s v="Accurate"/>
    <s v="72df1642-096e-432f-9835-b9ad11dd793a"/>
    <s v="Show location"/>
  </r>
  <r>
    <s v="2021-06-24"/>
    <s v="Round3"/>
    <x v="6"/>
    <s v="DTM06"/>
    <s v="SD07"/>
    <x v="50"/>
    <s v="DTM0603"/>
    <s v="SD07090"/>
    <s v="AlJabel Alhmar"/>
    <s v="DTM0603019"/>
    <s v="yes"/>
    <n v="12.07545"/>
    <n v="31.308579999999999"/>
    <s v="Rural"/>
    <s v="Village"/>
    <n v="10"/>
    <n v="45"/>
    <n v="7"/>
    <n v="34"/>
    <m/>
    <m/>
    <n v="7"/>
    <n v="34"/>
    <m/>
    <m/>
    <m/>
    <m/>
    <m/>
    <m/>
    <m/>
    <m/>
    <x v="6"/>
    <s v="Abassiya"/>
    <m/>
    <m/>
    <m/>
    <m/>
    <s v="Armed conflict, Violence"/>
    <s v=""/>
    <s v=""/>
    <s v=""/>
    <n v="7"/>
    <m/>
    <m/>
    <m/>
    <m/>
    <m/>
    <m/>
    <n v="3"/>
    <n v="2"/>
    <n v="2"/>
    <n v="4"/>
    <n v="3"/>
    <n v="3"/>
    <n v="5"/>
    <n v="7"/>
    <n v="2"/>
    <n v="3"/>
    <x v="0"/>
    <m/>
    <m/>
    <m/>
    <m/>
    <m/>
    <m/>
    <s v=" حافظ عيسي  "/>
    <s v="Ameer"/>
    <s v=" male "/>
    <s v=" 917,355,649 "/>
    <s v=""/>
    <s v=""/>
    <s v=""/>
    <s v=""/>
    <s v=""/>
    <s v=""/>
    <s v=""/>
    <s v=""/>
    <n v="1"/>
    <s v="In person"/>
    <s v="Yes, for everything"/>
    <s v="Yes, for everything"/>
    <s v="Yes, for everything"/>
    <s v="Orange    "/>
    <n v="1772"/>
    <n v="15"/>
    <n v="19"/>
    <s v="South Kordofan"/>
    <s v="Abassiya"/>
    <s v="SD02"/>
    <s v="SD07090"/>
    <s v="NO"/>
    <s v="76e96a1b-db55-4d92-9952-67acc925f888"/>
    <s v="Show location"/>
  </r>
  <r>
    <s v="2021-06-23"/>
    <s v="Round3"/>
    <x v="6"/>
    <s v="DTM06"/>
    <s v="SD07"/>
    <x v="50"/>
    <s v="DTM0603"/>
    <s v="SD07090"/>
    <s v="AlJabel Alhmar 2"/>
    <s v="DTM0603057"/>
    <s v="yes"/>
    <n v="12.07545"/>
    <n v="31.31503"/>
    <s v="Rural"/>
    <s v="Village"/>
    <n v="7"/>
    <n v="34"/>
    <n v="10"/>
    <n v="45"/>
    <m/>
    <m/>
    <n v="10"/>
    <n v="45"/>
    <m/>
    <m/>
    <m/>
    <m/>
    <m/>
    <m/>
    <m/>
    <m/>
    <x v="6"/>
    <s v="Abassiya"/>
    <m/>
    <m/>
    <m/>
    <m/>
    <s v="Armed conflict, Violence"/>
    <s v=""/>
    <s v=""/>
    <s v=""/>
    <m/>
    <n v="10"/>
    <m/>
    <m/>
    <m/>
    <m/>
    <m/>
    <n v="1"/>
    <n v="3"/>
    <n v="3"/>
    <n v="5"/>
    <n v="4"/>
    <n v="8"/>
    <n v="7"/>
    <n v="9"/>
    <n v="2"/>
    <n v="3"/>
    <x v="0"/>
    <m/>
    <m/>
    <m/>
    <m/>
    <m/>
    <m/>
    <s v=" حافظ عيسى "/>
    <s v="Ameer"/>
    <s v=" male "/>
    <s v=" 917,355,649 "/>
    <s v=""/>
    <s v=""/>
    <s v=""/>
    <s v=""/>
    <s v=""/>
    <s v=""/>
    <s v=""/>
    <s v=""/>
    <n v="1"/>
    <s v="In person"/>
    <s v="Yes, for everything"/>
    <s v="Yes, for everything"/>
    <s v="Yes, for everything"/>
    <s v="Orange    "/>
    <n v="1804"/>
    <n v="17"/>
    <n v="28"/>
    <s v="South Kordofan"/>
    <s v="Abassiya"/>
    <s v="SD07"/>
    <s v="SD07090"/>
    <s v="Accurate"/>
    <s v="4ce0c98b-1e52-43d3-aaeb-c74d571c65b3"/>
    <s v="Show location"/>
  </r>
  <r>
    <s v="2021-06-24"/>
    <s v="Round3"/>
    <x v="6"/>
    <s v="DTM06"/>
    <s v="SD07"/>
    <x v="50"/>
    <s v="DTM0603"/>
    <s v="SD07090"/>
    <s v="Allegir"/>
    <s v="DTM0603020"/>
    <s v="yes"/>
    <n v="12.170401"/>
    <n v="31.308579999999999"/>
    <s v="Rural"/>
    <s v="Village"/>
    <n v="93"/>
    <n v="627"/>
    <n v="240"/>
    <n v="1229"/>
    <m/>
    <m/>
    <n v="240"/>
    <n v="1229"/>
    <m/>
    <m/>
    <m/>
    <m/>
    <m/>
    <m/>
    <m/>
    <m/>
    <x v="6"/>
    <s v="Abassiya"/>
    <m/>
    <m/>
    <m/>
    <m/>
    <s v="Armed conflict, Violence"/>
    <s v=""/>
    <s v=""/>
    <s v=""/>
    <m/>
    <m/>
    <m/>
    <m/>
    <m/>
    <n v="240"/>
    <m/>
    <n v="46"/>
    <n v="93"/>
    <n v="81"/>
    <n v="128"/>
    <n v="116"/>
    <n v="150"/>
    <n v="232"/>
    <n v="255"/>
    <n v="58"/>
    <n v="70"/>
    <x v="0"/>
    <m/>
    <m/>
    <m/>
    <m/>
    <m/>
    <m/>
    <s v=" حسين علي ابوالقاسم  "/>
    <s v="Ameer"/>
    <s v=" male "/>
    <s v=" 918,342,928 "/>
    <s v=""/>
    <s v=""/>
    <s v=""/>
    <s v=""/>
    <s v=""/>
    <s v=""/>
    <s v=""/>
    <s v=""/>
    <n v="1"/>
    <s v="In person"/>
    <s v="Yes, for everything"/>
    <s v="Yes, for everything"/>
    <s v="Yes, for everything"/>
    <s v="Orange    "/>
    <n v="1771"/>
    <n v="533"/>
    <n v="696"/>
    <s v="South Kordofan"/>
    <s v="Abassiya"/>
    <s v="SD07"/>
    <s v="SD07090"/>
    <s v="Accurate"/>
    <s v="cb6e0323-f3c5-46ca-aba8-dcc6d5e7d877"/>
    <s v="Show location"/>
  </r>
  <r>
    <s v="2021-06-18"/>
    <s v="Round3"/>
    <x v="6"/>
    <s v="DTM06"/>
    <s v="SD07"/>
    <x v="50"/>
    <s v="DTM0603"/>
    <s v="SD07090"/>
    <s v="Almadris"/>
    <s v="DTM0603021"/>
    <s v="yes"/>
    <n v="12.170401"/>
    <n v="31.308579999999999"/>
    <s v="Urban"/>
    <s v="neighborhood"/>
    <n v="389"/>
    <n v="2194"/>
    <n v="1010"/>
    <n v="5237"/>
    <m/>
    <m/>
    <n v="1010"/>
    <n v="5237"/>
    <m/>
    <m/>
    <m/>
    <m/>
    <m/>
    <m/>
    <m/>
    <m/>
    <x v="6"/>
    <s v="Abassiya"/>
    <s v="South Kordofan"/>
    <s v="Kadugli"/>
    <m/>
    <m/>
    <s v="Armed conflict, Violence"/>
    <s v=""/>
    <s v=""/>
    <s v=""/>
    <m/>
    <n v="1010"/>
    <m/>
    <m/>
    <m/>
    <m/>
    <m/>
    <n v="748"/>
    <n v="612"/>
    <n v="499"/>
    <n v="612"/>
    <n v="657"/>
    <n v="546"/>
    <n v="340"/>
    <n v="317"/>
    <n v="521"/>
    <n v="385"/>
    <x v="0"/>
    <m/>
    <m/>
    <m/>
    <m/>
    <m/>
    <m/>
    <s v=" صابر الصافي "/>
    <s v="Ameer"/>
    <s v=" male "/>
    <s v=" 124,967,707 "/>
    <s v=" امين النور سابو "/>
    <s v="Ameer"/>
    <s v=" male "/>
    <s v=" 121,248,012 "/>
    <s v=" المقبول عبدالله ادم "/>
    <s v="Ameer"/>
    <s v=" male "/>
    <s v=" 902,207,441 "/>
    <n v="3"/>
    <s v="In person"/>
    <s v="Yes, for everything"/>
    <s v="Yes, for everything"/>
    <s v="Yes, for most"/>
    <s v="Green     "/>
    <n v="1781"/>
    <n v="2765"/>
    <n v="2472"/>
    <s v="South Kordofan"/>
    <s v="Abassiya"/>
    <s v="SD02"/>
    <s v="SD07090"/>
    <s v="NO"/>
    <s v="f6fc1b99-bca0-4792-be05-c4db177cb67e"/>
    <s v="Show location"/>
  </r>
  <r>
    <s v="2021-06-21"/>
    <s v="Round3"/>
    <x v="6"/>
    <s v="DTM06"/>
    <s v="SD07"/>
    <x v="50"/>
    <s v="DTM0603"/>
    <s v="SD07090"/>
    <s v="Almak"/>
    <s v="DTM0603022"/>
    <s v="yes"/>
    <n v="12.168810000000001"/>
    <n v="31.305129999999998"/>
    <s v="Urban"/>
    <s v="neighborhood"/>
    <n v="60"/>
    <n v="436"/>
    <n v="28"/>
    <n v="133"/>
    <m/>
    <m/>
    <n v="28"/>
    <n v="133"/>
    <m/>
    <m/>
    <m/>
    <m/>
    <m/>
    <m/>
    <m/>
    <m/>
    <x v="6"/>
    <s v="Abassiya"/>
    <s v="South Kordofan"/>
    <s v="Abu Kershola"/>
    <m/>
    <m/>
    <s v="Armed conflict, Violence"/>
    <s v=""/>
    <s v=""/>
    <s v=""/>
    <m/>
    <n v="28"/>
    <m/>
    <m/>
    <m/>
    <m/>
    <m/>
    <n v="4"/>
    <n v="5"/>
    <n v="18"/>
    <n v="18"/>
    <n v="17"/>
    <n v="12"/>
    <n v="26"/>
    <n v="24"/>
    <n v="5"/>
    <n v="4"/>
    <x v="0"/>
    <m/>
    <m/>
    <m/>
    <m/>
    <m/>
    <m/>
    <s v=" امين النور سابو "/>
    <s v="Ameer"/>
    <s v=" male "/>
    <s v=" 910,057,935 "/>
    <s v=" حمد النيل إبراهيم "/>
    <s v="Ameer"/>
    <s v=" male "/>
    <s v=" 124,468,355 "/>
    <s v=""/>
    <s v=""/>
    <s v=""/>
    <s v=""/>
    <n v="2"/>
    <s v="In person"/>
    <s v="Yes, for everything"/>
    <s v="Yes, for everything"/>
    <s v="Yes, for most"/>
    <s v="Green     "/>
    <n v="1796"/>
    <n v="70"/>
    <n v="63"/>
    <s v="South Kordofan"/>
    <s v="Abassiya"/>
    <s v="SD07"/>
    <s v="SD07090"/>
    <s v="Accurate"/>
    <s v="04809d04-1b53-4600-a6d6-6bc05ecd3b84"/>
    <s v="Show location"/>
  </r>
  <r>
    <s v="2021-06-17"/>
    <s v="Round3"/>
    <x v="6"/>
    <s v="DTM06"/>
    <s v="SD07"/>
    <x v="50"/>
    <s v="DTM0603"/>
    <s v="SD07090"/>
    <s v="Alnor Albshlaa"/>
    <s v="DTM0603023"/>
    <s v="yes"/>
    <n v="12.08409"/>
    <n v="31.349740000000001"/>
    <s v="Rural"/>
    <s v="Village"/>
    <n v="46"/>
    <n v="257"/>
    <n v="46"/>
    <n v="257"/>
    <m/>
    <m/>
    <n v="46"/>
    <n v="257"/>
    <m/>
    <m/>
    <m/>
    <m/>
    <m/>
    <m/>
    <m/>
    <m/>
    <x v="6"/>
    <s v="Abassiya"/>
    <m/>
    <m/>
    <m/>
    <m/>
    <s v="Armed conflict, Violence"/>
    <s v=""/>
    <s v=""/>
    <s v=""/>
    <m/>
    <m/>
    <m/>
    <m/>
    <m/>
    <m/>
    <n v="46"/>
    <n v="7"/>
    <n v="5"/>
    <n v="26"/>
    <n v="29"/>
    <n v="46"/>
    <n v="34"/>
    <n v="44"/>
    <n v="42"/>
    <n v="9"/>
    <n v="15"/>
    <x v="0"/>
    <m/>
    <m/>
    <m/>
    <m/>
    <m/>
    <m/>
    <s v=" الطيب نيم الله أحمد "/>
    <s v="Ameer"/>
    <s v=" male "/>
    <s v=" 967,213,833 "/>
    <s v=""/>
    <s v=""/>
    <s v=""/>
    <s v=""/>
    <s v=""/>
    <s v=""/>
    <s v=""/>
    <s v=""/>
    <n v="1"/>
    <s v="In person"/>
    <s v="Yes, for most"/>
    <s v="Yes, for everything"/>
    <s v="Yes, for everything"/>
    <s v="Orange    "/>
    <n v="1799"/>
    <n v="132"/>
    <n v="125"/>
    <s v="South Kordofan"/>
    <s v="Abassiya"/>
    <s v="SD07"/>
    <s v="SD07090"/>
    <s v="Accurate"/>
    <s v="de65f4c2-4dce-43b7-a49e-a78733b465e9"/>
    <s v="Show location"/>
  </r>
  <r>
    <s v="2021-06-17"/>
    <s v="Round3"/>
    <x v="6"/>
    <s v="DTM06"/>
    <s v="SD07"/>
    <x v="50"/>
    <s v="DTM0603"/>
    <s v="SD07090"/>
    <s v="Alredem"/>
    <s v="DTM0603024"/>
    <s v="yes"/>
    <n v="12.16067"/>
    <n v="31.369109999999999"/>
    <s v="Rural"/>
    <s v="Village"/>
    <n v="29"/>
    <n v="217"/>
    <n v="19"/>
    <n v="245"/>
    <m/>
    <m/>
    <n v="19"/>
    <n v="245"/>
    <m/>
    <m/>
    <m/>
    <m/>
    <m/>
    <m/>
    <m/>
    <m/>
    <x v="6"/>
    <s v="Abassiya"/>
    <m/>
    <m/>
    <m/>
    <m/>
    <s v="Armed conflict, Violence"/>
    <s v=""/>
    <s v=""/>
    <s v=""/>
    <m/>
    <n v="19"/>
    <m/>
    <m/>
    <m/>
    <m/>
    <m/>
    <n v="10"/>
    <n v="10"/>
    <n v="27"/>
    <n v="23"/>
    <n v="43"/>
    <n v="34"/>
    <n v="41"/>
    <n v="39"/>
    <n v="10"/>
    <n v="8"/>
    <x v="1"/>
    <m/>
    <m/>
    <m/>
    <m/>
    <m/>
    <m/>
    <s v=" عباس محمد عيسى "/>
    <s v="Ameer"/>
    <s v=" male "/>
    <s v=" 911,262,005 "/>
    <s v=" حمزة محمد حمزة "/>
    <s v="Ameer"/>
    <s v=" male "/>
    <s v=" 915,531,874 "/>
    <s v=" عثمان ابكر محمد "/>
    <s v="Ameer"/>
    <s v=" male "/>
    <s v=" 902,809,963 "/>
    <n v="3"/>
    <s v="In person"/>
    <s v="Yes, for everything"/>
    <s v="Yes, for everything"/>
    <s v="Yes, for everything"/>
    <s v="Green     "/>
    <n v="1777"/>
    <n v="131"/>
    <n v="114"/>
    <s v="South Kordofan"/>
    <s v="Abassiya"/>
    <s v="SD07"/>
    <s v="SD07090"/>
    <s v="Accurate"/>
    <s v="bdfc38f7-b81b-4e17-9628-2ff958c6858a"/>
    <s v="Show location"/>
  </r>
  <r>
    <s v="2021-06-21"/>
    <s v="Round3"/>
    <x v="6"/>
    <s v="DTM06"/>
    <s v="SD07"/>
    <x v="50"/>
    <s v="DTM0603"/>
    <s v="SD07090"/>
    <s v="Alsoog"/>
    <s v="DTM0603025"/>
    <s v="yes"/>
    <n v="12.15643"/>
    <n v="31.300979999999999"/>
    <s v="Urban"/>
    <s v="neighborhood"/>
    <n v="170"/>
    <n v="1135"/>
    <n v="206"/>
    <n v="1295"/>
    <m/>
    <m/>
    <n v="206"/>
    <n v="1295"/>
    <m/>
    <m/>
    <m/>
    <m/>
    <m/>
    <m/>
    <m/>
    <m/>
    <x v="6"/>
    <s v="Abassiya"/>
    <s v="South Kordofan"/>
    <s v="Delami"/>
    <m/>
    <m/>
    <s v="Armed conflict, Violence"/>
    <s v=""/>
    <s v=""/>
    <s v=""/>
    <m/>
    <n v="206"/>
    <m/>
    <m/>
    <m/>
    <m/>
    <m/>
    <n v="68"/>
    <n v="68"/>
    <n v="128"/>
    <n v="83"/>
    <n v="188"/>
    <n v="211"/>
    <n v="158"/>
    <n v="188"/>
    <n v="128"/>
    <n v="75"/>
    <x v="0"/>
    <m/>
    <m/>
    <m/>
    <m/>
    <m/>
    <m/>
    <s v=" بابكر على ادريس حسين "/>
    <s v="Ameer"/>
    <s v=" male "/>
    <s v=" 964,351,752 "/>
    <s v=" صابر الصافي "/>
    <s v="Ameer"/>
    <s v=" male "/>
    <s v=" 124,967,707 "/>
    <s v=" حمد النيل إبراهيم "/>
    <s v="Ameer"/>
    <s v=" male "/>
    <s v=" 124,468,355 "/>
    <n v="3"/>
    <s v="In person"/>
    <s v="Yes, for everything"/>
    <s v="Yes, for everything"/>
    <s v="Yes, for everything"/>
    <s v="Green     "/>
    <n v="1793"/>
    <n v="670"/>
    <n v="625"/>
    <s v="South Kordofan"/>
    <s v="Abassiya"/>
    <s v="SD07"/>
    <s v="SD07090"/>
    <s v="Accurate"/>
    <s v="4216cd81-8858-4cd4-88f8-ab258de50c30"/>
    <s v="Show location"/>
  </r>
  <r>
    <s v="2021-06-18"/>
    <s v="Round3"/>
    <x v="6"/>
    <s v="DTM06"/>
    <s v="SD07"/>
    <x v="50"/>
    <s v="DTM0603"/>
    <s v="SD07090"/>
    <s v="Altawila\Alfiywila"/>
    <s v="DTM0603026"/>
    <s v="yes"/>
    <n v="12.15354"/>
    <n v="31.301549999999999"/>
    <s v="Urban"/>
    <s v="neighborhood"/>
    <n v="11"/>
    <n v="48"/>
    <n v="76"/>
    <n v="578"/>
    <m/>
    <m/>
    <n v="76"/>
    <n v="578"/>
    <m/>
    <m/>
    <m/>
    <m/>
    <m/>
    <m/>
    <m/>
    <m/>
    <x v="6"/>
    <s v="Abassiya"/>
    <m/>
    <m/>
    <m/>
    <m/>
    <s v="Armed conflict, Violence"/>
    <s v=""/>
    <s v=""/>
    <s v=""/>
    <m/>
    <n v="76"/>
    <m/>
    <m/>
    <m/>
    <m/>
    <m/>
    <n v="36"/>
    <n v="29"/>
    <n v="45"/>
    <n v="16"/>
    <n v="78"/>
    <n v="76"/>
    <n v="94"/>
    <n v="120"/>
    <n v="39"/>
    <n v="45"/>
    <x v="0"/>
    <m/>
    <m/>
    <m/>
    <m/>
    <m/>
    <m/>
    <s v=" بابكر علي ادريس "/>
    <s v="Ameer"/>
    <s v=" male "/>
    <s v=" 964,351,752 "/>
    <s v=""/>
    <s v=""/>
    <s v=""/>
    <s v=""/>
    <s v=""/>
    <s v=""/>
    <s v=""/>
    <s v=""/>
    <n v="1"/>
    <s v="In person"/>
    <s v="Yes, for most"/>
    <s v="Yes, for everything"/>
    <s v="Yes, for most"/>
    <s v="Red       "/>
    <n v="1780"/>
    <n v="292"/>
    <n v="286"/>
    <s v="South Kordofan"/>
    <s v="Abassiya"/>
    <s v="SD07"/>
    <s v="SD07090"/>
    <s v="Accurate"/>
    <s v="a6c83f9a-43ea-42c4-9d2f-c4db5d3d8165"/>
    <s v="Show location"/>
  </r>
  <r>
    <s v="2021-06-19"/>
    <s v="Round3"/>
    <x v="6"/>
    <s v="DTM06"/>
    <s v="SD07"/>
    <x v="50"/>
    <s v="DTM0603"/>
    <s v="SD07090"/>
    <s v="Altomat"/>
    <s v="DTM0603027"/>
    <s v="yes"/>
    <n v="12.170401"/>
    <n v="31.308579999999999"/>
    <s v="Rural"/>
    <s v="Village"/>
    <n v="64"/>
    <n v="442"/>
    <n v="114"/>
    <n v="735"/>
    <m/>
    <m/>
    <n v="114"/>
    <n v="735"/>
    <m/>
    <m/>
    <m/>
    <m/>
    <m/>
    <m/>
    <m/>
    <m/>
    <x v="6"/>
    <s v="Abassiya"/>
    <m/>
    <m/>
    <m/>
    <m/>
    <s v="Armed conflict, Violence"/>
    <s v=""/>
    <s v=""/>
    <s v=""/>
    <m/>
    <m/>
    <m/>
    <m/>
    <m/>
    <m/>
    <n v="114"/>
    <n v="23"/>
    <n v="34"/>
    <n v="57"/>
    <n v="51"/>
    <n v="124"/>
    <n v="78"/>
    <n v="153"/>
    <n v="141"/>
    <n v="34"/>
    <n v="40"/>
    <x v="0"/>
    <m/>
    <m/>
    <m/>
    <m/>
    <m/>
    <m/>
    <s v=" يومان محمد أحمد "/>
    <s v="Ameer"/>
    <s v=" male "/>
    <s v=" 995,348,401 "/>
    <s v=" الحاج الشريف عبدالله "/>
    <s v="Ameer"/>
    <s v=" male "/>
    <s v=" 917,078,089 "/>
    <s v=" بدوي ابراهيم عبدالفضيل "/>
    <s v="Ameer"/>
    <s v=" male "/>
    <s v=" 968,772,075 "/>
    <n v="3"/>
    <s v="In person"/>
    <s v="Yes, for everything"/>
    <s v="Yes, for everything"/>
    <s v="Yes, for everything"/>
    <s v="Green     "/>
    <n v="1797"/>
    <n v="391"/>
    <n v="344"/>
    <s v="South Kordofan"/>
    <s v="Abassiya"/>
    <s v="SD07"/>
    <s v="SD07090"/>
    <s v="Accurate"/>
    <s v="3aaca459-e01d-456e-bae0-dbb68a4a6ba3"/>
    <s v="Show location"/>
  </r>
  <r>
    <s v="2021-06-19"/>
    <s v="Round3"/>
    <x v="6"/>
    <s v="DTM06"/>
    <s v="SD07"/>
    <x v="50"/>
    <s v="DTM0603"/>
    <s v="SD07090"/>
    <s v="Altrangis"/>
    <s v="DTM0603028"/>
    <s v="yes"/>
    <n v="11.931330000000001"/>
    <n v="31.21686"/>
    <s v="Rural"/>
    <s v="Village"/>
    <n v="205"/>
    <n v="1235"/>
    <n v="180"/>
    <n v="650"/>
    <m/>
    <m/>
    <n v="180"/>
    <n v="650"/>
    <m/>
    <m/>
    <m/>
    <m/>
    <m/>
    <m/>
    <m/>
    <m/>
    <x v="6"/>
    <s v="Abassiya"/>
    <s v="South Kordofan"/>
    <s v="Ar Rashad"/>
    <m/>
    <m/>
    <s v="Armed conflict, Violence"/>
    <s v=""/>
    <s v=""/>
    <s v=""/>
    <m/>
    <n v="180"/>
    <m/>
    <m/>
    <m/>
    <m/>
    <m/>
    <n v="29"/>
    <n v="51"/>
    <n v="51"/>
    <n v="68"/>
    <n v="63"/>
    <n v="68"/>
    <n v="114"/>
    <n v="131"/>
    <n v="29"/>
    <n v="46"/>
    <x v="0"/>
    <m/>
    <m/>
    <m/>
    <m/>
    <m/>
    <m/>
    <s v=" محمد ادم خليفة احمد "/>
    <s v="Ameer"/>
    <s v=" male "/>
    <s v=" 115,910,051 "/>
    <s v=" صالح حامد آدم داؤد "/>
    <s v="Religious leaders"/>
    <s v=" male "/>
    <s v=" 964,843,974 "/>
    <s v=""/>
    <s v=""/>
    <s v=""/>
    <s v=""/>
    <n v="2"/>
    <s v="In person"/>
    <s v="Yes, for most"/>
    <s v="Yes, for most"/>
    <s v="Yes, for most"/>
    <s v="Orange    "/>
    <n v="1755"/>
    <n v="286"/>
    <n v="364"/>
    <s v="South Kordofan"/>
    <s v="Abassiya"/>
    <s v="SD07"/>
    <s v="SD07090"/>
    <s v="Accurate"/>
    <s v="19dba83d-705a-4e0c-a30f-eb4e139a3315"/>
    <s v="Show location"/>
  </r>
  <r>
    <s v="2021-06-20"/>
    <s v="Round3"/>
    <x v="6"/>
    <s v="DTM06"/>
    <s v="SD07"/>
    <x v="50"/>
    <s v="DTM0603"/>
    <s v="SD07090"/>
    <s v="Bari"/>
    <s v="DTM0603030"/>
    <s v="yes"/>
    <n v="12.15565"/>
    <n v="31.293150000000001"/>
    <s v="Urban"/>
    <s v="neighborhood"/>
    <n v="372"/>
    <n v="1939"/>
    <n v="439"/>
    <n v="2672"/>
    <m/>
    <m/>
    <n v="439"/>
    <n v="2672"/>
    <m/>
    <m/>
    <m/>
    <m/>
    <m/>
    <m/>
    <m/>
    <m/>
    <x v="6"/>
    <s v="Abassiya"/>
    <s v="South Kordofan"/>
    <s v="Kadugli"/>
    <s v="South Kordofan"/>
    <s v="Habila - SK"/>
    <s v="Armed conflict, Violence"/>
    <s v=""/>
    <s v=""/>
    <s v=""/>
    <m/>
    <n v="439"/>
    <m/>
    <m/>
    <m/>
    <m/>
    <m/>
    <n v="689"/>
    <n v="351"/>
    <n v="181"/>
    <n v="242"/>
    <n v="230"/>
    <n v="277"/>
    <n v="133"/>
    <n v="206"/>
    <n v="230"/>
    <n v="133"/>
    <x v="0"/>
    <m/>
    <m/>
    <m/>
    <m/>
    <m/>
    <m/>
    <s v=" خميس الور "/>
    <s v="Religious leaders"/>
    <s v=" male "/>
    <s v=" 966,267,671 "/>
    <s v=" عوض بشرى الامين "/>
    <s v="Ameer"/>
    <s v=" male "/>
    <s v=" 911,261,826 "/>
    <s v=" معتصم موسى تية كافينا "/>
    <s v="Ameer"/>
    <s v=" male "/>
    <s v=" 121,689,878 "/>
    <n v="3"/>
    <s v="In person"/>
    <s v="Yes, for most"/>
    <s v="Yes, for everything"/>
    <s v="Yes, for most"/>
    <s v="Green     "/>
    <n v="1811"/>
    <n v="1463"/>
    <n v="1209"/>
    <s v="South Kordofan"/>
    <s v="Abassiya"/>
    <s v="SD07"/>
    <s v="SD07090"/>
    <s v="Accurate"/>
    <s v="a9cc9abd-a743-48d1-863c-dfaf8eac04d7"/>
    <s v="Show location"/>
  </r>
  <r>
    <s v="2021-06-28"/>
    <s v="Round3"/>
    <x v="6"/>
    <s v="DTM06"/>
    <s v="SD07"/>
    <x v="50"/>
    <s v="DTM0603"/>
    <s v="SD07090"/>
    <s v="Barid"/>
    <s v="DTM0603031"/>
    <s v="yes"/>
    <n v="12.361219999999999"/>
    <n v="31.340599999999998"/>
    <s v="Rural"/>
    <s v="Village"/>
    <n v="83"/>
    <n v="566"/>
    <n v="83"/>
    <n v="566"/>
    <m/>
    <m/>
    <n v="83"/>
    <n v="566"/>
    <m/>
    <m/>
    <m/>
    <m/>
    <m/>
    <m/>
    <m/>
    <m/>
    <x v="6"/>
    <s v="Abassiya"/>
    <m/>
    <m/>
    <m/>
    <m/>
    <s v="Armed conflict, Violence"/>
    <s v=""/>
    <s v=""/>
    <s v=""/>
    <m/>
    <n v="83"/>
    <m/>
    <m/>
    <m/>
    <m/>
    <m/>
    <n v="32"/>
    <n v="38"/>
    <n v="51"/>
    <n v="51"/>
    <n v="25"/>
    <n v="64"/>
    <n v="127"/>
    <n v="146"/>
    <n v="13"/>
    <n v="19"/>
    <x v="0"/>
    <m/>
    <m/>
    <m/>
    <m/>
    <m/>
    <m/>
    <s v=" أميراحمدخميس "/>
    <s v="Ameer"/>
    <s v=" male "/>
    <s v=" 969,469,057 "/>
    <s v=" الرشيد علي ابو "/>
    <s v="Ameer"/>
    <s v=" male "/>
    <s v=" 122,964,164 "/>
    <s v=""/>
    <s v=""/>
    <s v=""/>
    <s v=""/>
    <n v="2"/>
    <s v="In person"/>
    <s v="Yes, for most"/>
    <s v="Yes, for most"/>
    <s v="Yes, for everything"/>
    <s v="Orange    "/>
    <n v="1810"/>
    <n v="248"/>
    <n v="318"/>
    <s v="South Kordofan"/>
    <s v="Abassiya"/>
    <s v="SD07"/>
    <s v="SD07090"/>
    <s v="Accurate"/>
    <s v="7ccd8fe8-ad08-453d-8f19-e6a1ade8320a"/>
    <s v="Show location"/>
  </r>
  <r>
    <s v="2021-04-19"/>
    <s v="Round3"/>
    <x v="6"/>
    <s v="DTM06"/>
    <s v="SD07"/>
    <x v="50"/>
    <s v="DTM0603"/>
    <s v="SD07090"/>
    <s v="Dagu"/>
    <s v="DTM0603032"/>
    <s v="yes"/>
    <n v="12.36651"/>
    <n v="31.347549999999998"/>
    <s v="Rural"/>
    <s v="Village"/>
    <n v="1"/>
    <n v="8"/>
    <n v="2"/>
    <n v="13"/>
    <m/>
    <m/>
    <n v="2"/>
    <n v="13"/>
    <m/>
    <m/>
    <m/>
    <m/>
    <m/>
    <m/>
    <m/>
    <m/>
    <x v="6"/>
    <s v="Habila - SK"/>
    <s v="South Kordofan"/>
    <s v="Abu Kershola"/>
    <m/>
    <m/>
    <s v="Armed conflict, Violence"/>
    <s v=""/>
    <s v=""/>
    <s v=""/>
    <m/>
    <m/>
    <m/>
    <m/>
    <m/>
    <m/>
    <n v="2"/>
    <n v="0"/>
    <n v="0"/>
    <n v="0"/>
    <n v="1"/>
    <n v="3"/>
    <n v="3"/>
    <n v="4"/>
    <n v="2"/>
    <n v="0"/>
    <n v="0"/>
    <x v="1"/>
    <m/>
    <m/>
    <m/>
    <m/>
    <m/>
    <m/>
    <s v=" يحى حسن عمر  "/>
    <s v="Ameer"/>
    <s v=" male "/>
    <s v=" 902,091,098 "/>
    <s v=" الرشيد علي ابو  "/>
    <s v="Ameer"/>
    <s v=" male "/>
    <s v=" 969,250,383 "/>
    <s v=""/>
    <s v=""/>
    <s v=""/>
    <s v=""/>
    <n v="2"/>
    <s v="In person"/>
    <s v="Yes, for everything"/>
    <s v="Yes, for everything"/>
    <s v="Yes, for everything"/>
    <s v="Green     "/>
    <n v="647"/>
    <n v="7"/>
    <n v="6"/>
    <s v="South Kordofan"/>
    <s v="Abassiya"/>
    <s v="SD07"/>
    <s v="SD07090"/>
    <s v="Accurate"/>
    <s v="4b2e68c5-b8cd-4271-99cb-6ac727e4a77f"/>
    <s v="Show location"/>
  </r>
  <r>
    <s v="2021-06-20"/>
    <s v="Round3"/>
    <x v="6"/>
    <s v="DTM06"/>
    <s v="SD07"/>
    <x v="50"/>
    <s v="DTM0603"/>
    <s v="SD07090"/>
    <s v="Faki Abdallah"/>
    <s v="DTM0603034"/>
    <s v="yes"/>
    <n v="12.375450000000001"/>
    <n v="31.343990000000002"/>
    <s v="Rural"/>
    <s v="Village"/>
    <n v="1"/>
    <n v="6"/>
    <n v="2"/>
    <n v="13"/>
    <m/>
    <m/>
    <n v="2"/>
    <n v="13"/>
    <m/>
    <m/>
    <m/>
    <m/>
    <m/>
    <m/>
    <m/>
    <m/>
    <x v="6"/>
    <s v="Abu Kershola"/>
    <m/>
    <m/>
    <m/>
    <m/>
    <s v="Armed conflict, Violence"/>
    <s v=""/>
    <s v=""/>
    <s v=""/>
    <m/>
    <n v="2"/>
    <m/>
    <m/>
    <m/>
    <m/>
    <m/>
    <n v="0"/>
    <n v="0"/>
    <n v="1"/>
    <n v="3"/>
    <n v="2"/>
    <n v="2"/>
    <n v="3"/>
    <n v="2"/>
    <n v="0"/>
    <n v="0"/>
    <x v="0"/>
    <m/>
    <m/>
    <m/>
    <m/>
    <m/>
    <m/>
    <s v=" يحى حسن عمر "/>
    <s v="Ameer"/>
    <s v=" male "/>
    <s v=" 902,091,098 "/>
    <s v=" الرشيد علي أبو "/>
    <s v="Ameer"/>
    <s v=" male "/>
    <s v=" 122,964,164 "/>
    <s v=""/>
    <s v=""/>
    <s v=""/>
    <s v=""/>
    <n v="2"/>
    <s v="In person"/>
    <s v="Yes, for most"/>
    <s v="Yes, for everything"/>
    <s v="Yes, for most"/>
    <s v="Orange    "/>
    <n v="1789"/>
    <n v="6"/>
    <n v="7"/>
    <s v="South Kordofan"/>
    <s v="Abassiya"/>
    <s v="SD07"/>
    <s v="SD07090"/>
    <s v="Accurate"/>
    <s v="0de7b317-fb15-45c9-accf-6c222e2afab3"/>
    <s v="Show location"/>
  </r>
  <r>
    <s v="2021-06-20"/>
    <s v="Round3"/>
    <x v="6"/>
    <s v="DTM06"/>
    <s v="SD07"/>
    <x v="50"/>
    <s v="DTM0603"/>
    <s v="SD07090"/>
    <s v="Falata"/>
    <s v="DTM0603035"/>
    <s v="yes"/>
    <n v="12.17211"/>
    <n v="31.305769999999999"/>
    <s v="Urban"/>
    <s v="neighborhood"/>
    <n v="15"/>
    <n v="83"/>
    <n v="10"/>
    <n v="47"/>
    <m/>
    <m/>
    <n v="10"/>
    <n v="47"/>
    <m/>
    <m/>
    <m/>
    <m/>
    <m/>
    <m/>
    <m/>
    <m/>
    <x v="6"/>
    <s v="Abassiya"/>
    <m/>
    <m/>
    <m/>
    <m/>
    <s v="Armed conflict, Violence"/>
    <s v=""/>
    <s v=""/>
    <s v=""/>
    <m/>
    <n v="10"/>
    <m/>
    <m/>
    <m/>
    <m/>
    <m/>
    <n v="3"/>
    <n v="2"/>
    <n v="6"/>
    <n v="6"/>
    <n v="3"/>
    <n v="2"/>
    <n v="11"/>
    <n v="11"/>
    <n v="1"/>
    <n v="2"/>
    <x v="1"/>
    <m/>
    <m/>
    <m/>
    <m/>
    <m/>
    <m/>
    <s v=" امين النور سابو "/>
    <s v="Ameer"/>
    <s v=" male "/>
    <s v=" 910,057,935 "/>
    <s v=""/>
    <s v=""/>
    <s v=""/>
    <s v=""/>
    <s v=""/>
    <s v=""/>
    <s v=""/>
    <s v=""/>
    <n v="1"/>
    <s v="In person"/>
    <s v="Yes, for everything"/>
    <s v="Yes, for everything"/>
    <s v="Yes, for most"/>
    <s v="Orange    "/>
    <n v="1786"/>
    <n v="24"/>
    <n v="23"/>
    <s v="South Kordofan"/>
    <s v="Abassiya"/>
    <s v="SD07"/>
    <s v="SD07090"/>
    <s v="Accurate"/>
    <s v="446f2ece-b2ae-40d9-9031-5be568881f5d"/>
    <s v="Show location"/>
  </r>
  <r>
    <s v="2021-06-21"/>
    <s v="Round3"/>
    <x v="6"/>
    <s v="DTM06"/>
    <s v="SD07"/>
    <x v="50"/>
    <s v="DTM0603"/>
    <s v="SD07090"/>
    <s v="Gabuna"/>
    <s v="DTM0603036"/>
    <s v="yes"/>
    <n v="12.175129999999999"/>
    <n v="31.3291"/>
    <s v="Rural"/>
    <s v="Village"/>
    <n v="4"/>
    <n v="32"/>
    <n v="13"/>
    <n v="95"/>
    <m/>
    <m/>
    <n v="13"/>
    <n v="95"/>
    <m/>
    <m/>
    <m/>
    <m/>
    <m/>
    <m/>
    <m/>
    <m/>
    <x v="6"/>
    <s v="Abassiya"/>
    <m/>
    <m/>
    <m/>
    <m/>
    <s v="Armed conflict, Violence"/>
    <s v=""/>
    <s v=""/>
    <s v=""/>
    <m/>
    <n v="13"/>
    <m/>
    <m/>
    <m/>
    <m/>
    <m/>
    <n v="2"/>
    <n v="3"/>
    <n v="11"/>
    <n v="8"/>
    <n v="19"/>
    <n v="12"/>
    <n v="18"/>
    <n v="21"/>
    <n v="0"/>
    <n v="1"/>
    <x v="1"/>
    <m/>
    <m/>
    <m/>
    <m/>
    <m/>
    <m/>
    <s v=" الطيب زكريا عبد الحميد "/>
    <s v="Ameer"/>
    <s v=" male "/>
    <s v=" 128,294,088 "/>
    <s v=""/>
    <s v=""/>
    <s v=""/>
    <s v=""/>
    <s v=""/>
    <s v=""/>
    <s v=""/>
    <s v=""/>
    <n v="1"/>
    <s v="On the phone"/>
    <s v="Yes, for most"/>
    <s v="Yes, for most"/>
    <s v="Yes, for most"/>
    <s v="Red       "/>
    <n v="1792"/>
    <n v="50"/>
    <n v="45"/>
    <s v="South Kordofan"/>
    <s v="Abassiya"/>
    <s v="SD07"/>
    <s v="SD07090"/>
    <s v="Accurate"/>
    <s v="c8584f42-e755-4a89-b492-e7bce01c31ea"/>
    <s v="Show location"/>
  </r>
  <r>
    <s v="2021-06-18"/>
    <s v="Round3"/>
    <x v="6"/>
    <s v="DTM06"/>
    <s v="SD07"/>
    <x v="50"/>
    <s v="DTM0603"/>
    <s v="SD07090"/>
    <s v="Gardood Alzebil"/>
    <s v="DTM0603003"/>
    <s v="yes"/>
    <n v="12.07305"/>
    <n v="31.252379999999999"/>
    <s v="Rural"/>
    <s v="Village"/>
    <n v="120"/>
    <n v="600"/>
    <n v="222"/>
    <n v="1161"/>
    <m/>
    <m/>
    <n v="222"/>
    <n v="1161"/>
    <m/>
    <m/>
    <m/>
    <m/>
    <m/>
    <m/>
    <m/>
    <m/>
    <x v="6"/>
    <s v="Abassiya"/>
    <m/>
    <m/>
    <m/>
    <m/>
    <s v="Armed conflict, Violence"/>
    <s v=""/>
    <s v=""/>
    <s v=""/>
    <m/>
    <n v="222"/>
    <m/>
    <m/>
    <m/>
    <m/>
    <m/>
    <n v="68"/>
    <n v="57"/>
    <n v="96"/>
    <n v="62"/>
    <n v="125"/>
    <n v="187"/>
    <n v="198"/>
    <n v="232"/>
    <n v="57"/>
    <n v="79"/>
    <x v="0"/>
    <m/>
    <m/>
    <m/>
    <m/>
    <m/>
    <m/>
    <s v=" ادم عثمان العوض "/>
    <s v="Ameer"/>
    <s v=" male "/>
    <s v=" 962,268,638 "/>
    <s v=" جعفر الطاهر الكنين "/>
    <s v="Ameer"/>
    <s v=" male "/>
    <s v=" 916,580,118 "/>
    <s v=""/>
    <s v=""/>
    <s v=""/>
    <s v=""/>
    <n v="2"/>
    <s v="In person"/>
    <s v="Yes, for most"/>
    <s v="Yes, for everything"/>
    <s v="Yes, for most"/>
    <s v="Orange    "/>
    <n v="1779"/>
    <n v="544"/>
    <n v="617"/>
    <s v="South Kordofan"/>
    <s v="Abassiya"/>
    <s v="SD07"/>
    <s v="SD07090"/>
    <s v="Accurate"/>
    <s v="8ec5d453-3917-4714-a79b-1101ef82e4bd"/>
    <s v="Show location"/>
  </r>
  <r>
    <s v="2021-06-19"/>
    <s v="Round3"/>
    <x v="6"/>
    <s v="DTM06"/>
    <s v="SD07"/>
    <x v="50"/>
    <s v="DTM0603"/>
    <s v="SD07090"/>
    <s v="Gembraiya"/>
    <s v="DTM0603037"/>
    <s v="yes"/>
    <n v="12.088340000000001"/>
    <n v="31.26202"/>
    <s v="Rural"/>
    <s v="Village"/>
    <n v="11"/>
    <n v="73"/>
    <n v="11"/>
    <n v="73"/>
    <m/>
    <m/>
    <n v="11"/>
    <n v="73"/>
    <m/>
    <m/>
    <m/>
    <m/>
    <m/>
    <m/>
    <m/>
    <m/>
    <x v="6"/>
    <s v="Abassiya"/>
    <m/>
    <m/>
    <m/>
    <m/>
    <s v="Armed conflict, Violence"/>
    <s v=""/>
    <s v=""/>
    <s v=""/>
    <m/>
    <m/>
    <m/>
    <m/>
    <m/>
    <m/>
    <n v="11"/>
    <n v="2"/>
    <n v="2"/>
    <n v="6"/>
    <n v="6"/>
    <n v="7"/>
    <n v="5"/>
    <n v="17"/>
    <n v="15"/>
    <n v="7"/>
    <n v="6"/>
    <x v="0"/>
    <m/>
    <m/>
    <m/>
    <m/>
    <m/>
    <m/>
    <s v=" النوربابكرالعاتي "/>
    <s v="Religious leaders"/>
    <s v=" male "/>
    <s v=" 917,093,555 "/>
    <s v=""/>
    <s v=""/>
    <s v=""/>
    <s v=""/>
    <s v=""/>
    <s v=""/>
    <s v=""/>
    <s v=""/>
    <n v="1"/>
    <s v="In person"/>
    <s v="Yes, for most"/>
    <s v="Yes, for most"/>
    <s v="Yes, for everything"/>
    <s v="Red       "/>
    <n v="1808"/>
    <n v="39"/>
    <n v="34"/>
    <s v="South Kordofan"/>
    <s v="Abassiya"/>
    <s v="SD07"/>
    <s v="SD07090"/>
    <s v="Accurate"/>
    <s v="cf73d3d7-1fb7-4d12-94f1-f44ec1045f87"/>
    <s v="Show location"/>
  </r>
  <r>
    <s v="2021-06-21"/>
    <s v="Round3"/>
    <x v="6"/>
    <s v="DTM06"/>
    <s v="SD07"/>
    <x v="50"/>
    <s v="DTM0603"/>
    <s v="SD07090"/>
    <s v="Hai Alomda"/>
    <s v="DTM0603038"/>
    <s v="yes"/>
    <n v="12.16291"/>
    <n v="31.3066"/>
    <s v="Urban"/>
    <s v="neighborhood"/>
    <n v="144"/>
    <n v="910"/>
    <n v="173"/>
    <n v="842"/>
    <m/>
    <m/>
    <n v="173"/>
    <n v="842"/>
    <m/>
    <m/>
    <m/>
    <m/>
    <m/>
    <m/>
    <m/>
    <m/>
    <x v="6"/>
    <s v="Abassiya"/>
    <s v="South Kordofan"/>
    <s v="Abu Kershola"/>
    <m/>
    <m/>
    <s v="Armed conflict, Violence"/>
    <s v=""/>
    <s v=""/>
    <s v=""/>
    <m/>
    <n v="173"/>
    <m/>
    <m/>
    <m/>
    <m/>
    <m/>
    <n v="56"/>
    <n v="71"/>
    <n v="105"/>
    <n v="86"/>
    <n v="83"/>
    <n v="79"/>
    <n v="117"/>
    <n v="109"/>
    <n v="68"/>
    <n v="68"/>
    <x v="0"/>
    <m/>
    <m/>
    <m/>
    <m/>
    <m/>
    <m/>
    <s v=" امين النور سابو "/>
    <s v="Ameer"/>
    <s v=" male "/>
    <s v=" 910,057,953 "/>
    <s v=" حمد النيل ابراهيم "/>
    <s v="Ameer"/>
    <s v=" male "/>
    <s v=" 124,468,355 "/>
    <s v=" صابر الصافى "/>
    <s v="Ameer"/>
    <s v=" male "/>
    <s v=" 124,967,707 "/>
    <n v="3"/>
    <s v="In person"/>
    <s v="Yes, for most"/>
    <s v="Yes, for everything"/>
    <s v="Yes, for most"/>
    <s v="Green     "/>
    <n v="1791"/>
    <n v="429"/>
    <n v="413"/>
    <s v="South Kordofan"/>
    <s v="Abassiya"/>
    <s v="SD07"/>
    <s v="SD07090"/>
    <s v="Accurate"/>
    <s v="3d4b6fe1-2d07-4b17-8780-790513b1d6fe"/>
    <s v="Show location"/>
  </r>
  <r>
    <s v="2021-06-21"/>
    <s v="Round3"/>
    <x v="6"/>
    <s v="DTM06"/>
    <s v="SD07"/>
    <x v="50"/>
    <s v="DTM0603"/>
    <s v="SD07090"/>
    <s v="Hila Jadida"/>
    <s v="DTM0603039"/>
    <s v="yes"/>
    <n v="12.171900000000001"/>
    <n v="31.298549999999999"/>
    <s v="Rural"/>
    <s v="Village"/>
    <n v="10"/>
    <n v="76"/>
    <n v="17"/>
    <n v="108"/>
    <m/>
    <m/>
    <n v="17"/>
    <n v="108"/>
    <m/>
    <m/>
    <m/>
    <m/>
    <m/>
    <m/>
    <m/>
    <m/>
    <x v="6"/>
    <s v="Abu Kershola"/>
    <m/>
    <m/>
    <m/>
    <m/>
    <s v="Armed conflict, Violence"/>
    <s v=""/>
    <s v=""/>
    <s v=""/>
    <m/>
    <n v="17"/>
    <m/>
    <m/>
    <m/>
    <m/>
    <m/>
    <n v="9"/>
    <n v="6"/>
    <n v="7"/>
    <n v="15"/>
    <n v="17"/>
    <n v="14"/>
    <n v="14"/>
    <n v="12"/>
    <n v="6"/>
    <n v="8"/>
    <x v="1"/>
    <m/>
    <m/>
    <m/>
    <m/>
    <m/>
    <m/>
    <s v=" اسماعيل ادم حسن إبراهيم "/>
    <s v="Ameer"/>
    <s v=" male "/>
    <s v=" 110,593,611 "/>
    <s v=" الرشيد علي أبو "/>
    <s v="Ameer"/>
    <s v=" male "/>
    <s v=" 122,964,164 "/>
    <s v=""/>
    <s v=""/>
    <s v=""/>
    <s v=""/>
    <n v="2"/>
    <s v="In person"/>
    <s v="Yes, for most"/>
    <s v="Yes, for everything"/>
    <s v="Yes, for most"/>
    <s v="Orange    "/>
    <n v="1794"/>
    <n v="53"/>
    <n v="55"/>
    <s v="South Kordofan"/>
    <s v="Abassiya"/>
    <s v="SD07"/>
    <s v="SD07090"/>
    <s v="Accurate"/>
    <s v="737765a3-2d13-4625-b743-6c5387d60a6f"/>
    <s v="Show location"/>
  </r>
  <r>
    <s v="2021-06-20"/>
    <s v="Round3"/>
    <x v="6"/>
    <s v="DTM06"/>
    <s v="SD07"/>
    <x v="50"/>
    <s v="DTM0603"/>
    <s v="SD07090"/>
    <s v="Kanje"/>
    <s v="DTM0603040"/>
    <s v="yes"/>
    <n v="12.360860000000001"/>
    <n v="31.341049999999999"/>
    <s v="Rural"/>
    <s v="Village"/>
    <n v="2"/>
    <n v="16"/>
    <n v="14"/>
    <n v="76"/>
    <m/>
    <m/>
    <n v="14"/>
    <n v="76"/>
    <m/>
    <m/>
    <m/>
    <m/>
    <m/>
    <m/>
    <m/>
    <m/>
    <x v="6"/>
    <s v="Abu Kershola"/>
    <m/>
    <m/>
    <m/>
    <m/>
    <s v="Armed conflict, Violence"/>
    <s v=""/>
    <s v=""/>
    <s v=""/>
    <m/>
    <n v="14"/>
    <m/>
    <m/>
    <m/>
    <m/>
    <m/>
    <n v="4"/>
    <n v="4"/>
    <n v="12"/>
    <n v="7"/>
    <n v="11"/>
    <n v="5"/>
    <n v="15"/>
    <n v="17"/>
    <n v="1"/>
    <n v="0"/>
    <x v="1"/>
    <m/>
    <m/>
    <m/>
    <m/>
    <m/>
    <m/>
    <s v=" بحر ابراهيم اخونا "/>
    <s v="Ameer"/>
    <s v=" male "/>
    <s v=" 908,089,102 "/>
    <s v=" الرشيد علي أبو  "/>
    <s v="Ameer"/>
    <s v=" male "/>
    <s v=" 122,964,164 "/>
    <s v=""/>
    <s v=""/>
    <s v=""/>
    <s v=""/>
    <n v="2"/>
    <s v="In person"/>
    <s v="Yes, for everything"/>
    <s v="Yes, for everything"/>
    <s v="Yes, for most"/>
    <s v="Green     "/>
    <n v="1782"/>
    <n v="43"/>
    <n v="33"/>
    <s v="South Kordofan"/>
    <s v="Abassiya"/>
    <s v="SD07"/>
    <s v="SD07090"/>
    <s v="Accurate"/>
    <s v="cfc2e115-1249-4544-a981-3eedf5af5bc3"/>
    <s v="Show location"/>
  </r>
  <r>
    <s v="2021-06-19"/>
    <s v="Round3"/>
    <x v="6"/>
    <s v="DTM06"/>
    <s v="SD07"/>
    <x v="50"/>
    <s v="DTM0603"/>
    <s v="SD07090"/>
    <s v="Kermogiya"/>
    <s v="DTM0603005"/>
    <s v="yes"/>
    <n v="12.06626"/>
    <n v="31.26615"/>
    <s v="Rural"/>
    <s v="Village"/>
    <n v="164"/>
    <n v="991"/>
    <n v="164"/>
    <n v="991"/>
    <m/>
    <m/>
    <n v="164"/>
    <n v="991"/>
    <m/>
    <m/>
    <m/>
    <m/>
    <m/>
    <m/>
    <m/>
    <m/>
    <x v="6"/>
    <s v="Abassiya"/>
    <m/>
    <m/>
    <m/>
    <m/>
    <s v="Armed conflict, Violence"/>
    <s v=""/>
    <s v=""/>
    <s v=""/>
    <m/>
    <n v="164"/>
    <m/>
    <m/>
    <m/>
    <m/>
    <m/>
    <n v="28"/>
    <n v="57"/>
    <n v="28"/>
    <n v="38"/>
    <n v="85"/>
    <n v="95"/>
    <n v="245"/>
    <n v="245"/>
    <n v="76"/>
    <n v="94"/>
    <x v="0"/>
    <m/>
    <m/>
    <m/>
    <m/>
    <m/>
    <m/>
    <s v=" أميرحسن علي "/>
    <s v="Ameer"/>
    <s v=" male "/>
    <s v=" 902,101,017 "/>
    <s v=""/>
    <s v=""/>
    <s v=""/>
    <s v=""/>
    <s v=""/>
    <s v=""/>
    <s v=""/>
    <s v=""/>
    <n v="1"/>
    <s v="In person"/>
    <s v="Yes, for everything"/>
    <s v="Yes, for everything"/>
    <s v="Yes, for everything"/>
    <s v="Orange    "/>
    <n v="1801"/>
    <n v="462"/>
    <n v="529"/>
    <s v="South Kordofan"/>
    <s v="Abassiya"/>
    <s v="SD07"/>
    <s v="SD07090"/>
    <s v="Accurate"/>
    <s v="a1361626-e7dd-4971-bf77-70e4218d5cdd"/>
    <s v="Show location"/>
  </r>
  <r>
    <s v="2021-06-25"/>
    <s v="Round3"/>
    <x v="6"/>
    <s v="DTM06"/>
    <s v="SD07"/>
    <x v="50"/>
    <s v="DTM0603"/>
    <s v="SD07090"/>
    <s v="Khour fadeila"/>
    <s v="DTM0603006"/>
    <s v="yes"/>
    <n v="11.970470000000001"/>
    <n v="31.22824"/>
    <s v="Rural"/>
    <s v="Village"/>
    <n v="40"/>
    <n v="205"/>
    <n v="17"/>
    <n v="153"/>
    <m/>
    <m/>
    <n v="17"/>
    <n v="153"/>
    <m/>
    <m/>
    <m/>
    <m/>
    <m/>
    <m/>
    <m/>
    <m/>
    <x v="6"/>
    <s v="Abassiya"/>
    <m/>
    <m/>
    <m/>
    <m/>
    <s v="Armed conflict, Violence"/>
    <s v=""/>
    <s v=""/>
    <s v=""/>
    <m/>
    <m/>
    <m/>
    <m/>
    <m/>
    <n v="17"/>
    <m/>
    <n v="7"/>
    <n v="8"/>
    <n v="15"/>
    <n v="18"/>
    <n v="25"/>
    <n v="30"/>
    <n v="17"/>
    <n v="27"/>
    <n v="3"/>
    <n v="3"/>
    <x v="0"/>
    <m/>
    <m/>
    <m/>
    <m/>
    <m/>
    <m/>
    <s v=" على يونس  "/>
    <s v="Ameer"/>
    <s v=" male "/>
    <s v=" 965,880,506 "/>
    <s v=""/>
    <s v=""/>
    <s v=""/>
    <s v=""/>
    <s v=""/>
    <s v=""/>
    <s v=""/>
    <s v=""/>
    <n v="1"/>
    <s v="In person"/>
    <s v="Yes, for everything"/>
    <s v="Yes, for everything"/>
    <s v="Yes, for everything"/>
    <s v="Orange    "/>
    <n v="1773"/>
    <n v="67"/>
    <n v="86"/>
    <s v="South Kordofan"/>
    <s v="Abassiya"/>
    <s v="SD07"/>
    <s v="SD07090"/>
    <s v="Close"/>
    <s v="8640c771-3601-4d52-b1e4-0fde95e2b830"/>
    <s v="Show location"/>
  </r>
  <r>
    <s v="2021-06-17"/>
    <s v="Round3"/>
    <x v="6"/>
    <s v="DTM06"/>
    <s v="SD07"/>
    <x v="50"/>
    <s v="DTM0603"/>
    <s v="SD07090"/>
    <s v="Koos"/>
    <s v="DTM0603043"/>
    <s v="yes"/>
    <n v="12.175129999999999"/>
    <n v="31.3291"/>
    <s v="Urban"/>
    <s v="neighborhood"/>
    <n v="17"/>
    <n v="115"/>
    <n v="16"/>
    <n v="120"/>
    <m/>
    <m/>
    <n v="16"/>
    <n v="120"/>
    <m/>
    <m/>
    <m/>
    <m/>
    <m/>
    <m/>
    <m/>
    <m/>
    <x v="6"/>
    <s v="Talawdi"/>
    <m/>
    <m/>
    <m/>
    <m/>
    <s v="Armed conflict, Violence"/>
    <s v=""/>
    <s v=""/>
    <s v=""/>
    <m/>
    <m/>
    <n v="16"/>
    <m/>
    <m/>
    <m/>
    <m/>
    <n v="5"/>
    <n v="6"/>
    <n v="11"/>
    <n v="16"/>
    <n v="24"/>
    <n v="15"/>
    <n v="20"/>
    <n v="20"/>
    <n v="1"/>
    <n v="2"/>
    <x v="0"/>
    <m/>
    <m/>
    <m/>
    <m/>
    <m/>
    <m/>
    <s v=" حامد نورالدين "/>
    <s v="Ameer"/>
    <s v=" male "/>
    <s v=" 904,260,045 "/>
    <s v=""/>
    <s v=""/>
    <s v=""/>
    <s v=""/>
    <s v=""/>
    <s v=""/>
    <s v=""/>
    <s v=""/>
    <n v="1"/>
    <s v="In person"/>
    <s v="Yes, for everything"/>
    <s v="Yes, for most"/>
    <s v="Yes, for most"/>
    <s v="Red       "/>
    <n v="1778"/>
    <n v="61"/>
    <n v="59"/>
    <s v="South Kordofan"/>
    <s v="Abassiya"/>
    <s v="SD07"/>
    <s v="SD07090"/>
    <s v="Accurate"/>
    <s v="e62c742b-71f2-4e61-ae91-e98971207b04"/>
    <s v="Show location"/>
  </r>
  <r>
    <s v="2021-06-19"/>
    <s v="Round3"/>
    <x v="6"/>
    <s v="DTM06"/>
    <s v="SD07"/>
    <x v="50"/>
    <s v="DTM0603"/>
    <s v="SD07090"/>
    <s v="Mahala"/>
    <s v="DTM0603007"/>
    <s v="yes"/>
    <n v="12.1014"/>
    <n v="31.260999999999999"/>
    <s v="Rural"/>
    <s v="Village"/>
    <n v="23"/>
    <n v="142"/>
    <n v="23"/>
    <n v="142"/>
    <m/>
    <m/>
    <n v="23"/>
    <n v="142"/>
    <m/>
    <m/>
    <m/>
    <m/>
    <m/>
    <m/>
    <m/>
    <m/>
    <x v="6"/>
    <s v="Abassiya"/>
    <m/>
    <m/>
    <m/>
    <m/>
    <s v="Armed conflict, Violence"/>
    <s v=""/>
    <s v=""/>
    <s v=""/>
    <m/>
    <n v="23"/>
    <m/>
    <m/>
    <m/>
    <m/>
    <m/>
    <n v="6"/>
    <n v="4"/>
    <n v="3"/>
    <n v="9"/>
    <n v="6"/>
    <n v="18"/>
    <n v="31"/>
    <n v="37"/>
    <n v="13"/>
    <n v="15"/>
    <x v="0"/>
    <m/>
    <m/>
    <m/>
    <m/>
    <m/>
    <m/>
    <s v=" محمدأدم عيسى الجندي "/>
    <s v="Religious leaders"/>
    <s v=" male "/>
    <s v=" 963,169,490 "/>
    <s v=""/>
    <s v=""/>
    <s v=""/>
    <s v=""/>
    <s v=""/>
    <s v=""/>
    <s v=""/>
    <s v=""/>
    <n v="1"/>
    <s v="In person"/>
    <s v="Yes, for everything"/>
    <s v="Yes, for everything"/>
    <s v="Yes, for everything"/>
    <s v="Orange    "/>
    <n v="1800"/>
    <n v="59"/>
    <n v="83"/>
    <s v="South Kordofan"/>
    <s v="Abassiya"/>
    <s v="SD07"/>
    <s v="SD07090"/>
    <s v="Accurate"/>
    <s v="fb018cf2-9cb1-4e99-a638-e028922e4e96"/>
    <s v="Show location"/>
  </r>
  <r>
    <s v="2021-06-19"/>
    <s v="Round3"/>
    <x v="6"/>
    <s v="DTM06"/>
    <s v="SD07"/>
    <x v="50"/>
    <s v="DTM0603"/>
    <s v="SD07090"/>
    <s v="Mandraba"/>
    <s v="DTM0603008"/>
    <s v="yes"/>
    <n v="12.23617"/>
    <n v="31.225529999999999"/>
    <s v="Rural"/>
    <s v="Village"/>
    <n v="7"/>
    <n v="64"/>
    <n v="7"/>
    <n v="64"/>
    <m/>
    <m/>
    <n v="7"/>
    <n v="64"/>
    <m/>
    <m/>
    <m/>
    <m/>
    <m/>
    <m/>
    <m/>
    <m/>
    <x v="6"/>
    <s v="Abassiya"/>
    <m/>
    <m/>
    <m/>
    <m/>
    <s v="Armed conflict, Violence"/>
    <s v=""/>
    <s v=""/>
    <s v=""/>
    <m/>
    <m/>
    <m/>
    <m/>
    <m/>
    <m/>
    <n v="7"/>
    <n v="2"/>
    <n v="1"/>
    <n v="4"/>
    <n v="5"/>
    <n v="8"/>
    <n v="12"/>
    <n v="12"/>
    <n v="16"/>
    <n v="2"/>
    <n v="2"/>
    <x v="0"/>
    <m/>
    <m/>
    <m/>
    <m/>
    <m/>
    <m/>
    <s v=" أدم محمد أدم "/>
    <s v="Ameer"/>
    <s v=" male "/>
    <s v=" 961,480,855 "/>
    <s v=""/>
    <s v=""/>
    <s v=""/>
    <s v=""/>
    <s v=""/>
    <s v=""/>
    <s v=""/>
    <s v=""/>
    <n v="1"/>
    <s v="In person"/>
    <s v="Yes, for most"/>
    <s v="Yes, for everything"/>
    <s v="Yes, for everything"/>
    <s v="Orange    "/>
    <n v="1807"/>
    <n v="28"/>
    <n v="36"/>
    <s v="South Kordofan"/>
    <s v="Abassiya"/>
    <s v="SD07"/>
    <s v="SD07090"/>
    <s v="Accurate"/>
    <s v="9d3c50b7-f585-41fb-a3e9-09e7422314ca"/>
    <s v="Show location"/>
  </r>
  <r>
    <s v="2021-06-19"/>
    <s v="Round3"/>
    <x v="6"/>
    <s v="DTM06"/>
    <s v="SD07"/>
    <x v="50"/>
    <s v="DTM0603"/>
    <s v="SD07090"/>
    <s v="Moewelih"/>
    <s v="DTM0603044"/>
    <s v="yes"/>
    <n v="12.324249999999999"/>
    <n v="31.325430000000001"/>
    <s v="Rural"/>
    <s v="Village"/>
    <n v="15"/>
    <n v="138"/>
    <n v="15"/>
    <n v="138"/>
    <m/>
    <m/>
    <n v="15"/>
    <n v="138"/>
    <m/>
    <m/>
    <m/>
    <m/>
    <m/>
    <m/>
    <m/>
    <m/>
    <x v="6"/>
    <s v="Abassiya"/>
    <m/>
    <m/>
    <m/>
    <m/>
    <s v="Armed conflict, Violence"/>
    <s v=""/>
    <s v=""/>
    <s v=""/>
    <m/>
    <m/>
    <m/>
    <m/>
    <m/>
    <n v="15"/>
    <m/>
    <n v="4"/>
    <n v="6"/>
    <n v="17"/>
    <n v="19"/>
    <n v="15"/>
    <n v="14"/>
    <n v="19"/>
    <n v="24"/>
    <n v="9"/>
    <n v="11"/>
    <x v="0"/>
    <m/>
    <m/>
    <m/>
    <m/>
    <m/>
    <m/>
    <s v=" أدم محمد أدم "/>
    <s v="Religious leaders"/>
    <s v=" male "/>
    <s v=" 912,280,842 "/>
    <s v=""/>
    <s v=""/>
    <s v=""/>
    <s v=""/>
    <s v=""/>
    <s v=""/>
    <s v=""/>
    <s v=""/>
    <n v="1"/>
    <s v="In person"/>
    <s v="Yes, for most"/>
    <s v="Yes, for everything"/>
    <s v="Yes, for everything"/>
    <s v="Orange    "/>
    <n v="1806"/>
    <n v="64"/>
    <n v="74"/>
    <s v="South Kordofan"/>
    <s v="Abassiya"/>
    <s v="SD07"/>
    <s v="SD07090"/>
    <s v="Accurate"/>
    <s v="bfb8c02e-b3d0-4bbe-99c3-ea2ff11dd2c3"/>
    <s v="Show location"/>
  </r>
  <r>
    <s v="2021-06-17"/>
    <s v="Round3"/>
    <x v="6"/>
    <s v="DTM06"/>
    <s v="SD07"/>
    <x v="50"/>
    <s v="DTM0603"/>
    <s v="SD07090"/>
    <s v="Nafig"/>
    <s v="DTM0603046"/>
    <s v="yes"/>
    <n v="12.62603"/>
    <n v="31.305499999999999"/>
    <s v="Rural"/>
    <s v="Village"/>
    <n v="6"/>
    <n v="50"/>
    <n v="4"/>
    <n v="29"/>
    <m/>
    <m/>
    <n v="4"/>
    <n v="29"/>
    <m/>
    <m/>
    <m/>
    <m/>
    <m/>
    <m/>
    <m/>
    <m/>
    <x v="6"/>
    <s v="Abassiya"/>
    <m/>
    <m/>
    <m/>
    <m/>
    <s v="Armed conflict, Violence"/>
    <s v=""/>
    <s v=""/>
    <s v=""/>
    <m/>
    <n v="4"/>
    <m/>
    <m/>
    <m/>
    <m/>
    <m/>
    <n v="1"/>
    <n v="1"/>
    <n v="4"/>
    <n v="5"/>
    <n v="3"/>
    <n v="4"/>
    <n v="4"/>
    <n v="5"/>
    <n v="1"/>
    <n v="1"/>
    <x v="1"/>
    <m/>
    <m/>
    <m/>
    <m/>
    <m/>
    <m/>
    <s v=" ادم إبراهيم مزمل "/>
    <s v="Ameer"/>
    <s v=" male "/>
    <s v="900437332"/>
    <s v=""/>
    <s v=""/>
    <s v=""/>
    <s v=""/>
    <s v=""/>
    <s v=""/>
    <s v=""/>
    <s v=""/>
    <n v="1"/>
    <s v="On the phone"/>
    <s v="Yes, for most"/>
    <s v="Yes, for most"/>
    <s v="Yes, for most"/>
    <s v="Orange    "/>
    <n v="1776"/>
    <n v="13"/>
    <n v="16"/>
    <s v="South Kordofan"/>
    <s v="Abassiya"/>
    <s v="SD07"/>
    <s v="SD07090"/>
    <s v="Accurate"/>
    <s v="3141380f-39c4-411c-afcd-3f80522837d8"/>
    <s v="Show location"/>
  </r>
  <r>
    <s v="2021-06-20"/>
    <s v="Round3"/>
    <x v="6"/>
    <s v="DTM06"/>
    <s v="SD07"/>
    <x v="50"/>
    <s v="DTM0603"/>
    <s v="SD07090"/>
    <s v="Origia"/>
    <s v="DTM0603047"/>
    <s v="yes"/>
    <n v="12.99409"/>
    <n v="31.24578"/>
    <s v="Rural"/>
    <s v="Village"/>
    <n v="77"/>
    <n v="418"/>
    <n v="57"/>
    <n v="353"/>
    <m/>
    <m/>
    <n v="57"/>
    <n v="353"/>
    <m/>
    <m/>
    <m/>
    <m/>
    <m/>
    <m/>
    <m/>
    <m/>
    <x v="6"/>
    <s v="Abassiya"/>
    <m/>
    <m/>
    <m/>
    <m/>
    <s v="Armed conflict, Violence"/>
    <s v=""/>
    <s v=""/>
    <s v=""/>
    <m/>
    <n v="57"/>
    <m/>
    <m/>
    <m/>
    <m/>
    <m/>
    <n v="18"/>
    <n v="20"/>
    <n v="58"/>
    <n v="61"/>
    <n v="36"/>
    <n v="26"/>
    <n v="53"/>
    <n v="63"/>
    <n v="10"/>
    <n v="8"/>
    <x v="1"/>
    <m/>
    <m/>
    <m/>
    <m/>
    <m/>
    <m/>
    <s v=" عمر علي سليمان "/>
    <s v="Ameer"/>
    <s v=" male "/>
    <s v=" 960,229,080 "/>
    <s v=" بابكر محمد عمر "/>
    <s v="Ameer"/>
    <s v=" male "/>
    <s v=" 962,938,070 "/>
    <s v=" عبد الحميد ادريس محمد "/>
    <s v="Ameer"/>
    <s v=" male "/>
    <s v=" 966,440,143 "/>
    <n v="3"/>
    <s v="In person"/>
    <s v="Yes, for most"/>
    <s v="Yes, for everything"/>
    <s v="Yes, for everything"/>
    <s v="Green     "/>
    <n v="1788"/>
    <n v="175"/>
    <n v="178"/>
    <s v="South Kordofan"/>
    <s v="Abassiya"/>
    <s v="SD13"/>
    <s v="SD07090"/>
    <s v="Accurate"/>
    <s v="b973cfb7-9024-4eda-a5ce-d74cccb3df46"/>
    <s v="Show location"/>
  </r>
  <r>
    <s v="2021-06-26"/>
    <s v="Round3"/>
    <x v="6"/>
    <s v="DTM06"/>
    <s v="SD07"/>
    <x v="50"/>
    <s v="DTM0603"/>
    <s v="SD07090"/>
    <s v="Sanadra"/>
    <s v="DTM0603009"/>
    <s v="yes"/>
    <n v="12.19957"/>
    <n v="31.23246"/>
    <s v="Rural"/>
    <s v="Village"/>
    <n v="35"/>
    <n v="210"/>
    <n v="25"/>
    <n v="150"/>
    <m/>
    <m/>
    <n v="25"/>
    <n v="150"/>
    <m/>
    <m/>
    <m/>
    <m/>
    <m/>
    <m/>
    <m/>
    <m/>
    <x v="6"/>
    <s v="Abassiya"/>
    <m/>
    <m/>
    <m/>
    <m/>
    <s v="Armed conflict, Violence"/>
    <s v=""/>
    <s v=""/>
    <s v=""/>
    <m/>
    <n v="25"/>
    <m/>
    <m/>
    <m/>
    <m/>
    <m/>
    <n v="9"/>
    <n v="13"/>
    <n v="14"/>
    <n v="29"/>
    <n v="11"/>
    <n v="15"/>
    <n v="25"/>
    <n v="25"/>
    <n v="5"/>
    <n v="4"/>
    <x v="0"/>
    <m/>
    <m/>
    <m/>
    <m/>
    <m/>
    <m/>
    <s v=" الشيخ بابكر عبدالله بابكر جبريل  "/>
    <s v="Religious leaders"/>
    <s v=" male "/>
    <s v=" 125,097,245 "/>
    <s v=""/>
    <s v=""/>
    <s v=""/>
    <s v=""/>
    <s v=""/>
    <s v=""/>
    <s v=""/>
    <s v=""/>
    <n v="1"/>
    <s v="In person"/>
    <s v="Yes, for everything"/>
    <s v="Yes, for everything"/>
    <s v="Yes, for everything"/>
    <s v="Orange    "/>
    <n v="1774"/>
    <n v="64"/>
    <n v="86"/>
    <s v="South Kordofan"/>
    <s v="Abassiya"/>
    <s v="SD07"/>
    <s v="SD07090"/>
    <s v="Accurate"/>
    <s v="18ecc479-d96e-4e40-a422-751c86bf5807"/>
    <s v="Show location"/>
  </r>
  <r>
    <s v="2021-06-20"/>
    <s v="Round3"/>
    <x v="6"/>
    <s v="DTM06"/>
    <s v="SD07"/>
    <x v="50"/>
    <s v="DTM0603"/>
    <s v="SD07090"/>
    <s v="Souq Algabel"/>
    <s v="DTM0603048"/>
    <s v="yes"/>
    <n v="11.97461"/>
    <n v="31.226330000000001"/>
    <s v="Rural"/>
    <s v="Admin Unit"/>
    <n v="110"/>
    <n v="570"/>
    <n v="110"/>
    <n v="918"/>
    <m/>
    <m/>
    <n v="110"/>
    <n v="918"/>
    <m/>
    <m/>
    <m/>
    <m/>
    <m/>
    <m/>
    <m/>
    <m/>
    <x v="6"/>
    <s v="Abassiya"/>
    <m/>
    <m/>
    <m/>
    <m/>
    <s v="Armed conflict, Violence"/>
    <s v=""/>
    <s v=""/>
    <s v=""/>
    <m/>
    <m/>
    <m/>
    <m/>
    <m/>
    <m/>
    <n v="110"/>
    <n v="40"/>
    <n v="56"/>
    <n v="72"/>
    <n v="120"/>
    <n v="112"/>
    <n v="112"/>
    <n v="160"/>
    <n v="182"/>
    <n v="32"/>
    <n v="32"/>
    <x v="0"/>
    <m/>
    <m/>
    <m/>
    <m/>
    <m/>
    <m/>
    <s v=" علي يونس "/>
    <s v="Ameer"/>
    <s v=" male "/>
    <s v=" 965,880,506 "/>
    <s v=""/>
    <s v=""/>
    <s v=""/>
    <s v=""/>
    <s v=""/>
    <s v=""/>
    <s v=""/>
    <s v=""/>
    <n v="1"/>
    <s v="In person"/>
    <s v="Yes, for everything"/>
    <s v="Yes, for everything"/>
    <s v="Yes, for everything"/>
    <s v="Orange    "/>
    <n v="1756"/>
    <n v="416"/>
    <n v="502"/>
    <s v="South Kordofan"/>
    <s v="Abassiya"/>
    <s v="SD07"/>
    <s v="SD07090"/>
    <s v="Accurate"/>
    <s v="6c00a7b1-c0a8-454a-9e67-e92a5c12da40"/>
    <s v="Show location"/>
  </r>
  <r>
    <s v="2021-06-19"/>
    <s v="Round3"/>
    <x v="6"/>
    <s v="DTM06"/>
    <s v="SD07"/>
    <x v="50"/>
    <s v="DTM0603"/>
    <s v="SD07090"/>
    <s v="Tab Alzraf"/>
    <s v="DTM0603049"/>
    <s v="yes"/>
    <n v="12.4543"/>
    <n v="31.486360000000001"/>
    <s v="Rural"/>
    <s v="Village"/>
    <n v="5"/>
    <n v="49"/>
    <n v="5"/>
    <n v="49"/>
    <m/>
    <m/>
    <n v="5"/>
    <n v="49"/>
    <m/>
    <m/>
    <m/>
    <m/>
    <m/>
    <m/>
    <m/>
    <m/>
    <x v="6"/>
    <s v="Abassiya"/>
    <m/>
    <m/>
    <m/>
    <m/>
    <s v="Armed conflict, Violence"/>
    <s v=""/>
    <s v=""/>
    <s v=""/>
    <m/>
    <n v="5"/>
    <m/>
    <m/>
    <m/>
    <m/>
    <m/>
    <n v="2"/>
    <n v="2"/>
    <n v="3"/>
    <n v="3"/>
    <n v="4"/>
    <n v="4"/>
    <n v="10"/>
    <n v="14"/>
    <n v="3"/>
    <n v="4"/>
    <x v="0"/>
    <m/>
    <m/>
    <m/>
    <m/>
    <m/>
    <m/>
    <s v=" بخيت "/>
    <s v="Ameer"/>
    <s v=" male "/>
    <s v=" 912,280,842 "/>
    <s v=""/>
    <s v=""/>
    <s v=""/>
    <s v=""/>
    <s v=""/>
    <s v=""/>
    <s v=""/>
    <s v=""/>
    <n v="1"/>
    <s v="In person"/>
    <s v="Yes, for most"/>
    <s v="Only for some"/>
    <s v="Yes, for most"/>
    <s v="Red       "/>
    <n v="1798"/>
    <n v="22"/>
    <n v="27"/>
    <s v="South Kordofan"/>
    <s v="Abassiya"/>
    <s v="SD07"/>
    <s v="SD07090"/>
    <s v="Accurate"/>
    <s v="069fcbc5-e3e5-47dd-bf68-2025cb662285"/>
    <s v="Show location"/>
  </r>
  <r>
    <s v="2021-06-23"/>
    <s v="Round3"/>
    <x v="6"/>
    <s v="DTM06"/>
    <s v="SD07"/>
    <x v="50"/>
    <s v="DTM0603"/>
    <s v="SD07090"/>
    <s v="Tabat"/>
    <s v="DTM0603050"/>
    <s v="yes"/>
    <n v="12.337059999999999"/>
    <n v="31.389690000000002"/>
    <s v="Rural"/>
    <s v="Village"/>
    <n v="25"/>
    <n v="164"/>
    <n v="25"/>
    <n v="164"/>
    <m/>
    <m/>
    <n v="25"/>
    <n v="164"/>
    <m/>
    <m/>
    <m/>
    <m/>
    <m/>
    <m/>
    <m/>
    <m/>
    <x v="6"/>
    <s v="Abassiya"/>
    <s v="South Kordofan"/>
    <m/>
    <m/>
    <m/>
    <s v="Armed conflict, Violence"/>
    <s v=""/>
    <s v=""/>
    <s v=""/>
    <m/>
    <n v="25"/>
    <m/>
    <m/>
    <m/>
    <m/>
    <m/>
    <n v="6"/>
    <n v="13"/>
    <n v="10"/>
    <n v="15"/>
    <n v="15"/>
    <n v="17"/>
    <n v="30"/>
    <n v="36"/>
    <n v="7"/>
    <n v="15"/>
    <x v="0"/>
    <m/>
    <m/>
    <m/>
    <m/>
    <m/>
    <m/>
    <s v=" عبدالمنعم محمد عثمان "/>
    <s v="Ameer"/>
    <s v=" male "/>
    <s v=" 967,976,123 "/>
    <s v=" مطرمحمدأحمد "/>
    <s v="Ameer"/>
    <s v=" male "/>
    <s v=" 966,058,761 "/>
    <s v=""/>
    <s v=""/>
    <s v=""/>
    <s v=""/>
    <n v="2"/>
    <s v="In person"/>
    <s v="Yes, for most"/>
    <s v="Yes, for everything"/>
    <s v="Yes, for everything"/>
    <s v="Green     "/>
    <n v="1805"/>
    <n v="68"/>
    <n v="96"/>
    <s v="South Kordofan"/>
    <s v="Abassiya"/>
    <s v="SD07"/>
    <s v="SD07090"/>
    <s v="Accurate"/>
    <s v="0e05802d-d9f3-4cc8-8708-7fe897107b19"/>
    <s v="Show location"/>
  </r>
  <r>
    <s v="2021-06-21"/>
    <s v="Round3"/>
    <x v="6"/>
    <s v="DTM06"/>
    <s v="SD07"/>
    <x v="50"/>
    <s v="DTM0603"/>
    <s v="SD07090"/>
    <s v="Tagour"/>
    <s v="DTM0603051"/>
    <s v="yes"/>
    <n v="12.2479"/>
    <n v="31.394010000000002"/>
    <s v="Rural"/>
    <s v="Village"/>
    <n v="51"/>
    <n v="264"/>
    <n v="51"/>
    <n v="264"/>
    <m/>
    <m/>
    <n v="51"/>
    <n v="264"/>
    <m/>
    <m/>
    <m/>
    <m/>
    <m/>
    <m/>
    <m/>
    <m/>
    <x v="6"/>
    <s v="Abassiya"/>
    <m/>
    <m/>
    <m/>
    <m/>
    <s v="Armed conflict, Violence"/>
    <s v=""/>
    <s v=""/>
    <s v=""/>
    <m/>
    <n v="51"/>
    <m/>
    <m/>
    <m/>
    <m/>
    <m/>
    <n v="7"/>
    <n v="13"/>
    <n v="25"/>
    <n v="27"/>
    <n v="40"/>
    <n v="26"/>
    <n v="51"/>
    <n v="51"/>
    <n v="9"/>
    <n v="15"/>
    <x v="0"/>
    <m/>
    <m/>
    <m/>
    <m/>
    <m/>
    <m/>
    <s v=" أبوبكر أدم محمد أحمد "/>
    <s v="Ameer"/>
    <s v=" male "/>
    <s v=" 966,320,054 "/>
    <s v=" أدم محمد أحمد "/>
    <s v="Ameer"/>
    <s v=" male "/>
    <s v=" 965,016,200 "/>
    <s v=""/>
    <s v=""/>
    <s v=""/>
    <s v=""/>
    <n v="2"/>
    <s v="In person"/>
    <s v="Yes, for everything"/>
    <s v="Yes, for most"/>
    <s v="Yes, for everything"/>
    <s v="Green     "/>
    <n v="1803"/>
    <n v="132"/>
    <n v="132"/>
    <s v="South Kordofan"/>
    <s v="Abassiya"/>
    <s v="SD07"/>
    <s v="SD07090"/>
    <s v="Accurate"/>
    <s v="9bfff675-81bf-453b-82e5-d945b2aa82d9"/>
    <s v="Show location"/>
  </r>
  <r>
    <s v="2021-06-20"/>
    <s v="Round3"/>
    <x v="6"/>
    <s v="DTM06"/>
    <s v="SD07"/>
    <x v="50"/>
    <s v="DTM0603"/>
    <s v="SD07090"/>
    <s v="Totah"/>
    <s v="DTM0603052"/>
    <s v="yes"/>
    <n v="12.618130000000001"/>
    <n v="31.267499999999998"/>
    <s v="Rural"/>
    <s v="Village"/>
    <n v="32"/>
    <n v="238"/>
    <n v="45"/>
    <n v="270"/>
    <m/>
    <m/>
    <n v="45"/>
    <n v="270"/>
    <m/>
    <m/>
    <m/>
    <m/>
    <m/>
    <m/>
    <m/>
    <m/>
    <x v="6"/>
    <s v="Abassiya"/>
    <m/>
    <m/>
    <m/>
    <m/>
    <s v="Armed conflict, Violence"/>
    <s v=""/>
    <s v=""/>
    <s v=""/>
    <m/>
    <n v="45"/>
    <m/>
    <m/>
    <m/>
    <m/>
    <m/>
    <n v="10"/>
    <n v="11"/>
    <n v="44"/>
    <n v="42"/>
    <n v="36"/>
    <n v="25"/>
    <n v="46"/>
    <n v="42"/>
    <n v="8"/>
    <n v="6"/>
    <x v="0"/>
    <m/>
    <m/>
    <m/>
    <m/>
    <m/>
    <m/>
    <s v=" الحبيب بدوي "/>
    <s v="Ameer"/>
    <s v=" male "/>
    <s v=" 964,579,299 "/>
    <s v=" صالح احمد "/>
    <s v="Religious leaders"/>
    <s v=" male "/>
    <s v=" 911,836,972 "/>
    <s v=""/>
    <s v=""/>
    <s v=""/>
    <s v=""/>
    <n v="2"/>
    <s v="On the phone"/>
    <s v="Yes, for most"/>
    <s v="Yes, for most"/>
    <s v="Yes, for most"/>
    <s v="Orange    "/>
    <n v="1784"/>
    <n v="144"/>
    <n v="126"/>
    <s v="South Kordofan"/>
    <s v="Abassiya"/>
    <s v="SD07"/>
    <s v="SD07090"/>
    <s v="Accurate"/>
    <s v="8ab83714-77e0-441f-bc93-a509be1935b0"/>
    <s v="Show location"/>
  </r>
  <r>
    <s v="2021-06-20"/>
    <s v="Round3"/>
    <x v="6"/>
    <s v="DTM06"/>
    <s v="SD07"/>
    <x v="50"/>
    <s v="DTM0603"/>
    <s v="SD07090"/>
    <s v="Um Algura"/>
    <s v="DTM0603054"/>
    <s v="yes"/>
    <n v="12.095190000000001"/>
    <n v="31.287469999999999"/>
    <s v="Rural"/>
    <s v="Village"/>
    <n v="40"/>
    <n v="220"/>
    <n v="35"/>
    <n v="195"/>
    <m/>
    <m/>
    <n v="35"/>
    <n v="195"/>
    <m/>
    <m/>
    <m/>
    <m/>
    <m/>
    <m/>
    <m/>
    <m/>
    <x v="6"/>
    <s v="Abassiya"/>
    <m/>
    <m/>
    <m/>
    <m/>
    <s v="Armed conflict, Violence"/>
    <s v=""/>
    <s v=""/>
    <s v=""/>
    <m/>
    <n v="35"/>
    <m/>
    <m/>
    <m/>
    <m/>
    <m/>
    <n v="6"/>
    <n v="3"/>
    <n v="24"/>
    <n v="19"/>
    <n v="21"/>
    <n v="33"/>
    <n v="30"/>
    <n v="29"/>
    <n v="16"/>
    <n v="14"/>
    <x v="0"/>
    <m/>
    <m/>
    <m/>
    <m/>
    <m/>
    <m/>
    <s v=" الريح عبدالرحمن "/>
    <s v="Ameer"/>
    <s v=" male "/>
    <s v=" 913,964,450 "/>
    <s v=""/>
    <s v=""/>
    <s v=""/>
    <s v=""/>
    <s v=""/>
    <s v=""/>
    <s v=""/>
    <s v=""/>
    <n v="1"/>
    <s v="In person"/>
    <s v="Yes, for everything"/>
    <s v="Yes, for everything"/>
    <s v="Yes, for everything"/>
    <s v="Orange    "/>
    <n v="1790"/>
    <n v="97"/>
    <n v="98"/>
    <s v="South Kordofan"/>
    <s v="Abassiya"/>
    <s v="SD07"/>
    <s v="SD07090"/>
    <s v="Accurate"/>
    <s v="f7f0ee09-b15b-4624-a810-9fca8cdfc06f"/>
    <s v="Show location"/>
  </r>
  <r>
    <s v="2021-06-22"/>
    <s v="Round3"/>
    <x v="6"/>
    <s v="DTM06"/>
    <s v="SD07"/>
    <x v="50"/>
    <s v="DTM0603"/>
    <s v="SD07090"/>
    <s v="Umm Grss"/>
    <s v="DTM0603055"/>
    <s v="yes"/>
    <n v="12.10327"/>
    <n v="31.33859"/>
    <s v="Rural"/>
    <s v="Village"/>
    <n v="64"/>
    <n v="442"/>
    <n v="25"/>
    <n v="132"/>
    <m/>
    <m/>
    <n v="25"/>
    <n v="132"/>
    <m/>
    <m/>
    <m/>
    <m/>
    <m/>
    <m/>
    <m/>
    <m/>
    <x v="6"/>
    <s v="Abassiya"/>
    <m/>
    <m/>
    <m/>
    <m/>
    <s v="Armed conflict, Violence"/>
    <s v=""/>
    <s v=""/>
    <s v=""/>
    <n v="25"/>
    <m/>
    <m/>
    <m/>
    <m/>
    <m/>
    <m/>
    <n v="4"/>
    <n v="10"/>
    <n v="9"/>
    <n v="13"/>
    <n v="16"/>
    <n v="17"/>
    <n v="26"/>
    <n v="27"/>
    <n v="5"/>
    <n v="5"/>
    <x v="0"/>
    <m/>
    <m/>
    <m/>
    <m/>
    <m/>
    <m/>
    <s v=" محمد برير عبدالله "/>
    <s v="Ameer"/>
    <s v=" male "/>
    <s v=" 907,257,531 "/>
    <s v=""/>
    <s v=""/>
    <s v=""/>
    <s v=""/>
    <s v=""/>
    <s v=""/>
    <s v=""/>
    <s v=""/>
    <n v="1"/>
    <s v="In person"/>
    <s v="Yes, for everything"/>
    <s v="Yes, for everything"/>
    <s v="Yes, for everything"/>
    <s v="Orange    "/>
    <n v="1770"/>
    <n v="60"/>
    <n v="72"/>
    <s v="South Kordofan"/>
    <s v="Abassiya"/>
    <s v="SD07"/>
    <s v="SD07090"/>
    <s v="Accurate"/>
    <s v="d8258cac-18c4-40a7-857b-2bb925e1beb9"/>
    <s v="Show location"/>
  </r>
  <r>
    <s v="2021-04-27"/>
    <s v="Round3"/>
    <x v="6"/>
    <s v="DTM06"/>
    <s v="SD07"/>
    <x v="51"/>
    <s v="DTM0601"/>
    <s v="SD07088"/>
    <s v="Abunowara"/>
    <s v="DTM0601004"/>
    <s v="no"/>
    <n v="11.19623"/>
    <n v="31.235990990000001"/>
    <s v="Rural"/>
    <s v="Village"/>
    <n v="137"/>
    <n v="1600"/>
    <n v="216"/>
    <n v="2046"/>
    <m/>
    <m/>
    <n v="216"/>
    <n v="2046"/>
    <m/>
    <m/>
    <m/>
    <m/>
    <m/>
    <m/>
    <m/>
    <m/>
    <x v="6"/>
    <s v="Abu Jubayhah"/>
    <m/>
    <m/>
    <m/>
    <m/>
    <s v="Armed conflict, Violence"/>
    <s v="Communal clashes (ethnic, land, cattle) "/>
    <s v="Natural disaster (floods, droughts, etc)"/>
    <s v=""/>
    <n v="202"/>
    <n v="14"/>
    <m/>
    <m/>
    <m/>
    <m/>
    <m/>
    <n v="174"/>
    <n v="145"/>
    <n v="160"/>
    <n v="131"/>
    <n v="116"/>
    <n v="362"/>
    <n v="319"/>
    <n v="276"/>
    <n v="247"/>
    <n v="116"/>
    <x v="0"/>
    <m/>
    <m/>
    <m/>
    <m/>
    <m/>
    <m/>
    <s v=" عبد القادر علي "/>
    <s v="Religious leaders"/>
    <s v=" male "/>
    <s v=" 909,715,157 "/>
    <s v=" محمد الفكي  علي "/>
    <s v="Religious leaders"/>
    <s v=" male "/>
    <s v=" 909,493,565 "/>
    <s v=" وعبدالله ويعقوب الصبحي "/>
    <s v="Religious leaders"/>
    <s v=" male "/>
    <s v=" 907,292,712 "/>
    <n v="3"/>
    <s v="In person"/>
    <s v="Yes, for most"/>
    <s v="Yes, for everything"/>
    <s v="Yes, for everything"/>
    <s v="Green     "/>
    <n v="1820"/>
    <n v="1016"/>
    <n v="1030"/>
    <s v="South Kordofan"/>
    <s v="Abu Jubayhah"/>
    <s v="SD02"/>
    <s v="SD07088"/>
    <s v="NO"/>
    <s v="b6334a3b-fbff-4c12-8b1c-f9df678623f6"/>
    <s v="Show location"/>
  </r>
  <r>
    <s v="2021-04-25"/>
    <s v="Round3"/>
    <x v="6"/>
    <s v="DTM06"/>
    <s v="SD07"/>
    <x v="51"/>
    <s v="DTM0601"/>
    <s v="SD07088"/>
    <s v="Aldebebat"/>
    <s v="DTM0601007"/>
    <s v="no"/>
    <n v="11.41483"/>
    <n v="31.338699999999999"/>
    <s v="Rural"/>
    <s v="Village"/>
    <n v="104"/>
    <n v="712"/>
    <n v="100"/>
    <n v="600"/>
    <m/>
    <m/>
    <n v="97"/>
    <n v="580"/>
    <n v="3"/>
    <n v="20"/>
    <m/>
    <m/>
    <m/>
    <m/>
    <m/>
    <m/>
    <x v="6"/>
    <s v="Abu Jubayhah"/>
    <m/>
    <m/>
    <m/>
    <m/>
    <s v="Armed conflict, Violence"/>
    <s v=""/>
    <s v=""/>
    <s v=""/>
    <n v="100"/>
    <m/>
    <m/>
    <m/>
    <m/>
    <m/>
    <m/>
    <n v="42"/>
    <n v="51"/>
    <n v="37"/>
    <n v="42"/>
    <n v="65"/>
    <n v="84"/>
    <n v="102"/>
    <n v="88"/>
    <n v="47"/>
    <n v="42"/>
    <x v="0"/>
    <m/>
    <m/>
    <m/>
    <m/>
    <m/>
    <m/>
    <s v=" الشيخ فرح عمارة/نازحين "/>
    <s v="Religious leaders"/>
    <s v=" male "/>
    <s v=" 904,864,313 "/>
    <s v=" جمعة ناصر/نازحين "/>
    <s v="Religious leaders"/>
    <s v=" male "/>
    <s v=" 969,570,644 "/>
    <s v=" الطاهر عبدالله/لاجئين "/>
    <s v="Religious leaders"/>
    <s v=" male "/>
    <s v=" 909,785,005 "/>
    <n v="3"/>
    <s v="In person"/>
    <s v="Yes, for everything"/>
    <s v="Yes, for everything"/>
    <s v="Yes, for everything"/>
    <s v="Green     "/>
    <n v="1758"/>
    <n v="293"/>
    <n v="307"/>
    <s v="South Kordofan"/>
    <s v="Abu Jubayhah"/>
    <s v="SD07"/>
    <s v="SD07088"/>
    <s v="Close"/>
    <s v="77130950-4550-4c11-849a-5601a72a2d0f"/>
    <s v="Show location"/>
  </r>
  <r>
    <s v="8/22/2021"/>
    <s v="Round3"/>
    <x v="6"/>
    <s v="DTM06"/>
    <s v="SD07"/>
    <x v="51"/>
    <s v="DTM0601"/>
    <s v="SD07088"/>
    <s v="Aldikir"/>
    <s v="DTM0601008"/>
    <s v="yes"/>
    <n v="11.45894"/>
    <n v="31.243449999999999"/>
    <s v="Urban"/>
    <s v="neighborhood"/>
    <n v="1342"/>
    <n v="8052"/>
    <n v="116"/>
    <n v="660"/>
    <m/>
    <m/>
    <n v="98"/>
    <n v="552"/>
    <n v="2"/>
    <n v="12"/>
    <n v="6"/>
    <n v="36"/>
    <m/>
    <m/>
    <n v="10"/>
    <n v="60"/>
    <x v="6"/>
    <s v="Heiban"/>
    <m/>
    <m/>
    <m/>
    <m/>
    <s v="Communal clashes (ethnic, land, cattle) "/>
    <m/>
    <m/>
    <s v=""/>
    <n v="89"/>
    <n v="20"/>
    <n v="7"/>
    <m/>
    <m/>
    <m/>
    <m/>
    <n v="24"/>
    <n v="31"/>
    <n v="59"/>
    <n v="69"/>
    <n v="97"/>
    <n v="97"/>
    <n v="128"/>
    <n v="145"/>
    <n v="7"/>
    <n v="3"/>
    <x v="0"/>
    <m/>
    <m/>
    <m/>
    <m/>
    <m/>
    <m/>
    <s v="عرفه ابكر كافينا"/>
    <s v="Shaik"/>
    <s v="Male"/>
    <s v="916522098"/>
    <s v="أدم الجود"/>
    <s v="Shaik"/>
    <s v="Male"/>
    <s v="0918507686"/>
    <s v="ساميه سعيد"/>
    <s v="Shaik"/>
    <s v="Female"/>
    <s v="904388669"/>
    <n v="3"/>
    <s v="In person"/>
    <s v="Yes, for most"/>
    <s v="Yes, for everything"/>
    <s v="Yes, for everything"/>
    <s v="Green     "/>
    <n v="8888"/>
    <n v="315"/>
    <n v="345"/>
    <s v="South Kordofan"/>
    <s v="Abu Jubayhah"/>
    <s v="SD07"/>
    <s v="SD07088"/>
    <s v="Accurate"/>
    <s v="e2560cdb-6b20-4ed7-bec3-e415ace264c9"/>
    <s v="Show location"/>
  </r>
  <r>
    <s v="2021-05-20"/>
    <s v="Round3"/>
    <x v="6"/>
    <s v="DTM06"/>
    <s v="SD07"/>
    <x v="51"/>
    <s v="DTM0601"/>
    <s v="SD07088"/>
    <s v="Aldoshka"/>
    <s v="DTM0601009"/>
    <s v="no"/>
    <n v="11.445"/>
    <n v="31.242540000000002"/>
    <s v="Urban"/>
    <s v="neighborhood"/>
    <n v="700"/>
    <n v="3500"/>
    <n v="500"/>
    <n v="775"/>
    <m/>
    <m/>
    <n v="469"/>
    <n v="589"/>
    <m/>
    <m/>
    <m/>
    <m/>
    <n v="31"/>
    <n v="186"/>
    <m/>
    <m/>
    <x v="6"/>
    <s v="Talawdi"/>
    <m/>
    <m/>
    <m/>
    <m/>
    <s v="Armed conflict, Violence"/>
    <s v=""/>
    <s v=""/>
    <s v=""/>
    <m/>
    <n v="500"/>
    <m/>
    <m/>
    <m/>
    <m/>
    <m/>
    <n v="45"/>
    <n v="50"/>
    <n v="40"/>
    <n v="60"/>
    <n v="109"/>
    <n v="98"/>
    <n v="119"/>
    <n v="144"/>
    <n v="60"/>
    <n v="50"/>
    <x v="0"/>
    <m/>
    <m/>
    <m/>
    <m/>
    <m/>
    <m/>
    <s v=" محاسن عبدالله دقاش "/>
    <s v="Religious leaders"/>
    <s v=" female "/>
    <s v=" 912,741,914 "/>
    <s v=" ابراهيم سوداني مجوك  "/>
    <s v="Religious leaders"/>
    <s v=" male "/>
    <s v=" 964,075,818 "/>
    <s v=""/>
    <s v=""/>
    <s v=""/>
    <s v=""/>
    <n v="2"/>
    <s v="In person"/>
    <s v="Yes, for everything"/>
    <s v="Yes, for everything"/>
    <s v="Yes, for everything"/>
    <s v="Green     "/>
    <n v="1585"/>
    <n v="373"/>
    <n v="402"/>
    <s v="South Kordofan"/>
    <s v="Abu Jubayhah"/>
    <s v="SD07"/>
    <s v="SD07088"/>
    <s v="Accurate"/>
    <s v="98058d07-7013-4a74-881d-370689e2758d"/>
    <s v="Show location"/>
  </r>
  <r>
    <s v="2021-05-18"/>
    <s v="Round3"/>
    <x v="6"/>
    <s v="DTM06"/>
    <s v="SD07"/>
    <x v="51"/>
    <s v="DTM0601"/>
    <s v="SD07088"/>
    <s v="Algalga"/>
    <s v="DTM0601010"/>
    <s v="no"/>
    <n v="11.477270000000001"/>
    <n v="31.240580000000001"/>
    <s v="Urban"/>
    <s v="neighborhood"/>
    <n v="383"/>
    <n v="2229"/>
    <n v="622"/>
    <n v="3045"/>
    <m/>
    <m/>
    <n v="586"/>
    <n v="2829"/>
    <m/>
    <m/>
    <m/>
    <m/>
    <m/>
    <m/>
    <n v="36"/>
    <n v="216"/>
    <x v="6"/>
    <s v="Talawdi"/>
    <s v="South Kordofan"/>
    <s v="Heiban"/>
    <s v="South Kordofan"/>
    <m/>
    <s v="Armed conflict, Violence"/>
    <s v="Communal clashes (ethnic, land, cattle) "/>
    <s v="Natural disaster (floods, droughts, etc)"/>
    <s v=""/>
    <n v="520"/>
    <n v="102"/>
    <m/>
    <m/>
    <m/>
    <m/>
    <m/>
    <n v="246"/>
    <n v="185"/>
    <n v="350"/>
    <n v="246"/>
    <n v="411"/>
    <n v="207"/>
    <n v="474"/>
    <n v="432"/>
    <n v="309"/>
    <n v="185"/>
    <x v="0"/>
    <m/>
    <m/>
    <m/>
    <m/>
    <m/>
    <m/>
    <s v=" محمد خير الله نتو "/>
    <s v="Religious leaders"/>
    <s v=" male "/>
    <s v=" 911,929,256 "/>
    <s v=" حسين موسي كوري "/>
    <s v="Ameer"/>
    <s v=" male "/>
    <s v=""/>
    <s v=" جاموس محمد بركان "/>
    <s v="Religious leaders"/>
    <s v=" male "/>
    <s v=" 906,955,131 "/>
    <n v="3"/>
    <s v="In person"/>
    <s v="Yes, for everything"/>
    <s v="Yes, for most"/>
    <s v="Yes, for most"/>
    <s v="Green     "/>
    <n v="1215"/>
    <n v="1790"/>
    <n v="1255"/>
    <s v="South Kordofan"/>
    <s v="Abu Jubayhah"/>
    <s v="SD07"/>
    <s v="SD07088"/>
    <s v="Accurate"/>
    <s v="c41b6c60-4c82-43c7-acc3-22dc9bc221f9"/>
    <s v="Show location"/>
  </r>
  <r>
    <s v="2021-04-30"/>
    <s v="Round3"/>
    <x v="6"/>
    <s v="DTM06"/>
    <s v="SD07"/>
    <x v="51"/>
    <s v="DTM0601"/>
    <s v="SD07088"/>
    <s v="Algardood"/>
    <s v="DTM0601012"/>
    <s v="no"/>
    <n v="11.45187"/>
    <n v="31.235990990000001"/>
    <s v="Urban"/>
    <s v="neighborhood"/>
    <n v="578"/>
    <n v="3968"/>
    <n v="469"/>
    <n v="2826"/>
    <m/>
    <m/>
    <n v="465"/>
    <n v="2808"/>
    <m/>
    <m/>
    <m/>
    <m/>
    <n v="4"/>
    <n v="18"/>
    <m/>
    <m/>
    <x v="6"/>
    <s v="Abu Jubayhah"/>
    <m/>
    <m/>
    <m/>
    <m/>
    <s v="Armed conflict, Violence"/>
    <s v="Communal clashes (ethnic, land, cattle) "/>
    <s v="Natural disaster (floods, droughts, etc)"/>
    <s v=""/>
    <n v="469"/>
    <m/>
    <m/>
    <m/>
    <m/>
    <m/>
    <m/>
    <n v="203"/>
    <n v="187"/>
    <n v="266"/>
    <n v="297"/>
    <n v="312"/>
    <n v="373"/>
    <n v="422"/>
    <n v="329"/>
    <n v="234"/>
    <n v="203"/>
    <x v="0"/>
    <m/>
    <m/>
    <m/>
    <m/>
    <m/>
    <m/>
    <s v=" علي الشافع "/>
    <s v="Shaik"/>
    <s v=" male "/>
    <s v=" 900,256,123 "/>
    <s v=" الباشا رحال "/>
    <s v="Religious leaders"/>
    <s v=" male "/>
    <s v=" 900,256,123 "/>
    <s v=""/>
    <s v=""/>
    <s v=""/>
    <s v=""/>
    <n v="2"/>
    <s v="In person"/>
    <s v="Yes, for most"/>
    <s v="Yes, for everything"/>
    <s v="Yes, for everything"/>
    <s v="Green     "/>
    <n v="641"/>
    <n v="1437"/>
    <n v="1389"/>
    <s v="South Kordofan"/>
    <s v="Abu Jubayhah"/>
    <s v="SD02"/>
    <s v="SD07088"/>
    <s v="NO"/>
    <s v="b59c9b4c-519e-4724-99e0-1e846e3bbc01"/>
    <s v="Show location"/>
  </r>
  <r>
    <s v="2021-03-25"/>
    <s v="Round3"/>
    <x v="6"/>
    <s v="DTM06"/>
    <s v="SD07"/>
    <x v="51"/>
    <s v="DTM0601"/>
    <s v="SD07088"/>
    <s v="Alsahal"/>
    <s v="DTM0601015"/>
    <s v="no"/>
    <n v="11.454376"/>
    <n v="31.235990999999999"/>
    <s v="Rural"/>
    <s v="Village"/>
    <n v="1700"/>
    <n v="10200"/>
    <n v="133"/>
    <n v="894"/>
    <m/>
    <m/>
    <n v="130"/>
    <n v="880"/>
    <m/>
    <m/>
    <n v="3"/>
    <n v="14"/>
    <m/>
    <m/>
    <m/>
    <m/>
    <x v="6"/>
    <s v="Abu Jubayhah"/>
    <m/>
    <m/>
    <m/>
    <m/>
    <s v="Armed conflict, Violence"/>
    <s v="Communal clashes (ethnic, land, cattle) "/>
    <s v="Economic reasons (no livelihood/no services)"/>
    <s v=""/>
    <n v="103"/>
    <n v="5"/>
    <n v="25"/>
    <m/>
    <m/>
    <m/>
    <m/>
    <n v="85"/>
    <n v="56"/>
    <n v="66"/>
    <n v="75"/>
    <n v="94"/>
    <n v="122"/>
    <n v="160"/>
    <n v="113"/>
    <n v="85"/>
    <n v="38"/>
    <x v="0"/>
    <m/>
    <m/>
    <m/>
    <m/>
    <m/>
    <m/>
    <s v=" مختار احمد  إبراهيم "/>
    <s v="Religious leaders"/>
    <s v=" male "/>
    <s v=" 913,401,620 "/>
    <s v=" شيخ  الريح "/>
    <s v="Religious leaders"/>
    <s v=" male "/>
    <s v=" 962,264,173 "/>
    <s v=" الزين عبدالله "/>
    <s v="Religious leaders"/>
    <s v=" male "/>
    <s v=" 917,473,228 "/>
    <n v="3"/>
    <s v="In person"/>
    <s v="Yes, for most"/>
    <s v="Yes, for everything"/>
    <s v="Yes, for everything"/>
    <s v="Green     "/>
    <n v="642"/>
    <n v="490"/>
    <n v="404"/>
    <s v="South Kordofan"/>
    <s v="Abu Jubayhah"/>
    <s v="SD07"/>
    <s v="SD07088"/>
    <s v="Accurate"/>
    <s v="3283255c-044c-483b-bfd3-366e11338739"/>
    <s v="Show location"/>
  </r>
  <r>
    <s v="2021-04-27"/>
    <s v="Round3"/>
    <x v="6"/>
    <s v="DTM06"/>
    <s v="SD07"/>
    <x v="51"/>
    <s v="DTM0601"/>
    <s v="SD07088"/>
    <s v="Alsirjaya"/>
    <s v="DTM0601016"/>
    <s v="no"/>
    <n v="11.283333000000001"/>
    <n v="31.65"/>
    <s v="Rural"/>
    <s v="Admin Unit"/>
    <n v="335"/>
    <n v="1675"/>
    <n v="447"/>
    <n v="2862"/>
    <m/>
    <m/>
    <n v="427"/>
    <n v="2822"/>
    <n v="20"/>
    <n v="40"/>
    <m/>
    <m/>
    <m/>
    <m/>
    <m/>
    <m/>
    <x v="6"/>
    <s v="Abu Jubayhah"/>
    <m/>
    <m/>
    <m/>
    <m/>
    <s v="Armed conflict, Violence"/>
    <s v="Communal clashes (ethnic, land, cattle) "/>
    <s v="Natural disaster (floods, droughts, etc)"/>
    <s v=""/>
    <n v="447"/>
    <m/>
    <m/>
    <m/>
    <m/>
    <m/>
    <m/>
    <n v="207"/>
    <n v="172"/>
    <n v="155"/>
    <n v="224"/>
    <n v="379"/>
    <n v="293"/>
    <n v="500"/>
    <n v="414"/>
    <n v="259"/>
    <n v="259"/>
    <x v="0"/>
    <m/>
    <m/>
    <m/>
    <m/>
    <m/>
    <m/>
    <s v=" الشيخ  غابه جمعه كنجي  "/>
    <s v="Religious leaders"/>
    <s v=" male "/>
    <s v=" 917,701,358 "/>
    <s v=" إبراهيم فرح مالك  "/>
    <s v="Religious leaders"/>
    <s v=" male "/>
    <s v=" 904,082,676 "/>
    <s v=""/>
    <s v=""/>
    <s v=""/>
    <s v=""/>
    <n v="2"/>
    <s v="In person"/>
    <s v="Yes, for most"/>
    <s v="Yes, for everything"/>
    <s v="Yes, for everything"/>
    <s v="Green     "/>
    <n v="643"/>
    <n v="1500"/>
    <n v="1362"/>
    <s v="South Kordofan"/>
    <s v="Abu Jubayhah"/>
    <s v="SD07"/>
    <s v="SD07088"/>
    <s v="Accurate"/>
    <s v="60c0ca48-c38c-43ab-956c-97cf9484efc8"/>
    <s v="Show location"/>
  </r>
  <r>
    <s v="2021-04-29"/>
    <s v="Round3"/>
    <x v="6"/>
    <s v="DTM06"/>
    <s v="SD07"/>
    <x v="51"/>
    <s v="DTM0601"/>
    <s v="SD07088"/>
    <s v="Altkina"/>
    <s v="DTM0601017"/>
    <s v="no"/>
    <n v="11.45437566"/>
    <n v="31.235990990000001"/>
    <s v="Rural"/>
    <s v="Village"/>
    <n v="30"/>
    <n v="150"/>
    <n v="137"/>
    <n v="822"/>
    <m/>
    <m/>
    <n v="125"/>
    <n v="750"/>
    <m/>
    <m/>
    <m/>
    <m/>
    <m/>
    <m/>
    <n v="12"/>
    <n v="72"/>
    <x v="6"/>
    <s v="Abu Jubayhah"/>
    <m/>
    <m/>
    <m/>
    <m/>
    <s v="Armed conflict, Violence"/>
    <s v="Natural disaster (floods, droughts, etc) "/>
    <s v="Economic reasons (no livelihood/no services)"/>
    <s v=""/>
    <n v="137"/>
    <m/>
    <m/>
    <m/>
    <m/>
    <m/>
    <m/>
    <n v="64"/>
    <n v="27"/>
    <n v="72"/>
    <n v="54"/>
    <n v="90"/>
    <n v="100"/>
    <n v="117"/>
    <n v="144"/>
    <n v="90"/>
    <n v="64"/>
    <x v="0"/>
    <m/>
    <m/>
    <m/>
    <m/>
    <m/>
    <m/>
    <s v=" العمدة خميس بيرو "/>
    <s v="Shaik"/>
    <s v=" male "/>
    <s v=" 963,060,423 "/>
    <s v=" ادم مصطفي  "/>
    <s v="Religious leaders"/>
    <s v=" male "/>
    <s v=" 915,759,955 "/>
    <s v=" محمد  جابيت "/>
    <s v="Religious leaders"/>
    <s v=" male "/>
    <s v=" 963,060,423 "/>
    <n v="3"/>
    <s v="In person"/>
    <s v="Yes, for everything"/>
    <s v="Yes, for most"/>
    <s v="Yes, for everything"/>
    <s v="Green     "/>
    <n v="645"/>
    <n v="433"/>
    <n v="389"/>
    <s v="South Kordofan"/>
    <s v="Abu Jubayhah"/>
    <s v="SD02"/>
    <s v="SD07088"/>
    <s v="NO"/>
    <s v="5c6266ad-e7fa-4f2b-ba72-7460f77f4449"/>
    <s v="Show location"/>
  </r>
  <r>
    <s v="2021-05-20"/>
    <s v="Round3"/>
    <x v="6"/>
    <s v="DTM06"/>
    <s v="SD07"/>
    <x v="51"/>
    <s v="DTM0601"/>
    <s v="SD07088"/>
    <s v="Balola"/>
    <s v="DTM0601034"/>
    <s v="no"/>
    <n v="11.99283"/>
    <n v="31.47278"/>
    <s v="Rural"/>
    <s v="Village"/>
    <n v="300"/>
    <n v="1800"/>
    <n v="29"/>
    <n v="174"/>
    <m/>
    <m/>
    <n v="29"/>
    <n v="174"/>
    <m/>
    <m/>
    <m/>
    <m/>
    <m/>
    <m/>
    <m/>
    <m/>
    <x v="6"/>
    <s v="Abassiya"/>
    <m/>
    <m/>
    <m/>
    <m/>
    <s v="Armed conflict, Violence"/>
    <s v=""/>
    <s v=""/>
    <s v=""/>
    <n v="29"/>
    <m/>
    <m/>
    <m/>
    <m/>
    <m/>
    <m/>
    <n v="8"/>
    <n v="11"/>
    <n v="12"/>
    <n v="15"/>
    <n v="18"/>
    <n v="23"/>
    <n v="29"/>
    <n v="33"/>
    <n v="12"/>
    <n v="13"/>
    <x v="0"/>
    <m/>
    <m/>
    <m/>
    <m/>
    <m/>
    <m/>
    <s v=" الأمير عبدالباقي عبدالباري  "/>
    <s v="Mack"/>
    <s v=" male "/>
    <s v=" 915,520,266 "/>
    <s v=""/>
    <s v=""/>
    <s v=""/>
    <s v=""/>
    <s v=""/>
    <s v=""/>
    <s v=""/>
    <s v=""/>
    <n v="1"/>
    <s v="In person"/>
    <s v="Yes, for everything"/>
    <s v="Yes, for everything"/>
    <s v="Yes, for everything"/>
    <s v="Orange    "/>
    <n v="1586"/>
    <n v="79"/>
    <n v="95"/>
    <s v="South Kordofan"/>
    <s v="At Tadamon - SK"/>
    <s v="SD07"/>
    <s v="SD07106"/>
    <s v="Accurate"/>
    <s v="853db495-e52a-4f07-a34c-5c00c91591b2"/>
    <s v="Show location"/>
  </r>
  <r>
    <s v="2021-06-06"/>
    <s v="Round3"/>
    <x v="6"/>
    <s v="DTM06"/>
    <s v="SD07"/>
    <x v="51"/>
    <s v="DTM0601"/>
    <s v="SD07088"/>
    <s v="Elseisaban"/>
    <s v="DTM0601002"/>
    <s v="no"/>
    <n v="11.34"/>
    <n v="31.199000000000002"/>
    <s v="Rural"/>
    <s v="Village"/>
    <n v="273"/>
    <n v="1683"/>
    <n v="48"/>
    <n v="288"/>
    <m/>
    <m/>
    <n v="32"/>
    <n v="192"/>
    <n v="8"/>
    <n v="48"/>
    <n v="6"/>
    <n v="36"/>
    <m/>
    <m/>
    <n v="2"/>
    <n v="12"/>
    <x v="6"/>
    <s v="Abu Jubayhah"/>
    <m/>
    <m/>
    <m/>
    <m/>
    <s v="Armed conflict, Violence"/>
    <s v="Communal clashes (ethnic, land, cattle) "/>
    <s v="Economic reasons (no livelihood/no services)"/>
    <s v=""/>
    <n v="40"/>
    <n v="8"/>
    <m/>
    <m/>
    <m/>
    <m/>
    <m/>
    <n v="17"/>
    <n v="20"/>
    <n v="25"/>
    <n v="29"/>
    <n v="27"/>
    <n v="34"/>
    <n v="45"/>
    <n v="54"/>
    <n v="20"/>
    <n v="17"/>
    <x v="0"/>
    <m/>
    <m/>
    <m/>
    <m/>
    <m/>
    <m/>
    <s v=" محمد موسي  محمد جبريل "/>
    <s v="Religious leaders"/>
    <s v=" male "/>
    <s v=" 917,874,830 "/>
    <s v=" محمد الخير احمد "/>
    <s v="Religious leaders"/>
    <s v=" male "/>
    <s v=" 916,948,851 "/>
    <s v=" مختار الخير "/>
    <s v="Religious leaders"/>
    <s v=" male "/>
    <s v=" 911,971,390 "/>
    <n v="3"/>
    <s v="In person"/>
    <s v="Yes, for most"/>
    <s v="Yes, for most"/>
    <s v="Yes, for everything"/>
    <s v="Green     "/>
    <n v="1587"/>
    <n v="134"/>
    <n v="154"/>
    <s v="South Kordofan"/>
    <s v="Abu Jubayhah"/>
    <s v="SD07"/>
    <s v="SD07088"/>
    <s v="Accurate"/>
    <s v="bd6e3854-1d82-4798-9999-07994787709c"/>
    <s v="Show location"/>
  </r>
  <r>
    <s v="2021-04-29"/>
    <s v="Round3"/>
    <x v="6"/>
    <s v="DTM06"/>
    <s v="SD07"/>
    <x v="51"/>
    <s v="DTM0601"/>
    <s v="SD07088"/>
    <s v="Jabel Alumda"/>
    <s v="DTM0601019"/>
    <s v="yes"/>
    <n v="11.428789999999999"/>
    <n v="31.235520000000001"/>
    <s v="Rural"/>
    <s v="Village"/>
    <n v="50"/>
    <n v="350"/>
    <n v="37"/>
    <n v="222"/>
    <m/>
    <m/>
    <n v="35"/>
    <n v="210"/>
    <m/>
    <m/>
    <m/>
    <m/>
    <n v="2"/>
    <n v="12"/>
    <m/>
    <m/>
    <x v="6"/>
    <s v="Abu Jubayhah"/>
    <m/>
    <m/>
    <m/>
    <m/>
    <s v="Armed conflict, Violence"/>
    <s v="Communal clashes (ethnic, land, cattle) "/>
    <s v="Economic reasons (no livelihood/no services)"/>
    <s v=""/>
    <n v="30"/>
    <n v="7"/>
    <m/>
    <m/>
    <m/>
    <m/>
    <m/>
    <n v="15"/>
    <n v="9"/>
    <n v="18"/>
    <n v="21"/>
    <n v="24"/>
    <n v="12"/>
    <n v="33"/>
    <n v="39"/>
    <n v="24"/>
    <n v="27"/>
    <x v="0"/>
    <m/>
    <m/>
    <m/>
    <m/>
    <m/>
    <m/>
    <s v=" موسي  حمزة  الحاج "/>
    <s v="Religious leaders"/>
    <s v=" male "/>
    <s v=" 904,184,170 "/>
    <s v=" جمعه صالح "/>
    <s v="Religious leaders"/>
    <s v=" male "/>
    <s v=" 905,205,482 "/>
    <s v=" ايدام حمدان "/>
    <s v="Religious leaders"/>
    <s v=" male "/>
    <s v=" 905,205,482 "/>
    <n v="3"/>
    <s v="In person"/>
    <s v="Yes, for most"/>
    <s v="Yes, for everything"/>
    <s v="Yes, for most"/>
    <s v="Green     "/>
    <n v="644"/>
    <n v="114"/>
    <n v="108"/>
    <s v="South Kordofan"/>
    <s v="Abu Jubayhah"/>
    <s v="SD07"/>
    <s v="SD07088"/>
    <s v="Accurate"/>
    <s v="62d7ce81-5745-4ea8-ae11-985d5f51a579"/>
    <s v="Show location"/>
  </r>
  <r>
    <s v="2021-04-25"/>
    <s v="Round3"/>
    <x v="6"/>
    <s v="DTM06"/>
    <s v="SD07"/>
    <x v="51"/>
    <s v="DTM0601"/>
    <s v="SD07088"/>
    <s v="Janadeel"/>
    <s v="DTM0601021"/>
    <s v="no"/>
    <n v="11.557"/>
    <n v="31.74061"/>
    <s v="Rural"/>
    <s v="Village"/>
    <n v="187"/>
    <n v="1186"/>
    <n v="200"/>
    <n v="1470"/>
    <m/>
    <m/>
    <n v="200"/>
    <n v="1470"/>
    <m/>
    <m/>
    <m/>
    <m/>
    <m/>
    <m/>
    <m/>
    <m/>
    <x v="6"/>
    <s v="Abu Jubayhah"/>
    <m/>
    <m/>
    <m/>
    <m/>
    <s v="Armed conflict, Violence"/>
    <s v=""/>
    <s v=""/>
    <s v=""/>
    <n v="200"/>
    <m/>
    <m/>
    <m/>
    <m/>
    <m/>
    <m/>
    <n v="0"/>
    <n v="0"/>
    <n v="77"/>
    <n v="851"/>
    <n v="232"/>
    <n v="156"/>
    <n v="77"/>
    <n v="77"/>
    <n v="0"/>
    <n v="0"/>
    <x v="0"/>
    <m/>
    <m/>
    <m/>
    <m/>
    <m/>
    <m/>
    <s v=" صالح ابراهيم قيدوم/نازحين "/>
    <s v="Religious leaders"/>
    <s v=" male "/>
    <s v=" 905,511,672 "/>
    <s v=" ابراهيم التوم مالي "/>
    <s v="Religious leaders"/>
    <s v=" male "/>
    <s v=" 911,824,027 "/>
    <s v=" الشيخ موسي علام بوش /لاجئين "/>
    <s v="Religious leaders"/>
    <s v=" male "/>
    <s v=" 905,511,672 "/>
    <n v="3"/>
    <s v="In person"/>
    <s v="Yes, for everything"/>
    <s v="Yes, for everything"/>
    <s v="Yes, for everything"/>
    <s v="Green     "/>
    <n v="1759"/>
    <n v="386"/>
    <n v="1084"/>
    <s v="South Kordofan"/>
    <s v="Abu Jubayhah"/>
    <s v="SD07"/>
    <s v="SD07088"/>
    <s v="Close"/>
    <s v="4c372f18-4b97-4404-a9ec-1abbdc9cd208"/>
    <s v="Show location"/>
  </r>
  <r>
    <s v="2021-04-26"/>
    <s v="Round3"/>
    <x v="6"/>
    <s v="DTM06"/>
    <s v="SD07"/>
    <x v="51"/>
    <s v="DTM0601"/>
    <s v="SD07088"/>
    <s v="Kega"/>
    <s v="DTM0601023"/>
    <s v="no"/>
    <n v="11.645580000000001"/>
    <n v="31.892530000000001"/>
    <s v="Rural"/>
    <s v="Village"/>
    <n v="75"/>
    <n v="623"/>
    <n v="108"/>
    <n v="497"/>
    <m/>
    <m/>
    <n v="88"/>
    <n v="347"/>
    <n v="2"/>
    <n v="12"/>
    <m/>
    <m/>
    <n v="18"/>
    <n v="138"/>
    <m/>
    <m/>
    <x v="6"/>
    <s v="Abu Jubayhah"/>
    <m/>
    <m/>
    <m/>
    <m/>
    <s v="Armed conflict, Violence"/>
    <s v=""/>
    <s v=""/>
    <s v=""/>
    <n v="88"/>
    <n v="18"/>
    <n v="2"/>
    <m/>
    <m/>
    <m/>
    <m/>
    <n v="36"/>
    <n v="15"/>
    <n v="41"/>
    <n v="30"/>
    <n v="61"/>
    <n v="76"/>
    <n v="91"/>
    <n v="81"/>
    <n v="36"/>
    <n v="30"/>
    <x v="0"/>
    <m/>
    <m/>
    <m/>
    <m/>
    <m/>
    <m/>
    <s v=" حماد ابكر "/>
    <s v="Religious leaders"/>
    <s v=" male "/>
    <s v=" 910,221,367 "/>
    <s v=" المهدي حسن طه "/>
    <s v="Religious leaders"/>
    <s v=" male "/>
    <s v=" 902,439,422 "/>
    <s v=" مأمون حسن  "/>
    <s v="Religious leaders"/>
    <s v=""/>
    <s v=""/>
    <n v="3"/>
    <s v="In person"/>
    <s v="Yes, for everything"/>
    <s v="Yes, for most"/>
    <s v="Yes, for everything"/>
    <s v="Green     "/>
    <n v="620"/>
    <n v="265"/>
    <n v="232"/>
    <s v="South Kordofan"/>
    <s v="Abu Jubayhah"/>
    <s v="SD07"/>
    <s v="SD07088"/>
    <s v="Accurate"/>
    <s v="c4b1ba9c-f284-4aca-a6a6-1901d2a42581"/>
    <s v="Show location"/>
  </r>
  <r>
    <s v="2021-04-26"/>
    <s v="Round3"/>
    <x v="6"/>
    <s v="DTM06"/>
    <s v="SD07"/>
    <x v="51"/>
    <s v="DTM0601"/>
    <s v="SD07088"/>
    <s v="Mabroka"/>
    <s v="DTM0601024"/>
    <s v="no"/>
    <n v="11.272600000000001"/>
    <n v="31.141449999999999"/>
    <s v="Rural"/>
    <s v="Village"/>
    <n v="91"/>
    <n v="689"/>
    <n v="237"/>
    <n v="714"/>
    <m/>
    <m/>
    <n v="230"/>
    <n v="672"/>
    <m/>
    <m/>
    <m/>
    <m/>
    <n v="7"/>
    <n v="42"/>
    <m/>
    <m/>
    <x v="6"/>
    <s v="Abu Jubayhah"/>
    <m/>
    <m/>
    <m/>
    <m/>
    <s v="Armed conflict, Violence"/>
    <s v="Communal clashes (ethnic, land, cattle) "/>
    <s v="Natural disaster (floods, droughts, etc)"/>
    <s v=""/>
    <n v="220"/>
    <n v="17"/>
    <m/>
    <m/>
    <m/>
    <m/>
    <m/>
    <n v="27"/>
    <n v="36"/>
    <n v="54"/>
    <n v="63"/>
    <n v="81"/>
    <n v="101"/>
    <n v="136"/>
    <n v="108"/>
    <n v="45"/>
    <n v="63"/>
    <x v="0"/>
    <m/>
    <m/>
    <m/>
    <m/>
    <m/>
    <m/>
    <s v=" الحسب بشير اوعائش "/>
    <s v="Religious leaders"/>
    <s v=" male "/>
    <s v=" 926,956,530 "/>
    <s v=" الحسب محمد جوده "/>
    <s v="Religious leaders"/>
    <s v=" male "/>
    <s v=""/>
    <s v=""/>
    <s v="Religious leaders"/>
    <s v=" male "/>
    <s v=""/>
    <n v="3"/>
    <s v="In person"/>
    <s v="Yes, for most"/>
    <s v="Yes, for most"/>
    <s v="Yes, for everything"/>
    <s v="Green     "/>
    <n v="639"/>
    <n v="343"/>
    <n v="371"/>
    <s v="South Kordofan"/>
    <s v="Abu Jubayhah"/>
    <s v="SD07"/>
    <s v="SD07088"/>
    <s v="Accurate"/>
    <s v="1bb62457-b1fc-4c65-9af6-2563c8107bb3"/>
    <s v="Show location"/>
  </r>
  <r>
    <s v="2021-05-25"/>
    <s v="Round3"/>
    <x v="6"/>
    <s v="DTM06"/>
    <s v="SD07"/>
    <x v="51"/>
    <s v="DTM0601"/>
    <s v="SD07088"/>
    <s v="Shandi foug"/>
    <s v="DTM0601025"/>
    <s v="no"/>
    <n v="11.45247"/>
    <n v="31.22973"/>
    <s v="Urban"/>
    <s v="neighborhood"/>
    <n v="27"/>
    <n v="168"/>
    <n v="34"/>
    <n v="249"/>
    <m/>
    <m/>
    <n v="26"/>
    <n v="201"/>
    <n v="3"/>
    <n v="18"/>
    <m/>
    <m/>
    <n v="5"/>
    <n v="30"/>
    <m/>
    <m/>
    <x v="6"/>
    <s v="Heiban"/>
    <s v="South Kordofan"/>
    <s v="Talawdi"/>
    <m/>
    <m/>
    <s v="Armed conflict, Violence"/>
    <s v="Communal clashes (ethnic, land, cattle) "/>
    <s v="Natural disaster (floods, droughts, etc)"/>
    <s v=""/>
    <n v="26"/>
    <n v="8"/>
    <m/>
    <m/>
    <m/>
    <m/>
    <m/>
    <n v="2"/>
    <n v="12"/>
    <n v="7"/>
    <n v="19"/>
    <n v="28"/>
    <n v="24"/>
    <n v="56"/>
    <n v="68"/>
    <n v="14"/>
    <n v="19"/>
    <x v="0"/>
    <m/>
    <m/>
    <m/>
    <m/>
    <m/>
    <m/>
    <s v=" أمال يحي ابوسارة "/>
    <s v="Religious leaders"/>
    <s v=" female "/>
    <s v=" 907,368,365 "/>
    <s v=""/>
    <s v=""/>
    <s v=""/>
    <s v=""/>
    <s v=""/>
    <s v=""/>
    <s v=""/>
    <s v=""/>
    <n v="1"/>
    <s v="In person"/>
    <s v="Yes, for most"/>
    <s v="Yes, for most"/>
    <s v="Yes, for most"/>
    <s v="Red       "/>
    <n v="1216"/>
    <n v="107"/>
    <n v="142"/>
    <s v="South Kordofan"/>
    <s v="Abu Jubayhah"/>
    <s v="SD07"/>
    <s v="SD07088"/>
    <s v="Accurate"/>
    <s v="1ad62104-d41c-4f31-b756-f2ba81babfe0"/>
    <s v="Show location"/>
  </r>
  <r>
    <s v="2021-04-29"/>
    <s v="Round3"/>
    <x v="6"/>
    <s v="DTM06"/>
    <s v="SD07"/>
    <x v="51"/>
    <s v="DTM0601"/>
    <s v="SD07088"/>
    <s v="Tayba"/>
    <s v="DTM0601027"/>
    <s v="no"/>
    <n v="11.148536"/>
    <n v="31.599430999999999"/>
    <s v="Rural"/>
    <s v="Village"/>
    <n v="60"/>
    <n v="360"/>
    <n v="50"/>
    <n v="258"/>
    <m/>
    <m/>
    <n v="47"/>
    <n v="246"/>
    <m/>
    <m/>
    <m/>
    <m/>
    <n v="3"/>
    <n v="12"/>
    <m/>
    <m/>
    <x v="6"/>
    <s v="Abu Jubayhah"/>
    <s v="South Kordofan"/>
    <s v="Abu Kershola"/>
    <s v="South Kordofan"/>
    <s v="Abassiya"/>
    <s v="Armed conflict, Violence"/>
    <s v="Communal clashes (ethnic, land, cattle) "/>
    <s v="Natural disaster (floods, droughts, etc)"/>
    <s v=""/>
    <n v="47"/>
    <n v="3"/>
    <m/>
    <m/>
    <m/>
    <m/>
    <m/>
    <n v="13"/>
    <n v="19"/>
    <n v="11"/>
    <n v="8"/>
    <n v="43"/>
    <n v="32"/>
    <n v="48"/>
    <n v="38"/>
    <n v="30"/>
    <n v="16"/>
    <x v="1"/>
    <m/>
    <m/>
    <m/>
    <m/>
    <m/>
    <m/>
    <s v=" عبدالباقي  عبد الرحمن  "/>
    <s v="Religious leaders"/>
    <s v=" male "/>
    <s v=" 903,708,476 "/>
    <s v=" محي الدين  يعقوب  "/>
    <s v="Religious leaders"/>
    <s v=" male "/>
    <s v=" 967,625,594 "/>
    <s v=" شيخ الجنوبين  "/>
    <s v="Religious leaders"/>
    <s v=" male "/>
    <s v=" 969,583,056 "/>
    <n v="3"/>
    <s v="In person"/>
    <s v="Yes, for most"/>
    <s v="Yes, for everything"/>
    <s v="Yes, for everything"/>
    <s v="Green     "/>
    <n v="640"/>
    <n v="145"/>
    <n v="113"/>
    <s v="South Kordofan"/>
    <s v="Abu Jubayhah"/>
    <s v="SD07"/>
    <s v="SD07088"/>
    <s v="Accurate"/>
    <s v="ef1f4b35-c09c-4268-b7e9-6d377fec7feb"/>
    <s v="Show location"/>
  </r>
  <r>
    <s v="2021-04-26"/>
    <s v="Round3"/>
    <x v="6"/>
    <s v="DTM06"/>
    <s v="SD07"/>
    <x v="51"/>
    <s v="DTM0601"/>
    <s v="SD07088"/>
    <s v="Um Zalata"/>
    <s v="DTM0601033"/>
    <s v="no"/>
    <n v="11.5528"/>
    <n v="32.029949999999999"/>
    <s v="Rural"/>
    <s v="Village"/>
    <n v="68"/>
    <n v="462"/>
    <n v="103"/>
    <n v="908"/>
    <m/>
    <m/>
    <n v="103"/>
    <n v="908"/>
    <m/>
    <m/>
    <m/>
    <m/>
    <m/>
    <m/>
    <m/>
    <m/>
    <x v="6"/>
    <s v="Abu Jubayhah"/>
    <m/>
    <m/>
    <m/>
    <m/>
    <s v="Armed conflict, Violence"/>
    <s v=""/>
    <s v=""/>
    <s v=""/>
    <m/>
    <n v="103"/>
    <m/>
    <m/>
    <m/>
    <m/>
    <m/>
    <n v="88"/>
    <n v="78"/>
    <n v="88"/>
    <n v="98"/>
    <n v="107"/>
    <n v="68"/>
    <n v="117"/>
    <n v="137"/>
    <n v="49"/>
    <n v="78"/>
    <x v="0"/>
    <m/>
    <m/>
    <m/>
    <m/>
    <m/>
    <m/>
    <s v=" سلامة باري  "/>
    <s v="Religious leaders"/>
    <s v=" male "/>
    <s v=" 916,483,479 "/>
    <s v=" بشري عبدالوهاب  "/>
    <s v="Religious leaders"/>
    <s v=" male "/>
    <s v=" 907,617,213 "/>
    <s v=""/>
    <s v=""/>
    <s v=""/>
    <s v=""/>
    <n v="2"/>
    <s v="In person"/>
    <s v="Yes, for everything"/>
    <s v="Yes, for most"/>
    <s v="Yes, for everything"/>
    <s v="Green     "/>
    <n v="619"/>
    <n v="449"/>
    <n v="459"/>
    <s v="South Kordofan"/>
    <s v="Abu Jubayhah"/>
    <s v="SD07"/>
    <s v="SD07088"/>
    <s v="Accurate"/>
    <s v="19c6a5ec-d364-4deb-a3ce-08e0aa07b583"/>
    <s v="Show location"/>
  </r>
  <r>
    <s v="2021-04-25"/>
    <s v="Round3"/>
    <x v="6"/>
    <s v="DTM06"/>
    <s v="SD07"/>
    <x v="51"/>
    <s v="DTM0601"/>
    <s v="SD07088"/>
    <s v="Umhashima"/>
    <s v="DTM0601028"/>
    <s v="no"/>
    <n v="11.843030000000001"/>
    <n v="31.235990990000001"/>
    <s v="Rural"/>
    <s v="Village"/>
    <n v="1400"/>
    <n v="8400"/>
    <n v="110"/>
    <n v="690"/>
    <m/>
    <m/>
    <n v="100"/>
    <n v="640"/>
    <m/>
    <m/>
    <n v="10"/>
    <n v="50"/>
    <m/>
    <m/>
    <m/>
    <m/>
    <x v="6"/>
    <s v="Abu Jubayhah"/>
    <m/>
    <m/>
    <m/>
    <m/>
    <s v="Armed conflict, Violence"/>
    <s v="Communal clashes (ethnic, land, cattle) "/>
    <s v="Natural disaster (floods, droughts, etc)"/>
    <s v=""/>
    <n v="100"/>
    <n v="10"/>
    <m/>
    <m/>
    <m/>
    <m/>
    <m/>
    <n v="67"/>
    <n v="43"/>
    <n v="55"/>
    <n v="61"/>
    <n v="85"/>
    <n v="79"/>
    <n v="92"/>
    <n v="116"/>
    <n v="49"/>
    <n v="43"/>
    <x v="0"/>
    <m/>
    <m/>
    <m/>
    <m/>
    <m/>
    <m/>
    <s v=" كوبي جبريل "/>
    <s v="Religious leaders"/>
    <s v=" male "/>
    <s v=" 906,858,024 "/>
    <s v=" ابو طالب  النور "/>
    <s v="Religious leaders"/>
    <s v=" male "/>
    <s v=" 960,241,039 "/>
    <s v=" شمبلي بادي "/>
    <s v="Religious leaders"/>
    <s v=" male "/>
    <s v=" 962,957,364 "/>
    <n v="3"/>
    <s v="In person"/>
    <s v="Yes, for most"/>
    <s v="Yes, for everything"/>
    <s v="Yes, for everything"/>
    <s v="Green     "/>
    <n v="638"/>
    <n v="348"/>
    <n v="342"/>
    <s v="South Kordofan"/>
    <s v="Abu Jubayhah"/>
    <s v="SD02"/>
    <s v="SD07088"/>
    <s v="NO"/>
    <s v="66e809dc-3244-4a6a-92d4-d5ea0c5d91ab"/>
    <s v="Show location"/>
  </r>
  <r>
    <s v="2021-04-23"/>
    <s v="Round3"/>
    <x v="6"/>
    <s v="DTM06"/>
    <s v="SD07"/>
    <x v="51"/>
    <s v="DTM0601"/>
    <s v="SD07088"/>
    <s v="Umnaeim simo"/>
    <s v="DTM0601031"/>
    <s v="no"/>
    <n v="11.47949"/>
    <n v="31.215630000000001"/>
    <s v="Urban"/>
    <s v="neighborhood"/>
    <n v="38"/>
    <n v="120"/>
    <n v="266"/>
    <n v="1596"/>
    <m/>
    <m/>
    <n v="250"/>
    <n v="1500"/>
    <m/>
    <m/>
    <m/>
    <m/>
    <m/>
    <m/>
    <n v="16"/>
    <n v="96"/>
    <x v="6"/>
    <s v="Abu Jubayhah"/>
    <s v="South Kordofan"/>
    <s v="Talawdi"/>
    <m/>
    <m/>
    <s v="Armed conflict, Violence"/>
    <s v="Natural disaster (floods, droughts, etc) "/>
    <s v="Economic reasons (no livelihood/no services)"/>
    <s v=""/>
    <n v="150"/>
    <n v="50"/>
    <n v="50"/>
    <m/>
    <m/>
    <m/>
    <n v="16"/>
    <n v="122"/>
    <n v="102"/>
    <n v="143"/>
    <n v="163"/>
    <n v="183"/>
    <n v="201"/>
    <n v="194"/>
    <n v="243"/>
    <n v="143"/>
    <n v="102"/>
    <x v="0"/>
    <m/>
    <m/>
    <m/>
    <m/>
    <m/>
    <m/>
    <s v=" مارتين جلوري "/>
    <s v="Religious leaders"/>
    <s v=" male "/>
    <s v=" 966,929,439 "/>
    <s v=" نوح شعيب  0905554945 "/>
    <s v="Shaik"/>
    <s v=" male "/>
    <s v=""/>
    <s v=" حمدان عمر "/>
    <s v="Religious leaders"/>
    <s v=" male "/>
    <s v=" 913,899,317 "/>
    <n v="3"/>
    <s v="In person"/>
    <s v="Yes, for most"/>
    <s v="Yes, for everything"/>
    <s v="Yes, for everything"/>
    <s v="Green     "/>
    <n v="1584"/>
    <n v="785"/>
    <n v="811"/>
    <s v="South Kordofan"/>
    <s v="Abu Jubayhah"/>
    <s v="SD07"/>
    <s v="SD07088"/>
    <s v="Accurate"/>
    <s v="1136ab63-14a7-435e-919f-52df7cdb0580"/>
    <s v="Show location"/>
  </r>
  <r>
    <s v="2021-04-30"/>
    <s v="Round3"/>
    <x v="6"/>
    <s v="DTM06"/>
    <s v="SD07"/>
    <x v="51"/>
    <s v="DTM0601"/>
    <s v="SD07088"/>
    <s v="Umnaem sambo"/>
    <s v="DTM0601032"/>
    <s v="no"/>
    <n v="11.45437566"/>
    <n v="31.235990990000001"/>
    <s v="Urban"/>
    <s v="neighborhood"/>
    <n v="84"/>
    <n v="504"/>
    <n v="148"/>
    <n v="812"/>
    <m/>
    <m/>
    <n v="128"/>
    <n v="730"/>
    <m/>
    <m/>
    <m/>
    <m/>
    <n v="12"/>
    <n v="34"/>
    <n v="8"/>
    <n v="48"/>
    <x v="6"/>
    <s v="Abu Jubayhah"/>
    <m/>
    <m/>
    <m/>
    <m/>
    <s v="Armed conflict, Violence"/>
    <s v="Communal clashes (ethnic, land, cattle) "/>
    <s v="Natural disaster (floods, droughts, etc)"/>
    <s v=""/>
    <n v="128"/>
    <n v="12"/>
    <m/>
    <m/>
    <m/>
    <m/>
    <n v="8"/>
    <n v="34"/>
    <n v="48"/>
    <n v="61"/>
    <n v="68"/>
    <n v="89"/>
    <n v="102"/>
    <n v="116"/>
    <n v="144"/>
    <n v="68"/>
    <n v="82"/>
    <x v="0"/>
    <m/>
    <m/>
    <m/>
    <m/>
    <m/>
    <m/>
    <s v=" الشيخ وعبدالله الرقيق "/>
    <s v="Religious leaders"/>
    <s v=" male "/>
    <s v=" 917,608,702 "/>
    <s v=" 910,280,570 "/>
    <s v="Religious leaders"/>
    <s v=" male "/>
    <s v=""/>
    <s v=""/>
    <s v=""/>
    <s v=""/>
    <s v=""/>
    <n v="2"/>
    <s v="In person"/>
    <s v="Yes, for most"/>
    <s v="Yes, for everything"/>
    <s v="Yes, for everything"/>
    <s v="Green     "/>
    <n v="646"/>
    <n v="368"/>
    <n v="444"/>
    <s v="South Kordofan"/>
    <s v="Abu Jubayhah"/>
    <s v="SD02"/>
    <s v="SD07088"/>
    <s v="NO"/>
    <s v="8a042c97-bc4f-43f3-b0cf-bca52b7d767e"/>
    <s v="Show location"/>
  </r>
  <r>
    <s v="2021-06-06"/>
    <s v="Round3"/>
    <x v="6"/>
    <s v="DTM06"/>
    <s v="SD07"/>
    <x v="52"/>
    <s v="DTM0611"/>
    <s v="SD07104"/>
    <s v="Alatshan"/>
    <s v="DTM0611002"/>
    <s v="yes"/>
    <n v="12.10539"/>
    <n v="30.912230000000001"/>
    <s v="Rural"/>
    <s v="Village"/>
    <n v="6"/>
    <n v="30"/>
    <n v="2"/>
    <n v="13"/>
    <m/>
    <m/>
    <m/>
    <m/>
    <m/>
    <m/>
    <m/>
    <m/>
    <n v="2"/>
    <n v="13"/>
    <m/>
    <m/>
    <x v="6"/>
    <s v="Abu Kershola"/>
    <m/>
    <m/>
    <m/>
    <m/>
    <s v="Armed conflict, Violence"/>
    <s v=""/>
    <s v=""/>
    <s v=""/>
    <m/>
    <m/>
    <m/>
    <m/>
    <m/>
    <m/>
    <n v="2"/>
    <n v="1"/>
    <n v="0"/>
    <n v="3"/>
    <n v="2"/>
    <n v="3"/>
    <n v="2"/>
    <n v="1"/>
    <n v="1"/>
    <n v="0"/>
    <n v="0"/>
    <x v="0"/>
    <m/>
    <m/>
    <m/>
    <m/>
    <m/>
    <m/>
    <s v=" حسن بحيري اسماعيل "/>
    <s v="Religious leaders"/>
    <s v=" male "/>
    <s v=" 913,634,447 "/>
    <s v=" عثمان ابكرعثمان "/>
    <s v="Ameer"/>
    <s v=" male "/>
    <s v=" 908,872,746 "/>
    <s v=""/>
    <s v=""/>
    <s v=""/>
    <s v=""/>
    <n v="4"/>
    <s v="In person"/>
    <s v="Yes, for most"/>
    <s v="Yes, for most"/>
    <s v="Yes, for most"/>
    <s v="Green     "/>
    <n v="1531"/>
    <n v="8"/>
    <n v="5"/>
    <s v="South Kordofan"/>
    <s v="Abu Kershola"/>
    <s v="SD07"/>
    <s v="SD07104"/>
    <s v="Accurate"/>
    <s v="44e870d4-1806-45d8-adec-138ebde511f8"/>
    <s v="Show location"/>
  </r>
  <r>
    <s v="2021-05-10"/>
    <s v="Round3"/>
    <x v="6"/>
    <s v="DTM06"/>
    <s v="SD07"/>
    <x v="52"/>
    <s v="DTM0611"/>
    <s v="SD07104"/>
    <s v="Albobaya"/>
    <s v="DTM0611030"/>
    <s v="yes"/>
    <n v="12.103540000000001"/>
    <n v="30.893160000000002"/>
    <s v="Rural"/>
    <s v="Village"/>
    <n v="9"/>
    <n v="27"/>
    <n v="5"/>
    <n v="30"/>
    <m/>
    <m/>
    <m/>
    <m/>
    <m/>
    <m/>
    <m/>
    <m/>
    <n v="5"/>
    <n v="30"/>
    <m/>
    <m/>
    <x v="6"/>
    <s v="Abu Kershola"/>
    <m/>
    <m/>
    <m/>
    <m/>
    <s v="Armed conflict, Violence"/>
    <s v="Communal clashes (ethnic, land, cattle) "/>
    <s v="Economic reasons (no livelihood/no services)"/>
    <s v=""/>
    <m/>
    <m/>
    <m/>
    <m/>
    <m/>
    <m/>
    <n v="5"/>
    <n v="2"/>
    <n v="2"/>
    <n v="3"/>
    <n v="4"/>
    <n v="4"/>
    <n v="4"/>
    <n v="6"/>
    <n v="5"/>
    <n v="0"/>
    <n v="0"/>
    <x v="0"/>
    <m/>
    <m/>
    <m/>
    <m/>
    <m/>
    <m/>
    <s v=" يحي احمد يحي  "/>
    <s v="Religious leaders"/>
    <s v=" male "/>
    <s v=" 122,264,719 "/>
    <s v=" الشيخ يوسف النور "/>
    <s v="Ameer"/>
    <s v=" male "/>
    <s v=" 125,811,600 "/>
    <s v=""/>
    <s v=""/>
    <s v=""/>
    <s v=""/>
    <n v="3"/>
    <s v="In person"/>
    <s v="Yes, for most"/>
    <s v="Yes, for most"/>
    <s v="Yes, for everything"/>
    <s v="Green     "/>
    <n v="634"/>
    <n v="15"/>
    <n v="15"/>
    <s v="South Kordofan"/>
    <s v="Abu Kershola"/>
    <s v="SD07"/>
    <s v="SD07104"/>
    <s v="Accurate"/>
    <s v="087ed08a-8f6f-4367-9c08-31bb16fc73bb"/>
    <s v="Show location"/>
  </r>
  <r>
    <s v="2021-05-09"/>
    <s v="Round3"/>
    <x v="6"/>
    <s v="DTM06"/>
    <s v="SD07"/>
    <x v="52"/>
    <s v="DTM0611"/>
    <s v="SD07104"/>
    <s v="Aldeainat"/>
    <s v="DTM0611004"/>
    <s v="yes"/>
    <n v="12.06485"/>
    <n v="30.924769999999999"/>
    <s v="Rural"/>
    <s v="Village"/>
    <m/>
    <m/>
    <n v="25"/>
    <n v="150"/>
    <m/>
    <m/>
    <m/>
    <m/>
    <m/>
    <m/>
    <m/>
    <m/>
    <n v="25"/>
    <n v="150"/>
    <m/>
    <m/>
    <x v="6"/>
    <s v="Abu Kershola"/>
    <s v="South Kordofan"/>
    <s v="Ar Rashad"/>
    <m/>
    <m/>
    <s v="Armed conflict, Violence"/>
    <s v=""/>
    <s v=""/>
    <s v=""/>
    <m/>
    <m/>
    <m/>
    <m/>
    <m/>
    <m/>
    <n v="25"/>
    <n v="4"/>
    <n v="4"/>
    <n v="11"/>
    <n v="4"/>
    <n v="25"/>
    <n v="16"/>
    <n v="32"/>
    <n v="43"/>
    <n v="4"/>
    <n v="7"/>
    <x v="0"/>
    <m/>
    <m/>
    <m/>
    <m/>
    <m/>
    <m/>
    <s v=" ارباب احمد ارباب "/>
    <s v="Religious leaders"/>
    <s v=" male "/>
    <s v=" 907,745,759 "/>
    <s v=" ادريس موسي ادريس "/>
    <s v="Ameer"/>
    <s v=" male "/>
    <s v=" 916,335,395 "/>
    <s v=" مبارك زكريا إسماعيل "/>
    <s v="Ameer"/>
    <s v=" male "/>
    <s v=" 969,713,708 "/>
    <n v="6"/>
    <s v="In person"/>
    <s v="Yes, for most"/>
    <s v="Yes, for everything"/>
    <s v="Yes, for most"/>
    <s v="Green     "/>
    <n v="623"/>
    <n v="76"/>
    <n v="74"/>
    <s v="South Kordofan"/>
    <s v="Abu Kershola"/>
    <s v="SD02"/>
    <s v="SD07104"/>
    <s v="NO"/>
    <s v="13cc7105-980c-492c-96f4-9ec5883a727a"/>
    <s v="Show location"/>
  </r>
  <r>
    <s v="2021-06-11"/>
    <s v="Round3"/>
    <x v="6"/>
    <s v="DTM06"/>
    <s v="SD07"/>
    <x v="52"/>
    <s v="DTM0611"/>
    <s v="SD07104"/>
    <s v="Alfeid"/>
    <s v="DTM0611005"/>
    <s v="yes"/>
    <n v="11.73386"/>
    <n v="30.823640000000001"/>
    <s v="Rural"/>
    <s v="Village"/>
    <n v="93"/>
    <n v="93"/>
    <n v="50"/>
    <n v="470"/>
    <m/>
    <m/>
    <n v="30"/>
    <n v="300"/>
    <n v="10"/>
    <n v="60"/>
    <n v="6"/>
    <n v="75"/>
    <n v="4"/>
    <n v="35"/>
    <m/>
    <m/>
    <x v="6"/>
    <s v="Heiban"/>
    <s v="South Kordofan"/>
    <s v="Ar Rashad"/>
    <m/>
    <m/>
    <s v="Armed conflict, Violence"/>
    <s v="Economic reasons (no livelihood/no services)"/>
    <s v=""/>
    <s v=""/>
    <m/>
    <n v="15"/>
    <m/>
    <m/>
    <m/>
    <m/>
    <n v="35"/>
    <n v="21"/>
    <n v="30"/>
    <n v="38"/>
    <n v="30"/>
    <n v="53"/>
    <n v="50"/>
    <n v="103"/>
    <n v="118"/>
    <n v="12"/>
    <n v="15"/>
    <x v="1"/>
    <m/>
    <m/>
    <m/>
    <m/>
    <m/>
    <m/>
    <s v=" قاسم ابراهيم كوكو "/>
    <s v="Shaik"/>
    <s v=" male "/>
    <s v=" 969,390,389 "/>
    <s v=" علي خيرالله كودي  "/>
    <s v="Religious leaders"/>
    <s v=" male "/>
    <s v=" 916,331,071 "/>
    <s v=""/>
    <s v=""/>
    <s v=""/>
    <s v=""/>
    <n v="2"/>
    <s v="In person"/>
    <s v="Yes, for most"/>
    <s v="Only for some"/>
    <s v="Yes, for most"/>
    <s v="Orange    "/>
    <n v="1590"/>
    <n v="227"/>
    <n v="243"/>
    <s v="South Kordofan"/>
    <s v="Abu Kershola"/>
    <s v="SD07"/>
    <s v="SD07104"/>
    <s v="Accurate"/>
    <s v="55bd6f67-ccf8-41e6-a4d2-54210fac5b71"/>
    <s v="Show location"/>
  </r>
  <r>
    <s v="2021-06-08"/>
    <s v="Round3"/>
    <x v="6"/>
    <s v="DTM06"/>
    <s v="SD07"/>
    <x v="52"/>
    <s v="DTM0611"/>
    <s v="SD07104"/>
    <s v="Alfeid Tengra"/>
    <s v="DTM0611049"/>
    <s v="yes"/>
    <n v="12.136749999999999"/>
    <n v="30.92502"/>
    <s v="Rural"/>
    <s v="Village"/>
    <n v="72"/>
    <n v="529"/>
    <n v="56"/>
    <n v="335"/>
    <m/>
    <m/>
    <m/>
    <m/>
    <m/>
    <m/>
    <m/>
    <m/>
    <n v="56"/>
    <n v="335"/>
    <m/>
    <m/>
    <x v="6"/>
    <s v="Ar Rashad"/>
    <s v="South Kordofan"/>
    <s v="Abu Kershola"/>
    <s v="South Kordofan"/>
    <s v="Abassiya"/>
    <s v="Armed conflict, Violence"/>
    <s v=""/>
    <s v=""/>
    <s v=""/>
    <m/>
    <m/>
    <m/>
    <m/>
    <m/>
    <m/>
    <n v="56"/>
    <n v="7"/>
    <n v="13"/>
    <n v="20"/>
    <n v="27"/>
    <n v="34"/>
    <n v="47"/>
    <n v="80"/>
    <n v="87"/>
    <n v="13"/>
    <n v="7"/>
    <x v="0"/>
    <m/>
    <m/>
    <m/>
    <m/>
    <m/>
    <m/>
    <s v=" يحيى حامد العقيد "/>
    <s v="Religious leaders"/>
    <s v=" male "/>
    <s v=" 906,891,730 "/>
    <s v=" عمر آدم عمر "/>
    <s v="Ameer"/>
    <s v=" male "/>
    <s v=" 903,778,741 "/>
    <s v=" محمد رمضان اربو "/>
    <s v="Religious leaders"/>
    <s v=" male "/>
    <s v=" 918,426,862 "/>
    <n v="7"/>
    <s v="In person"/>
    <s v="Yes, for most"/>
    <s v="Yes, for most"/>
    <s v="Yes, for most"/>
    <s v="Green     "/>
    <n v="1535"/>
    <n v="154"/>
    <n v="181"/>
    <s v="South Kordofan"/>
    <s v="Abu Kershola"/>
    <s v="SD07"/>
    <s v="SD07104"/>
    <s v="Accurate"/>
    <s v="0172c852-c7bb-42be-9398-fd1ce9da6ffe"/>
    <s v="Show location"/>
  </r>
  <r>
    <s v="2021-06-07"/>
    <s v="Round3"/>
    <x v="6"/>
    <s v="DTM06"/>
    <s v="SD07"/>
    <x v="52"/>
    <s v="DTM0611"/>
    <s v="SD07104"/>
    <s v="Alhugair"/>
    <s v="DTM0611033"/>
    <s v="yes"/>
    <n v="12.25062"/>
    <n v="30.943539999999999"/>
    <s v="Rural"/>
    <s v="Village"/>
    <n v="276"/>
    <n v="2036"/>
    <n v="269"/>
    <n v="1640"/>
    <m/>
    <m/>
    <m/>
    <m/>
    <m/>
    <m/>
    <m/>
    <m/>
    <n v="269"/>
    <n v="1640"/>
    <m/>
    <m/>
    <x v="6"/>
    <s v="Abu Kershola"/>
    <m/>
    <m/>
    <m/>
    <m/>
    <s v="Armed conflict, Violence"/>
    <s v=""/>
    <s v=""/>
    <s v=""/>
    <m/>
    <m/>
    <m/>
    <m/>
    <m/>
    <m/>
    <n v="269"/>
    <n v="49"/>
    <n v="98"/>
    <n v="147"/>
    <n v="171"/>
    <n v="220"/>
    <n v="295"/>
    <n v="269"/>
    <n v="318"/>
    <n v="24"/>
    <n v="49"/>
    <x v="0"/>
    <m/>
    <m/>
    <m/>
    <m/>
    <m/>
    <m/>
    <s v=" ابراهيم حسين ابراهيم "/>
    <s v="Ameer"/>
    <s v=" male "/>
    <s v=" 909,735,596 "/>
    <s v=" رمضان محمد الوزير "/>
    <s v="Ameer"/>
    <s v=" male "/>
    <s v=" 907,151,071 "/>
    <s v=" شارع الدين اسماعيل "/>
    <s v="Religious leaders"/>
    <s v=" male "/>
    <s v=" 906,630,492 "/>
    <n v="5"/>
    <s v="In person"/>
    <s v="Yes, for most"/>
    <s v="Only for some"/>
    <s v="Yes, for most"/>
    <s v="Green     "/>
    <n v="1525"/>
    <n v="709"/>
    <n v="931"/>
    <s v="South Kordofan"/>
    <s v="Abu Kershola"/>
    <s v="SD07"/>
    <s v="SD07104"/>
    <s v="Accurate"/>
    <s v="997ec0da-f310-4d38-81a3-5e19c2a99d7f"/>
    <s v="Show location"/>
  </r>
  <r>
    <s v="2021-06-06"/>
    <s v="Round3"/>
    <x v="6"/>
    <s v="DTM06"/>
    <s v="SD07"/>
    <x v="52"/>
    <s v="DTM0611"/>
    <s v="SD07104"/>
    <s v="Almabsout"/>
    <s v="DTM0611008"/>
    <s v="yes"/>
    <n v="12.28219"/>
    <n v="31.004549999999998"/>
    <s v="Rural"/>
    <s v="Village"/>
    <n v="241"/>
    <n v="1446"/>
    <n v="246"/>
    <n v="1476"/>
    <m/>
    <m/>
    <m/>
    <m/>
    <m/>
    <m/>
    <m/>
    <m/>
    <n v="246"/>
    <n v="1476"/>
    <m/>
    <m/>
    <x v="6"/>
    <s v="Abu Kershola"/>
    <s v="South Kordofan"/>
    <s v="Abassiya"/>
    <m/>
    <m/>
    <s v="Armed conflict, Violence"/>
    <s v=""/>
    <s v=""/>
    <s v=""/>
    <m/>
    <m/>
    <m/>
    <m/>
    <m/>
    <m/>
    <n v="246"/>
    <n v="53"/>
    <n v="79"/>
    <n v="79"/>
    <n v="132"/>
    <n v="158"/>
    <n v="236"/>
    <n v="343"/>
    <n v="290"/>
    <n v="53"/>
    <n v="53"/>
    <x v="0"/>
    <m/>
    <m/>
    <m/>
    <m/>
    <m/>
    <m/>
    <s v=" علي ابراهيم كباشي "/>
    <s v="Ameer"/>
    <s v=" male "/>
    <s v=" 904,415,387 "/>
    <s v=" كمال كمبو  فجوج "/>
    <s v="Religious leaders"/>
    <s v=" male "/>
    <s v=" 964,154,078 "/>
    <s v=""/>
    <s v=""/>
    <s v=""/>
    <s v=""/>
    <n v="3"/>
    <s v="In person"/>
    <s v="Yes, for most"/>
    <s v="Yes, for most"/>
    <s v="Yes, for everything"/>
    <s v="Green     "/>
    <n v="1527"/>
    <n v="686"/>
    <n v="790"/>
    <s v="South Kordofan"/>
    <s v="Abu Kershola"/>
    <s v="SD07"/>
    <s v="SD07104"/>
    <s v="Accurate"/>
    <s v="41bb6bbf-65aa-4dbe-be69-1e9299c78fc9"/>
    <s v="Show location"/>
  </r>
  <r>
    <s v="2021-06-10"/>
    <s v="Round3"/>
    <x v="6"/>
    <s v="DTM06"/>
    <s v="SD07"/>
    <x v="52"/>
    <s v="DTM0611"/>
    <s v="SD07104"/>
    <s v="Almogafal"/>
    <s v="DTM0611009"/>
    <s v="yes"/>
    <n v="12.17216"/>
    <n v="30.607610000000001"/>
    <s v="Rural"/>
    <s v="Village"/>
    <m/>
    <m/>
    <n v="44"/>
    <n v="264"/>
    <m/>
    <m/>
    <m/>
    <m/>
    <m/>
    <m/>
    <m/>
    <m/>
    <m/>
    <m/>
    <n v="44"/>
    <n v="264"/>
    <x v="6"/>
    <s v="Abu Jubayhah"/>
    <m/>
    <m/>
    <m/>
    <m/>
    <s v="Armed conflict, Violence"/>
    <s v="Communal clashes (ethnic, land, cattle) "/>
    <s v=""/>
    <s v=""/>
    <m/>
    <m/>
    <m/>
    <m/>
    <m/>
    <m/>
    <n v="44"/>
    <n v="4"/>
    <n v="9"/>
    <n v="9"/>
    <n v="9"/>
    <n v="40"/>
    <n v="54"/>
    <n v="49"/>
    <n v="72"/>
    <n v="9"/>
    <n v="9"/>
    <x v="1"/>
    <m/>
    <m/>
    <m/>
    <m/>
    <m/>
    <m/>
    <s v=" محمد الطاهر يونس "/>
    <s v="Ameer"/>
    <s v=" male "/>
    <s v=" 907,919,755 "/>
    <s v=" حربي آدم حربي "/>
    <s v="Ameer"/>
    <s v=" male "/>
    <s v=" 906,988,502 "/>
    <s v=""/>
    <s v=""/>
    <s v=""/>
    <s v=""/>
    <n v="5"/>
    <s v="In person"/>
    <s v="Yes, for most"/>
    <s v="Yes, for most"/>
    <s v="Yes, for most"/>
    <s v="Green     "/>
    <n v="1581"/>
    <n v="111"/>
    <n v="153"/>
    <s v="South Kordofan"/>
    <s v="Abu Kershola"/>
    <s v="SD07"/>
    <s v="SD07104"/>
    <s v="Accurate"/>
    <s v="e7688025-e3ac-4306-a416-db25a9724c25"/>
    <s v="Show location"/>
  </r>
  <r>
    <s v="2021-06-08"/>
    <s v="Round3"/>
    <x v="6"/>
    <s v="DTM06"/>
    <s v="SD07"/>
    <x v="52"/>
    <s v="DTM0611"/>
    <s v="SD07104"/>
    <s v="Alrokeeb"/>
    <s v="DTM0611051"/>
    <s v="yes"/>
    <n v="12.11299"/>
    <n v="30.867560000000001"/>
    <s v="Rural"/>
    <s v="Village"/>
    <m/>
    <m/>
    <n v="2"/>
    <n v="20"/>
    <m/>
    <m/>
    <m/>
    <m/>
    <m/>
    <m/>
    <m/>
    <m/>
    <n v="2"/>
    <n v="20"/>
    <m/>
    <m/>
    <x v="6"/>
    <s v="Abu Kershola"/>
    <m/>
    <m/>
    <m/>
    <m/>
    <s v="Armed conflict, Violence"/>
    <s v=""/>
    <s v=""/>
    <s v=""/>
    <m/>
    <m/>
    <m/>
    <m/>
    <m/>
    <m/>
    <n v="2"/>
    <n v="0"/>
    <n v="0"/>
    <n v="1"/>
    <n v="1"/>
    <n v="3"/>
    <n v="5"/>
    <n v="2"/>
    <n v="5"/>
    <n v="2"/>
    <n v="1"/>
    <x v="0"/>
    <m/>
    <m/>
    <m/>
    <m/>
    <m/>
    <m/>
    <s v=" حسن موسى عمر "/>
    <s v="Ameer"/>
    <s v=" male "/>
    <s v=" 911,460,225 "/>
    <s v=" عوض هنوه عبدالباقي "/>
    <s v="Ameer"/>
    <s v=" male "/>
    <s v=" 995,239,239 "/>
    <s v=" إسماعيل حامد العقيد "/>
    <s v="Ameer"/>
    <s v=" male "/>
    <s v=" 913,022,762 "/>
    <n v="6"/>
    <s v="In person"/>
    <s v="Yes, for most"/>
    <s v="Yes, for most"/>
    <s v="Yes, for most"/>
    <s v="Green     "/>
    <n v="1526"/>
    <n v="8"/>
    <n v="12"/>
    <s v="South Kordofan"/>
    <s v="Abu Kershola"/>
    <s v="SD07"/>
    <s v="SD07104"/>
    <s v="Accurate"/>
    <s v="ab935a3d-c53a-43ca-b069-3bc8e4d47748"/>
    <s v="Show location"/>
  </r>
  <r>
    <s v="2021-05-06"/>
    <s v="Round3"/>
    <x v="6"/>
    <s v="DTM06"/>
    <s v="SD07"/>
    <x v="52"/>
    <s v="DTM0611"/>
    <s v="SD07104"/>
    <s v="Alrousaris"/>
    <s v="DTM0611035"/>
    <s v="yes"/>
    <n v="12.126950000000001"/>
    <n v="30.894739999999999"/>
    <s v="Rural"/>
    <s v="Village"/>
    <n v="15"/>
    <n v="27"/>
    <n v="15"/>
    <n v="92"/>
    <m/>
    <m/>
    <m/>
    <m/>
    <m/>
    <m/>
    <m/>
    <m/>
    <n v="15"/>
    <n v="92"/>
    <m/>
    <m/>
    <x v="6"/>
    <s v="Abu Kershola"/>
    <m/>
    <m/>
    <m/>
    <m/>
    <s v="Armed conflict, Violence"/>
    <s v=""/>
    <s v=""/>
    <s v=""/>
    <m/>
    <m/>
    <m/>
    <m/>
    <m/>
    <m/>
    <n v="15"/>
    <n v="2"/>
    <n v="2"/>
    <n v="3"/>
    <n v="5"/>
    <n v="13"/>
    <n v="11"/>
    <n v="25"/>
    <n v="22"/>
    <n v="5"/>
    <n v="4"/>
    <x v="0"/>
    <m/>
    <m/>
    <m/>
    <m/>
    <m/>
    <m/>
    <s v=" عبدالعزيز محمدالنور "/>
    <s v="Ameer"/>
    <s v=" male "/>
    <s v=" 905,346,962 "/>
    <s v=" محمدالنور بطران "/>
    <s v="Religious leaders"/>
    <s v=" male "/>
    <s v=" 969,586,690 "/>
    <s v=" فضل يوسف ابكر "/>
    <s v="Ameer"/>
    <s v=" male "/>
    <s v=" 909,308,879 "/>
    <n v="6"/>
    <s v="On the phone"/>
    <s v="Yes, for most"/>
    <s v="Yes, for everything"/>
    <s v="Yes, for most"/>
    <s v="Green     "/>
    <n v="677"/>
    <n v="48"/>
    <n v="44"/>
    <s v="South Kordofan"/>
    <s v="Abu Kershola"/>
    <s v="SD07"/>
    <s v="SD07104"/>
    <s v="Accurate"/>
    <s v="16817c64-0ff8-4aca-92a2-5ddc8e7e62bd"/>
    <s v="Show location"/>
  </r>
  <r>
    <s v="2021-05-07"/>
    <s v="Round3"/>
    <x v="6"/>
    <s v="DTM06"/>
    <s v="SD07"/>
    <x v="52"/>
    <s v="DTM0611"/>
    <s v="SD07104"/>
    <s v="Alsoug Janob"/>
    <s v="DTM0611023"/>
    <s v="yes"/>
    <n v="12.14654"/>
    <n v="30.795269999999999"/>
    <s v="Urban"/>
    <s v="neighborhood"/>
    <n v="35"/>
    <n v="245"/>
    <n v="8"/>
    <n v="46"/>
    <m/>
    <m/>
    <m/>
    <m/>
    <m/>
    <m/>
    <m/>
    <m/>
    <n v="8"/>
    <n v="46"/>
    <m/>
    <m/>
    <x v="6"/>
    <s v="Abu Kershola"/>
    <m/>
    <m/>
    <m/>
    <m/>
    <s v="Armed conflict, Violence"/>
    <s v=""/>
    <s v=""/>
    <s v=""/>
    <m/>
    <m/>
    <m/>
    <m/>
    <m/>
    <m/>
    <n v="8"/>
    <n v="1"/>
    <n v="2"/>
    <n v="3"/>
    <n v="2"/>
    <n v="8"/>
    <n v="8"/>
    <n v="9"/>
    <n v="11"/>
    <n v="1"/>
    <n v="1"/>
    <x v="0"/>
    <m/>
    <m/>
    <m/>
    <m/>
    <m/>
    <m/>
    <s v=" النجومي ١براهيم سليمان "/>
    <s v="Ameer"/>
    <s v=" male "/>
    <s v=" 900,209,860 "/>
    <s v=" صدام آدم سبيل "/>
    <s v="Ameer"/>
    <s v=" male "/>
    <s v=" 909,090,989 "/>
    <s v=" صلاح عبدالكريم عمر "/>
    <s v="Ameer"/>
    <s v=" male "/>
    <s v=" 960,044,190 "/>
    <n v="5"/>
    <s v="In person"/>
    <s v="Yes, for most"/>
    <s v="Yes, for everything"/>
    <s v="Yes, for everything"/>
    <s v="Green     "/>
    <n v="667"/>
    <n v="22"/>
    <n v="24"/>
    <s v="South Kordofan"/>
    <s v="Abu Kershola"/>
    <s v="SD07"/>
    <s v="SD07104"/>
    <s v="Accurate"/>
    <s v="f6520c89-9742-4e2e-a3c0-b9f7a4fce356"/>
    <s v="Show location"/>
  </r>
  <r>
    <s v="2021-06-12"/>
    <s v="Round3"/>
    <x v="6"/>
    <s v="DTM06"/>
    <s v="SD07"/>
    <x v="52"/>
    <s v="DTM0611"/>
    <s v="SD07104"/>
    <s v="Ambeer"/>
    <s v="DTM0611010"/>
    <s v="yes"/>
    <n v="11.841049999999999"/>
    <n v="30.752009999999999"/>
    <s v="Rural"/>
    <s v="Village"/>
    <m/>
    <m/>
    <n v="20"/>
    <n v="170"/>
    <m/>
    <m/>
    <n v="10"/>
    <n v="60"/>
    <n v="5"/>
    <n v="40"/>
    <n v="5"/>
    <n v="70"/>
    <m/>
    <m/>
    <m/>
    <m/>
    <x v="6"/>
    <m/>
    <m/>
    <m/>
    <m/>
    <m/>
    <s v="Armed conflict, Violence"/>
    <s v="Economic reasons (no livelihood/no services)"/>
    <s v="Communal clashes (ethnic, land, cattle) "/>
    <s v=""/>
    <m/>
    <m/>
    <m/>
    <m/>
    <m/>
    <m/>
    <n v="20"/>
    <n v="5"/>
    <n v="10"/>
    <n v="8"/>
    <n v="13"/>
    <n v="13"/>
    <n v="17"/>
    <n v="52"/>
    <n v="44"/>
    <n v="8"/>
    <n v="0"/>
    <x v="1"/>
    <m/>
    <m/>
    <m/>
    <m/>
    <m/>
    <m/>
    <s v=" محمد اسماعيل حماد "/>
    <s v="Ameer"/>
    <s v=" male "/>
    <s v=" 910,069,488 "/>
    <s v=""/>
    <s v=""/>
    <s v=""/>
    <s v=""/>
    <s v=""/>
    <s v=""/>
    <s v=""/>
    <s v=""/>
    <n v="1"/>
    <s v="On the phone"/>
    <s v="Yes, for most"/>
    <s v="Yes, for most"/>
    <s v="Yes, for most"/>
    <s v="Red       "/>
    <n v="1588"/>
    <n v="86"/>
    <n v="84"/>
    <s v="South Kordofan"/>
    <s v="Abu Kershola"/>
    <s v="SD07"/>
    <s v="SD07104"/>
    <s v="Accurate"/>
    <s v="06692146-ca3c-4808-a977-c29acbc5d6da"/>
    <s v="Show location"/>
  </r>
  <r>
    <s v="2021-06-07"/>
    <s v="Round3"/>
    <x v="6"/>
    <s v="DTM06"/>
    <s v="SD07"/>
    <x v="52"/>
    <s v="DTM0611"/>
    <s v="SD07104"/>
    <s v="fajuj"/>
    <s v="DTM0611037"/>
    <s v="yes"/>
    <n v="12.10629"/>
    <n v="30.881499999999999"/>
    <s v="Rural"/>
    <s v="Village"/>
    <n v="15"/>
    <n v="65"/>
    <n v="40"/>
    <n v="240"/>
    <m/>
    <m/>
    <m/>
    <m/>
    <m/>
    <m/>
    <m/>
    <m/>
    <n v="40"/>
    <n v="240"/>
    <m/>
    <m/>
    <x v="6"/>
    <s v="Abu Kershola"/>
    <m/>
    <m/>
    <m/>
    <m/>
    <s v="Armed conflict, Violence"/>
    <s v=""/>
    <s v=""/>
    <s v=""/>
    <m/>
    <m/>
    <m/>
    <m/>
    <m/>
    <m/>
    <n v="40"/>
    <n v="5"/>
    <n v="9"/>
    <n v="14"/>
    <n v="9"/>
    <n v="36"/>
    <n v="31"/>
    <n v="50"/>
    <n v="63"/>
    <n v="14"/>
    <n v="9"/>
    <x v="0"/>
    <m/>
    <m/>
    <m/>
    <m/>
    <m/>
    <m/>
    <s v=" عبدالقادر عبدالرحمن الزاكي "/>
    <s v="Ameer"/>
    <s v=" male "/>
    <s v=" 919,249,384 "/>
    <s v=" رمضان النور آدم الزيبق  "/>
    <s v="Ameer"/>
    <s v=" male "/>
    <s v=" 902,382,811 "/>
    <s v=" ادم ابراهيم حسن "/>
    <s v="Ameer"/>
    <s v=" male "/>
    <s v=" 902,944,707 "/>
    <n v="7"/>
    <s v="In person"/>
    <s v="No"/>
    <s v="No"/>
    <s v="No"/>
    <s v="Orange    "/>
    <n v="1530"/>
    <n v="119"/>
    <n v="121"/>
    <s v="South Kordofan"/>
    <s v="Abu Kershola"/>
    <s v="SD07"/>
    <s v="SD07104"/>
    <s v="Accurate"/>
    <s v="3a3752f7-886b-436e-8283-fa9aa20bac57"/>
    <s v="Show location"/>
  </r>
  <r>
    <s v="2021-05-08"/>
    <s v="Round3"/>
    <x v="6"/>
    <s v="DTM06"/>
    <s v="SD07"/>
    <x v="52"/>
    <s v="DTM0611"/>
    <s v="SD07104"/>
    <s v="Grash"/>
    <s v="DTM0611011"/>
    <s v="yes"/>
    <n v="12.304449999999999"/>
    <n v="30.977799999999998"/>
    <s v="Rural"/>
    <s v="Village"/>
    <m/>
    <m/>
    <n v="40"/>
    <n v="240"/>
    <m/>
    <m/>
    <m/>
    <m/>
    <m/>
    <m/>
    <m/>
    <m/>
    <n v="30"/>
    <n v="180"/>
    <n v="10"/>
    <n v="60"/>
    <x v="6"/>
    <s v="Al Leri"/>
    <s v="North Kordofan"/>
    <s v="Ar Rahad"/>
    <s v="South Kordofan"/>
    <s v="Ghadeer"/>
    <s v="Armed conflict, Violence"/>
    <s v="Communal clashes (ethnic, land, cattle) "/>
    <s v="Economic reasons (no livelihood/no services)"/>
    <s v=""/>
    <m/>
    <m/>
    <m/>
    <m/>
    <m/>
    <m/>
    <n v="40"/>
    <n v="11"/>
    <n v="7"/>
    <n v="21"/>
    <n v="28"/>
    <n v="42"/>
    <n v="25"/>
    <n v="39"/>
    <n v="28"/>
    <n v="21"/>
    <n v="18"/>
    <x v="0"/>
    <m/>
    <m/>
    <m/>
    <m/>
    <m/>
    <m/>
    <s v=" محمد آدم ابوزيد "/>
    <s v="Ameer"/>
    <s v=" male "/>
    <s v=" 998,753,262 "/>
    <s v=" يوسف محمد احمد "/>
    <s v="Religious leaders"/>
    <s v=" male "/>
    <s v=" 995,983,866 "/>
    <s v=""/>
    <s v=""/>
    <s v=""/>
    <s v=""/>
    <n v="5"/>
    <s v="In person"/>
    <s v="Yes, for everything"/>
    <s v="Yes, for everything"/>
    <s v="Yes, for everything"/>
    <s v="Green     "/>
    <n v="636"/>
    <n v="134"/>
    <n v="106"/>
    <s v="South Kordofan"/>
    <s v="Abu Kershola"/>
    <s v="SD07"/>
    <s v="SD07104"/>
    <s v="Accurate"/>
    <s v="75774382-2d0e-4235-b603-ed28cdc345c5"/>
    <s v="Show location"/>
  </r>
  <r>
    <s v="2021-06-06"/>
    <s v="Round3"/>
    <x v="6"/>
    <s v="DTM06"/>
    <s v="SD07"/>
    <x v="52"/>
    <s v="DTM0611"/>
    <s v="SD07104"/>
    <s v="Hi Alomda"/>
    <s v="DTM0611038"/>
    <s v="yes"/>
    <n v="12.147209999999999"/>
    <n v="30.798279999999998"/>
    <s v="Urban"/>
    <s v="neighborhood"/>
    <n v="42"/>
    <n v="294"/>
    <n v="35"/>
    <n v="210"/>
    <m/>
    <m/>
    <m/>
    <m/>
    <m/>
    <m/>
    <m/>
    <m/>
    <n v="35"/>
    <n v="210"/>
    <m/>
    <m/>
    <x v="6"/>
    <s v="Abu Kershola"/>
    <m/>
    <m/>
    <m/>
    <m/>
    <s v="Armed conflict, Violence"/>
    <s v=""/>
    <s v=""/>
    <s v=""/>
    <m/>
    <m/>
    <m/>
    <m/>
    <m/>
    <m/>
    <n v="35"/>
    <n v="9"/>
    <n v="14"/>
    <n v="18"/>
    <n v="27"/>
    <n v="41"/>
    <n v="32"/>
    <n v="37"/>
    <n v="14"/>
    <n v="9"/>
    <n v="9"/>
    <x v="0"/>
    <m/>
    <m/>
    <m/>
    <m/>
    <m/>
    <m/>
    <s v=" علي محمد داود "/>
    <s v="Ameer"/>
    <s v=" male "/>
    <s v=" 123,536,066 "/>
    <s v=" جعفر عبدالله ابراهيم "/>
    <s v="Religious leaders"/>
    <s v=" male "/>
    <s v=" 113,188,502 "/>
    <s v=" فضل صديق حسن "/>
    <s v="Ameer"/>
    <s v=" male "/>
    <s v=" 995,969,639 "/>
    <n v="21"/>
    <s v="In person"/>
    <s v="Yes, for most"/>
    <s v="Only for some"/>
    <s v="Yes, for most"/>
    <s v="Green     "/>
    <n v="1529"/>
    <n v="114"/>
    <n v="96"/>
    <s v="South Kordofan"/>
    <s v="Abu Kershola"/>
    <s v="SD07"/>
    <s v="SD07104"/>
    <s v="Accurate"/>
    <s v="51eef4b0-f727-428f-b432-28c492bd1999"/>
    <s v="Show location"/>
  </r>
  <r>
    <s v="2021-06-08"/>
    <s v="Round3"/>
    <x v="6"/>
    <s v="DTM06"/>
    <s v="SD07"/>
    <x v="52"/>
    <s v="DTM0611"/>
    <s v="SD07104"/>
    <s v="Hilat Abass"/>
    <s v="DTM0611012"/>
    <s v="yes"/>
    <n v="12.10675"/>
    <n v="30.916550000000001"/>
    <s v="Rural"/>
    <s v="Village"/>
    <n v="6"/>
    <n v="85"/>
    <n v="18"/>
    <n v="108"/>
    <m/>
    <m/>
    <m/>
    <m/>
    <m/>
    <m/>
    <m/>
    <m/>
    <n v="12"/>
    <n v="72"/>
    <n v="6"/>
    <n v="36"/>
    <x v="6"/>
    <s v="Abu Kershola"/>
    <m/>
    <m/>
    <m/>
    <m/>
    <s v="Armed conflict, Violence"/>
    <s v=""/>
    <s v=""/>
    <s v=""/>
    <m/>
    <m/>
    <m/>
    <m/>
    <m/>
    <m/>
    <n v="18"/>
    <n v="3"/>
    <n v="5"/>
    <n v="5"/>
    <n v="9"/>
    <n v="10"/>
    <n v="16"/>
    <n v="22"/>
    <n v="29"/>
    <n v="4"/>
    <n v="5"/>
    <x v="0"/>
    <m/>
    <m/>
    <m/>
    <m/>
    <m/>
    <m/>
    <s v=" عثمان احمد عيسي "/>
    <s v="Ameer"/>
    <s v=" male "/>
    <s v=" 915,642,726 "/>
    <s v=" زكريا علي اسماعيل "/>
    <s v="Ameer"/>
    <s v=" male "/>
    <s v=" 965,115,387 "/>
    <s v=" عثمان ابكر عثمان "/>
    <s v="Religious leaders"/>
    <s v=" male "/>
    <s v=" 908,872,647 "/>
    <n v="9"/>
    <s v="In person"/>
    <s v="Yes, for everything"/>
    <s v="Yes, for most"/>
    <s v="Yes, for most"/>
    <s v="Green     "/>
    <n v="1528"/>
    <n v="44"/>
    <n v="64"/>
    <s v="South Kordofan"/>
    <s v="Abu Kershola"/>
    <s v="SD07"/>
    <s v="SD07104"/>
    <s v="Accurate"/>
    <s v="02f0f12c-3b7e-46a1-9fd3-bb8c3024dcc5"/>
    <s v="Show location"/>
  </r>
  <r>
    <s v="2021-05-09"/>
    <s v="Round3"/>
    <x v="6"/>
    <s v="DTM06"/>
    <s v="SD07"/>
    <x v="52"/>
    <s v="DTM0611"/>
    <s v="SD07104"/>
    <s v="Hilla Gadim"/>
    <s v="DTM0611041"/>
    <s v="yes"/>
    <n v="12.260730000000001"/>
    <n v="30.913489999999999"/>
    <s v="Rural"/>
    <s v="Village"/>
    <n v="20"/>
    <n v="51"/>
    <n v="35"/>
    <n v="210"/>
    <m/>
    <m/>
    <m/>
    <m/>
    <m/>
    <m/>
    <m/>
    <m/>
    <n v="35"/>
    <n v="210"/>
    <m/>
    <m/>
    <x v="6"/>
    <s v="Abu Kershola"/>
    <m/>
    <m/>
    <m/>
    <m/>
    <s v="Armed conflict, Violence"/>
    <s v=""/>
    <s v=""/>
    <s v=""/>
    <m/>
    <m/>
    <m/>
    <m/>
    <m/>
    <m/>
    <n v="35"/>
    <n v="5"/>
    <n v="5"/>
    <n v="15"/>
    <n v="31"/>
    <n v="26"/>
    <n v="46"/>
    <n v="31"/>
    <n v="41"/>
    <n v="5"/>
    <n v="5"/>
    <x v="0"/>
    <m/>
    <m/>
    <m/>
    <m/>
    <m/>
    <m/>
    <s v=" محمد الطاهر حماد "/>
    <s v="Ameer"/>
    <s v=" male "/>
    <s v=" 919,223,861 "/>
    <s v=" إسماعيل عيسي حماد "/>
    <s v="Ameer"/>
    <s v=" male "/>
    <s v=" 966,304,003 "/>
    <s v=""/>
    <s v=""/>
    <s v=""/>
    <s v=""/>
    <n v="5"/>
    <s v="In person"/>
    <s v="Yes, for most"/>
    <s v="Yes, for most"/>
    <s v="Yes, for everything"/>
    <s v="Green     "/>
    <n v="666"/>
    <n v="82"/>
    <n v="128"/>
    <s v="South Kordofan"/>
    <s v="Abu Kershola"/>
    <s v="SD07"/>
    <s v="SD07104"/>
    <s v="Accurate"/>
    <s v="5521b339-7a20-4db5-82e1-f2f0752292aa"/>
    <s v="Show location"/>
  </r>
  <r>
    <s v="2021-05-11"/>
    <s v="Round3"/>
    <x v="6"/>
    <s v="DTM06"/>
    <s v="SD07"/>
    <x v="52"/>
    <s v="DTM0611"/>
    <s v="SD07104"/>
    <s v="Hillar sanina"/>
    <s v="DTM0611042"/>
    <s v="yes"/>
    <n v="12.11163"/>
    <n v="30.842079999999999"/>
    <s v="Rural"/>
    <s v="Village"/>
    <n v="8"/>
    <n v="56"/>
    <n v="9"/>
    <n v="54"/>
    <m/>
    <m/>
    <m/>
    <m/>
    <m/>
    <m/>
    <m/>
    <m/>
    <n v="9"/>
    <n v="54"/>
    <m/>
    <m/>
    <x v="6"/>
    <s v="Abu Kershola"/>
    <m/>
    <m/>
    <m/>
    <m/>
    <s v="Armed conflict, Violence"/>
    <s v=""/>
    <s v=""/>
    <s v=""/>
    <m/>
    <m/>
    <m/>
    <m/>
    <m/>
    <m/>
    <n v="9"/>
    <n v="6"/>
    <n v="3"/>
    <n v="2"/>
    <n v="9"/>
    <n v="6"/>
    <n v="9"/>
    <n v="5"/>
    <n v="7"/>
    <n v="3"/>
    <n v="4"/>
    <x v="0"/>
    <m/>
    <m/>
    <m/>
    <m/>
    <m/>
    <m/>
    <s v=" ابراهيم محمد حماد خليفة "/>
    <s v="Ameer"/>
    <s v=" male "/>
    <s v=" 964,433,865 "/>
    <s v=" نادر محمد النمير "/>
    <s v="Religious leaders"/>
    <s v=" male "/>
    <s v=" 919,865,377 "/>
    <s v=""/>
    <s v=""/>
    <s v=""/>
    <s v=""/>
    <n v="3"/>
    <s v="In person"/>
    <s v="Yes, for most"/>
    <s v="Yes, for most"/>
    <s v="Yes, for everything"/>
    <s v="Green     "/>
    <n v="627"/>
    <n v="22"/>
    <n v="32"/>
    <s v="South Kordofan"/>
    <s v="Abu Kershola"/>
    <s v="SD07"/>
    <s v="SD07104"/>
    <s v="Accurate"/>
    <s v="fd83cdbc-e9aa-422f-8a1b-624727b1c9c1"/>
    <s v="Show location"/>
  </r>
  <r>
    <s v="2021-06-10"/>
    <s v="Round3"/>
    <x v="6"/>
    <s v="DTM06"/>
    <s v="SD07"/>
    <x v="52"/>
    <s v="DTM0611"/>
    <s v="SD07104"/>
    <s v="Khour Aldeleib"/>
    <s v="DTM0611014"/>
    <s v="yes"/>
    <n v="11.750719999999999"/>
    <n v="30.767399999999999"/>
    <s v="Rural"/>
    <s v="Village"/>
    <n v="280"/>
    <n v="1587"/>
    <n v="130"/>
    <n v="500"/>
    <n v="10"/>
    <n v="60"/>
    <n v="40"/>
    <n v="200"/>
    <n v="20"/>
    <n v="75"/>
    <n v="50"/>
    <n v="90"/>
    <n v="10"/>
    <n v="75"/>
    <m/>
    <m/>
    <x v="6"/>
    <s v="Heiban"/>
    <s v="South Kordofan"/>
    <m/>
    <m/>
    <m/>
    <s v="Armed conflict, Violence"/>
    <s v="Economic reasons (no livelihood/no services)"/>
    <s v=""/>
    <s v=""/>
    <m/>
    <n v="30"/>
    <m/>
    <m/>
    <m/>
    <m/>
    <n v="100"/>
    <n v="27"/>
    <n v="34"/>
    <n v="44"/>
    <n v="27"/>
    <n v="51"/>
    <n v="35"/>
    <n v="136"/>
    <n v="119"/>
    <n v="17"/>
    <n v="10"/>
    <x v="1"/>
    <m/>
    <m/>
    <m/>
    <m/>
    <m/>
    <m/>
    <s v=" فخري كمال عثمان "/>
    <s v="Ameer"/>
    <s v=" male "/>
    <s v=" 906,980,488 "/>
    <s v=" ياسر خليل درملي "/>
    <s v="Religious leaders"/>
    <s v=" male "/>
    <s v=""/>
    <s v=""/>
    <s v=""/>
    <s v=""/>
    <s v=""/>
    <n v="5"/>
    <s v="In person"/>
    <s v="Yes, for everything"/>
    <s v="Yes, for everything"/>
    <s v="Yes, for everything"/>
    <s v="Green     "/>
    <n v="1589"/>
    <n v="275"/>
    <n v="225"/>
    <s v="South Kordofan"/>
    <s v="Abu Kershola"/>
    <s v="SD07"/>
    <s v="SD07104"/>
    <s v="Accurate"/>
    <s v="81614dc1-2109-40ff-8e54-ff95a3792822"/>
    <s v="Show location"/>
  </r>
  <r>
    <s v="2021-05-08"/>
    <s v="Round3"/>
    <x v="6"/>
    <s v="DTM06"/>
    <s v="SD07"/>
    <x v="52"/>
    <s v="DTM0604"/>
    <s v="SD07104"/>
    <s v="Sarf Falata"/>
    <s v="DTM0611025"/>
    <s v="yes"/>
    <n v="11.86243"/>
    <n v="31.05669"/>
    <s v="Rural"/>
    <s v="Village"/>
    <n v="34"/>
    <n v="142"/>
    <n v="40"/>
    <n v="166"/>
    <m/>
    <m/>
    <n v="34"/>
    <n v="142"/>
    <m/>
    <m/>
    <m/>
    <m/>
    <n v="4"/>
    <n v="19"/>
    <n v="2"/>
    <n v="5"/>
    <x v="6"/>
    <s v="Abu Kershola"/>
    <s v="South Kordofan"/>
    <s v="Ar Rashad"/>
    <m/>
    <m/>
    <s v="Armed conflict, Violence"/>
    <s v=""/>
    <s v=""/>
    <s v=""/>
    <m/>
    <n v="40"/>
    <m/>
    <m/>
    <m/>
    <m/>
    <m/>
    <n v="9"/>
    <n v="6"/>
    <n v="9"/>
    <n v="8"/>
    <n v="15"/>
    <n v="23"/>
    <n v="38"/>
    <n v="21"/>
    <n v="11"/>
    <n v="26"/>
    <x v="0"/>
    <m/>
    <m/>
    <m/>
    <m/>
    <m/>
    <m/>
    <s v=" عبدالله موسي عبدالله "/>
    <s v="Religious leaders"/>
    <s v=" male "/>
    <s v=" 905,565,159 "/>
    <s v=" عبدالكريم عبدالرحيم "/>
    <s v="Ameer"/>
    <s v=" male "/>
    <s v=" -   "/>
    <s v=""/>
    <s v=""/>
    <s v=""/>
    <s v=""/>
    <n v="2"/>
    <s v="In person"/>
    <s v="Yes, for everything"/>
    <s v="Yes, for everything"/>
    <s v="Yes, for everything"/>
    <s v="Green     "/>
    <n v="1558"/>
    <n v="82"/>
    <n v="84"/>
    <s v="South Kordofan"/>
    <s v="Ar Rashad"/>
    <s v="SD07"/>
    <s v="SD07093"/>
    <s v="Accurate"/>
    <s v="6421bc2b-c428-4c69-9d91-3079e682579b"/>
    <s v="Show location"/>
  </r>
  <r>
    <s v="2021-06-09"/>
    <s v="Round3"/>
    <x v="6"/>
    <s v="DTM06"/>
    <s v="SD07"/>
    <x v="52"/>
    <s v="DTM0611"/>
    <s v="SD07104"/>
    <s v="Sharie Alrahad"/>
    <s v="DTM0611046"/>
    <s v="yes"/>
    <n v="12.149749999999999"/>
    <n v="30.793189999999999"/>
    <s v="Urban"/>
    <s v="neighborhood"/>
    <n v="7"/>
    <n v="44"/>
    <n v="27"/>
    <n v="162"/>
    <m/>
    <m/>
    <m/>
    <m/>
    <m/>
    <m/>
    <m/>
    <m/>
    <n v="27"/>
    <n v="162"/>
    <m/>
    <m/>
    <x v="6"/>
    <s v="Abu Kershola"/>
    <m/>
    <m/>
    <m/>
    <m/>
    <s v="Armed conflict, Violence"/>
    <s v=""/>
    <s v=""/>
    <s v=""/>
    <m/>
    <m/>
    <m/>
    <m/>
    <m/>
    <m/>
    <n v="27"/>
    <n v="3"/>
    <n v="8"/>
    <n v="11"/>
    <n v="11"/>
    <n v="14"/>
    <n v="19"/>
    <n v="45"/>
    <n v="34"/>
    <n v="6"/>
    <n v="11"/>
    <x v="0"/>
    <m/>
    <m/>
    <m/>
    <m/>
    <m/>
    <m/>
    <s v=" جمال محمد ابكر "/>
    <s v="Ameer"/>
    <s v=" male "/>
    <s v=" 990,411,616 "/>
    <s v=" عبدالله عمر محمد موسى "/>
    <s v="Ameer"/>
    <s v=" male "/>
    <s v=" 915,492,412 "/>
    <s v=" ادم التوم حسن "/>
    <s v="Religious leaders"/>
    <s v=" male "/>
    <s v=" 908,911,741 "/>
    <n v="9"/>
    <s v="In person"/>
    <s v="Yes, for most"/>
    <s v="Yes, for everything"/>
    <s v="Yes, for most"/>
    <s v="Green     "/>
    <n v="1536"/>
    <n v="79"/>
    <n v="83"/>
    <s v="South Kordofan"/>
    <s v="Abu Kershola"/>
    <s v="SD07"/>
    <s v="SD07104"/>
    <s v="Accurate"/>
    <s v="c40463c0-b47d-490e-bec6-f33d65a3a92a"/>
    <s v="Show location"/>
  </r>
  <r>
    <s v="2021-05-11"/>
    <s v="Round3"/>
    <x v="6"/>
    <s v="DTM06"/>
    <s v="SD07"/>
    <x v="52"/>
    <s v="DTM0611"/>
    <s v="SD07104"/>
    <s v="Taling/Kaling"/>
    <s v="DTM0611016"/>
    <s v="yes"/>
    <n v="12.30925"/>
    <n v="30.925260000000002"/>
    <s v="Rural"/>
    <s v="Village"/>
    <m/>
    <m/>
    <n v="6"/>
    <n v="36"/>
    <m/>
    <m/>
    <m/>
    <m/>
    <m/>
    <m/>
    <m/>
    <m/>
    <n v="6"/>
    <n v="36"/>
    <m/>
    <m/>
    <x v="6"/>
    <s v="Ar Rashad"/>
    <s v="South Kordofan"/>
    <s v="Abu Kershola"/>
    <m/>
    <m/>
    <s v="Armed conflict, Violence"/>
    <s v=""/>
    <s v=""/>
    <s v=""/>
    <m/>
    <m/>
    <m/>
    <m/>
    <m/>
    <m/>
    <n v="6"/>
    <n v="1"/>
    <n v="1"/>
    <n v="5"/>
    <n v="7"/>
    <n v="3"/>
    <n v="8"/>
    <n v="7"/>
    <n v="4"/>
    <n v="0"/>
    <n v="0"/>
    <x v="0"/>
    <m/>
    <m/>
    <m/>
    <m/>
    <m/>
    <m/>
    <s v=" عثمان عبدالرحمن عبدالله كودي  "/>
    <s v="Religious leaders"/>
    <s v=" male "/>
    <s v=" 960,126,252 "/>
    <s v=" 918,218,007 "/>
    <s v="Ameer"/>
    <s v=" male "/>
    <s v=""/>
    <s v=""/>
    <s v=""/>
    <s v=""/>
    <s v=""/>
    <n v="2"/>
    <s v="In person"/>
    <s v="Yes, for everything"/>
    <s v="Yes, for most"/>
    <s v="Yes, for most"/>
    <s v="Orange    "/>
    <n v="630"/>
    <n v="16"/>
    <n v="20"/>
    <s v="South Kordofan"/>
    <s v="Abu Kershola"/>
    <s v="SD07"/>
    <s v="SD07104"/>
    <s v="Accurate"/>
    <s v="71860de1-13bf-4054-9223-fb065670e013"/>
    <s v="Show location"/>
  </r>
  <r>
    <s v="2021-05-11"/>
    <s v="Round3"/>
    <x v="6"/>
    <s v="DTM06"/>
    <s v="SD07"/>
    <x v="52"/>
    <s v="DTM0611"/>
    <s v="SD07104"/>
    <s v="Tounis Alkhadra"/>
    <s v="DTM0611018"/>
    <s v="yes"/>
    <n v="12.300240000000001"/>
    <n v="30.951879999999999"/>
    <s v="Rural"/>
    <s v="Village"/>
    <m/>
    <m/>
    <n v="3"/>
    <n v="18"/>
    <m/>
    <m/>
    <m/>
    <m/>
    <m/>
    <m/>
    <m/>
    <m/>
    <n v="3"/>
    <n v="18"/>
    <m/>
    <m/>
    <x v="6"/>
    <s v="Abu Kershola"/>
    <m/>
    <m/>
    <m/>
    <m/>
    <s v="Armed conflict, Violence"/>
    <s v=""/>
    <s v=""/>
    <s v=""/>
    <m/>
    <m/>
    <m/>
    <m/>
    <m/>
    <m/>
    <n v="3"/>
    <n v="1"/>
    <n v="1"/>
    <n v="1"/>
    <n v="2"/>
    <n v="3"/>
    <n v="2"/>
    <n v="4"/>
    <n v="4"/>
    <n v="0"/>
    <n v="0"/>
    <x v="0"/>
    <m/>
    <m/>
    <m/>
    <m/>
    <m/>
    <m/>
    <s v=" التوم علي محمد موسي "/>
    <s v="Religious leaders"/>
    <s v=" male "/>
    <s v=" 902,396,747 "/>
    <s v=" يوسف علي محمد موسي "/>
    <s v="Ameer"/>
    <s v=" male "/>
    <s v=" 919,287,702 "/>
    <s v=" حولي محمد احمد "/>
    <s v="Ameer"/>
    <s v=" male "/>
    <s v=" 910,433,261 "/>
    <n v="3"/>
    <s v="In person"/>
    <s v="Yes, for everything"/>
    <s v="Yes, for most"/>
    <s v="Yes, for most"/>
    <s v="Green     "/>
    <n v="626"/>
    <n v="9"/>
    <n v="9"/>
    <s v="South Kordofan"/>
    <s v="Abu Kershola"/>
    <s v="SD07"/>
    <s v="SD07104"/>
    <s v="Accurate"/>
    <s v="d25d5542-8d4a-4064-ba56-5fd373da0400"/>
    <s v="Show location"/>
  </r>
  <r>
    <s v="2021-05-09"/>
    <s v="Round3"/>
    <x v="6"/>
    <s v="DTM06"/>
    <s v="SD07"/>
    <x v="52"/>
    <s v="DTM0611"/>
    <s v="SD07104"/>
    <s v="Umbarakah -Algalagh"/>
    <s v="DTM0611019"/>
    <s v="yes"/>
    <n v="12.108230000000001"/>
    <n v="30.932400000000001"/>
    <s v="Rural"/>
    <s v="Village"/>
    <m/>
    <m/>
    <n v="114"/>
    <n v="684"/>
    <m/>
    <m/>
    <m/>
    <m/>
    <m/>
    <m/>
    <m/>
    <m/>
    <n v="114"/>
    <n v="684"/>
    <m/>
    <m/>
    <x v="6"/>
    <s v="Abu Kershola"/>
    <s v="South Kordofan"/>
    <s v="Delami"/>
    <m/>
    <m/>
    <s v="Armed conflict, Violence"/>
    <s v=""/>
    <s v=""/>
    <s v=""/>
    <m/>
    <m/>
    <m/>
    <m/>
    <m/>
    <m/>
    <n v="114"/>
    <n v="34"/>
    <n v="25"/>
    <n v="51"/>
    <n v="25"/>
    <n v="135"/>
    <n v="101"/>
    <n v="152"/>
    <n v="110"/>
    <n v="17"/>
    <n v="34"/>
    <x v="0"/>
    <m/>
    <m/>
    <m/>
    <m/>
    <m/>
    <m/>
    <s v=" محمد الفكي خلباط "/>
    <s v="Religious leaders"/>
    <s v=" male "/>
    <s v=" 904,955,676 "/>
    <s v=" ابراهيم يوسف ابراهيم جوده "/>
    <s v="Ameer"/>
    <s v=" male "/>
    <s v=" 963,289,352 "/>
    <s v=" ادم حامد محمد حسن "/>
    <s v="Ameer"/>
    <s v=" male "/>
    <s v=" 917,577,296 "/>
    <n v="11"/>
    <s v="In person"/>
    <s v="Yes, for most"/>
    <s v="Yes, for most"/>
    <s v="Yes, for most"/>
    <s v="Green     "/>
    <n v="624"/>
    <n v="389"/>
    <n v="295"/>
    <s v="South Kordofan"/>
    <s v="Abu Kershola"/>
    <s v="SD07"/>
    <s v="SD07104"/>
    <s v="Accurate"/>
    <s v="5f31a3c4-774e-4aad-9433-3c7c029b88a4"/>
    <s v="Show location"/>
  </r>
  <r>
    <s v="2021-06-18"/>
    <s v="Round3"/>
    <x v="6"/>
    <s v="DTM06"/>
    <s v="SD07"/>
    <x v="52"/>
    <s v="DTM0611"/>
    <s v="SD07104"/>
    <s v="Umm Berembeita"/>
    <s v="DTM0611027"/>
    <s v="yes"/>
    <n v="11.85323"/>
    <n v="30.633870000000002"/>
    <s v="Urban"/>
    <s v="Admin Unit"/>
    <n v="286"/>
    <n v="1430"/>
    <n v="120"/>
    <n v="900"/>
    <n v="20"/>
    <n v="180"/>
    <n v="50"/>
    <n v="400"/>
    <n v="20"/>
    <n v="120"/>
    <n v="15"/>
    <n v="70"/>
    <n v="15"/>
    <n v="130"/>
    <m/>
    <m/>
    <x v="6"/>
    <s v="Heiban"/>
    <s v="South Kordofan"/>
    <m/>
    <m/>
    <m/>
    <s v="Armed conflict, Violence"/>
    <s v="Economic reasons (no livelihood/no services)"/>
    <s v=""/>
    <s v=""/>
    <m/>
    <n v="40"/>
    <m/>
    <m/>
    <m/>
    <m/>
    <n v="80"/>
    <n v="51"/>
    <n v="32"/>
    <n v="45"/>
    <n v="57"/>
    <n v="64"/>
    <n v="64"/>
    <n v="255"/>
    <n v="262"/>
    <n v="32"/>
    <n v="38"/>
    <x v="1"/>
    <m/>
    <m/>
    <m/>
    <m/>
    <m/>
    <m/>
    <s v=" علي جقدول كومي "/>
    <s v="Religious leaders"/>
    <s v=" male "/>
    <s v=" 128,493,495 "/>
    <s v=""/>
    <s v=""/>
    <s v=""/>
    <s v=""/>
    <s v=""/>
    <s v=""/>
    <s v=""/>
    <s v=""/>
    <n v="4"/>
    <s v="In person"/>
    <s v="Yes, for most"/>
    <s v="Only for some"/>
    <s v="Yes, for most"/>
    <s v="Green     "/>
    <n v="1752"/>
    <n v="447"/>
    <n v="453"/>
    <s v="South Kordofan"/>
    <s v="Abu Kershola"/>
    <s v="SD07"/>
    <s v="SD07104"/>
    <s v="Accurate"/>
    <s v="95165276-1b4f-4a00-980a-b2d30b304251"/>
    <s v="Show location"/>
  </r>
  <r>
    <s v="2021-05-07"/>
    <s v="Round3"/>
    <x v="6"/>
    <s v="DTM06"/>
    <s v="SD07"/>
    <x v="52"/>
    <s v="DTM0611"/>
    <s v="SD07104"/>
    <s v="Wasat Sharg"/>
    <s v="DTM0611048"/>
    <s v="yes"/>
    <n v="12.14855"/>
    <n v="30.7959"/>
    <s v="Urban"/>
    <s v="neighborhood"/>
    <n v="16"/>
    <n v="112"/>
    <n v="15"/>
    <n v="75"/>
    <m/>
    <m/>
    <m/>
    <m/>
    <m/>
    <m/>
    <m/>
    <m/>
    <n v="15"/>
    <n v="75"/>
    <m/>
    <m/>
    <x v="6"/>
    <s v="Abu Kershola"/>
    <s v="South Kordofan"/>
    <s v="Delami"/>
    <s v="South Kordofan"/>
    <s v="Heiban"/>
    <s v="Armed conflict, Violence"/>
    <s v=""/>
    <s v=""/>
    <s v=""/>
    <m/>
    <m/>
    <m/>
    <m/>
    <m/>
    <m/>
    <n v="15"/>
    <n v="2"/>
    <n v="3"/>
    <n v="7"/>
    <n v="7"/>
    <n v="13"/>
    <n v="11"/>
    <n v="14"/>
    <n v="16"/>
    <n v="1"/>
    <n v="1"/>
    <x v="0"/>
    <m/>
    <m/>
    <m/>
    <m/>
    <m/>
    <m/>
    <s v=" الياس احمد هارون "/>
    <s v="Religious leaders"/>
    <s v=" male "/>
    <s v=" 111,799,007 "/>
    <s v=" حامد معاذ عبدالله آدم "/>
    <s v="Ameer"/>
    <s v=" male "/>
    <s v=" 118,211,955 "/>
    <s v=" ادم محمد ابراهيم ابكر "/>
    <s v="Ameer"/>
    <s v=" male "/>
    <s v=" 925,848,797 "/>
    <n v="9"/>
    <s v="In person"/>
    <s v="Yes, for everything"/>
    <s v="Yes, for most"/>
    <s v="Yes, for most"/>
    <s v="Green     "/>
    <n v="622"/>
    <n v="37"/>
    <n v="38"/>
    <s v="South Kordofan"/>
    <s v="Abu Kershola"/>
    <s v="SD07"/>
    <s v="SD07104"/>
    <s v="Accurate"/>
    <s v="a97295bb-8aaa-4365-ab6d-c528bdcb732f"/>
    <s v="Show location"/>
  </r>
  <r>
    <s v="2021-06-02"/>
    <s v="Round3"/>
    <x v="6"/>
    <s v="DTM06"/>
    <s v="SD07"/>
    <x v="53"/>
    <s v="DTM0614"/>
    <s v="SD07105"/>
    <s v="Alamira"/>
    <s v="DTM0614009"/>
    <s v="yes"/>
    <n v="10.036759999999999"/>
    <n v="30.691330000000001"/>
    <s v="Rural"/>
    <s v="Village"/>
    <n v="38"/>
    <n v="297"/>
    <n v="32"/>
    <n v="219"/>
    <m/>
    <m/>
    <n v="32"/>
    <n v="219"/>
    <m/>
    <m/>
    <m/>
    <m/>
    <m/>
    <m/>
    <m/>
    <m/>
    <x v="6"/>
    <s v="Al Leri"/>
    <m/>
    <m/>
    <m/>
    <m/>
    <s v="Armed conflict, Violence"/>
    <s v="Communal clashes (ethnic, land, cattle) "/>
    <s v="Economic reasons (no livelihood/no services)"/>
    <s v=""/>
    <m/>
    <n v="32"/>
    <m/>
    <m/>
    <m/>
    <m/>
    <m/>
    <n v="17"/>
    <n v="8"/>
    <n v="25"/>
    <n v="25"/>
    <n v="25"/>
    <n v="35"/>
    <n v="42"/>
    <n v="8"/>
    <n v="17"/>
    <n v="17"/>
    <x v="1"/>
    <m/>
    <m/>
    <m/>
    <m/>
    <m/>
    <m/>
    <s v=" Esam klol  "/>
    <s v="Religious leaders"/>
    <s v=" male "/>
    <s v=" 917,272,759 "/>
    <s v=" Hsean asida "/>
    <s v="Ameer"/>
    <s v=" male "/>
    <s v=" 917,272,759 "/>
    <s v=""/>
    <s v=""/>
    <s v=""/>
    <s v=""/>
    <n v="2"/>
    <s v="In person"/>
    <s v="Yes, for most"/>
    <s v="Yes, for most"/>
    <s v="Yes, for most"/>
    <s v="Orange    "/>
    <n v="1372"/>
    <n v="126"/>
    <n v="93"/>
    <s v="South Kordofan"/>
    <s v="Al Leri"/>
    <s v="SD02"/>
    <s v="SD07105"/>
    <s v="NO"/>
    <s v="65908b41-ddf7-4a3d-81c8-ec6e5263780e"/>
    <s v="Show location"/>
  </r>
  <r>
    <s v="2021-05-11"/>
    <s v="Round3"/>
    <x v="6"/>
    <s v="DTM06"/>
    <s v="SD07"/>
    <x v="53"/>
    <s v="DTM0614"/>
    <s v="SD07105"/>
    <s v="Alg'babish"/>
    <s v="DTM0614008"/>
    <s v="no"/>
    <n v="10.23898"/>
    <n v="30.688859999999998"/>
    <s v="Urban"/>
    <s v="neighborhood"/>
    <n v="107"/>
    <n v="605"/>
    <n v="111"/>
    <n v="731"/>
    <m/>
    <m/>
    <n v="111"/>
    <n v="731"/>
    <m/>
    <m/>
    <m/>
    <m/>
    <m/>
    <m/>
    <m/>
    <m/>
    <x v="6"/>
    <s v="Talawdi"/>
    <m/>
    <m/>
    <m/>
    <m/>
    <s v="Armed conflict, Violence"/>
    <s v="Communal clashes (ethnic, land, cattle) "/>
    <s v="Economic reasons (no livelihood/no services)"/>
    <s v=""/>
    <m/>
    <n v="111"/>
    <m/>
    <m/>
    <m/>
    <m/>
    <m/>
    <n v="8"/>
    <n v="8"/>
    <n v="120"/>
    <n v="137"/>
    <n v="64"/>
    <n v="121"/>
    <n v="104"/>
    <n v="129"/>
    <n v="16"/>
    <n v="24"/>
    <x v="1"/>
    <m/>
    <m/>
    <m/>
    <m/>
    <m/>
    <m/>
    <s v=" Ali hbiball "/>
    <s v="Religious leaders"/>
    <s v=" male "/>
    <s v=" 916,046,563 "/>
    <s v=" Abshnb kamil alkhir "/>
    <s v="Religious leaders"/>
    <s v=" male "/>
    <s v=" 964,787,746 "/>
    <s v=" Abrahim alshik "/>
    <s v="Religious leaders"/>
    <s v=" male "/>
    <s v=" 908,046,190 "/>
    <n v="3"/>
    <s v="In person"/>
    <s v="Yes, for most"/>
    <s v="Yes, for most"/>
    <s v="Yes, for most"/>
    <s v="Green     "/>
    <n v="1363"/>
    <n v="312"/>
    <n v="419"/>
    <s v="South Kordofan"/>
    <s v="Al Leri"/>
    <s v="SD07"/>
    <s v="SD07105"/>
    <s v="Accurate"/>
    <s v="45fbb4e4-7e98-448a-a55c-1b6754cddb2d"/>
    <s v="Show location"/>
  </r>
  <r>
    <s v="2021-06-02"/>
    <s v="Round3"/>
    <x v="6"/>
    <s v="DTM06"/>
    <s v="SD07"/>
    <x v="53"/>
    <s v="DTM0614"/>
    <s v="SD07105"/>
    <s v="Alsarf"/>
    <s v="DTM0614006"/>
    <s v="no"/>
    <n v="10.03586"/>
    <n v="30.68805"/>
    <s v="Rural"/>
    <s v="Village"/>
    <n v="49"/>
    <n v="245"/>
    <n v="57"/>
    <n v="342"/>
    <m/>
    <m/>
    <n v="57"/>
    <n v="342"/>
    <m/>
    <m/>
    <m/>
    <m/>
    <m/>
    <m/>
    <m/>
    <m/>
    <x v="6"/>
    <s v="Talawdi"/>
    <m/>
    <m/>
    <m/>
    <m/>
    <s v="Armed conflict, Violence"/>
    <s v="Communal clashes (ethnic, land, cattle) "/>
    <s v="Economic reasons (no livelihood/no services)"/>
    <s v=""/>
    <m/>
    <n v="57"/>
    <m/>
    <m/>
    <m/>
    <m/>
    <m/>
    <n v="19"/>
    <n v="13"/>
    <n v="38"/>
    <n v="51"/>
    <n v="57"/>
    <n v="25"/>
    <n v="51"/>
    <n v="25"/>
    <n v="25"/>
    <n v="38"/>
    <x v="1"/>
    <m/>
    <m/>
    <m/>
    <m/>
    <m/>
    <m/>
    <s v=" Adem kmis toto  "/>
    <s v="Religious leaders"/>
    <s v=" male "/>
    <s v=" 917,228,027 "/>
    <s v=" Seaid slman "/>
    <s v="Religious leaders"/>
    <s v=" male "/>
    <s v=" 917,228,027 "/>
    <s v=" Bsina adam alii  "/>
    <s v="Ameer"/>
    <s v=" female "/>
    <s v=" 917,383,288 "/>
    <n v="3"/>
    <s v="In person"/>
    <s v="Yes, for most"/>
    <s v="Yes, for most"/>
    <s v="Yes, for most"/>
    <s v="Green     "/>
    <n v="1365"/>
    <n v="190"/>
    <n v="152"/>
    <s v="South Kordofan"/>
    <s v="Al Leri"/>
    <s v="SD02"/>
    <s v="SD07105"/>
    <s v="NO"/>
    <s v="83f783eb-f87c-42b4-8f34-969082aa9fdd"/>
    <s v="Show location"/>
  </r>
  <r>
    <s v="2021-06-02"/>
    <s v="Round3"/>
    <x v="6"/>
    <s v="DTM06"/>
    <s v="SD07"/>
    <x v="53"/>
    <s v="DTM0614"/>
    <s v="SD07105"/>
    <s v="Teibsa"/>
    <s v="DTM0614004"/>
    <s v="no"/>
    <n v="10.344670000000001"/>
    <n v="30.80021"/>
    <s v="Rural"/>
    <s v="Village"/>
    <n v="66"/>
    <n v="439"/>
    <n v="97"/>
    <n v="582"/>
    <m/>
    <m/>
    <n v="97"/>
    <n v="582"/>
    <m/>
    <m/>
    <m/>
    <m/>
    <m/>
    <m/>
    <m/>
    <m/>
    <x v="6"/>
    <s v="Ghadeer"/>
    <m/>
    <m/>
    <m/>
    <m/>
    <s v="Armed conflict, Violence"/>
    <s v="Communal clashes (ethnic, land, cattle) "/>
    <s v="Economic reasons (no livelihood/no services)"/>
    <s v=""/>
    <m/>
    <n v="97"/>
    <m/>
    <m/>
    <m/>
    <m/>
    <m/>
    <n v="20"/>
    <n v="20"/>
    <n v="88"/>
    <n v="88"/>
    <n v="81"/>
    <n v="102"/>
    <n v="54"/>
    <n v="61"/>
    <n v="27"/>
    <n v="41"/>
    <x v="1"/>
    <m/>
    <m/>
    <m/>
    <m/>
    <m/>
    <m/>
    <s v=" Khasim sakin "/>
    <s v="Religious leaders"/>
    <s v=" male "/>
    <s v=" 902,347,898 "/>
    <s v=" Mnsor osman mnsor  "/>
    <s v="Religious leaders"/>
    <s v=" male "/>
    <s v=" 963,573,278 "/>
    <s v=" Gbril kdise  "/>
    <s v="Religious leaders"/>
    <s v=" male "/>
    <s v=" 902,347,898 "/>
    <n v="3"/>
    <s v="In person"/>
    <s v="Yes, for most"/>
    <s v="Yes, for most"/>
    <s v="Yes, for most"/>
    <s v="Green     "/>
    <n v="1366"/>
    <n v="270"/>
    <n v="312"/>
    <s v="South Kordofan"/>
    <s v="Al Leri"/>
    <s v="SD07"/>
    <s v="SD07105"/>
    <s v="Close"/>
    <s v="7d9055f4-52e4-4000-a674-77f2ea60451c"/>
    <s v="Show location"/>
  </r>
  <r>
    <s v="2021-06-02"/>
    <s v="Round3"/>
    <x v="6"/>
    <s v="DTM06"/>
    <s v="SD07"/>
    <x v="53"/>
    <s v="DTM0614"/>
    <s v="SD07105"/>
    <s v="Tekim"/>
    <s v="DTM0614003"/>
    <s v="yes"/>
    <n v="10.206049999999999"/>
    <n v="30.908300000000001"/>
    <s v="Rural"/>
    <s v="Village"/>
    <n v="25"/>
    <n v="150"/>
    <n v="43"/>
    <n v="311"/>
    <m/>
    <m/>
    <n v="43"/>
    <n v="311"/>
    <m/>
    <m/>
    <m/>
    <m/>
    <m/>
    <m/>
    <m/>
    <m/>
    <x v="6"/>
    <s v="Al Leri"/>
    <s v="South Kordofan"/>
    <s v="Ghadeer"/>
    <m/>
    <m/>
    <s v="Armed conflict, Violence"/>
    <s v="Communal clashes (ethnic, land, cattle) "/>
    <s v="Economic reasons (no livelihood/no services)"/>
    <s v=""/>
    <m/>
    <n v="43"/>
    <m/>
    <m/>
    <m/>
    <m/>
    <m/>
    <n v="14"/>
    <n v="21"/>
    <n v="21"/>
    <n v="42"/>
    <n v="42"/>
    <n v="37"/>
    <n v="57"/>
    <n v="42"/>
    <n v="21"/>
    <n v="14"/>
    <x v="1"/>
    <m/>
    <m/>
    <m/>
    <m/>
    <m/>
    <m/>
    <s v=" Slman nori bkhady  "/>
    <s v="Religious leaders"/>
    <s v=" male "/>
    <s v=" 961,591,880 "/>
    <s v=" Abdll alii abdll "/>
    <s v="Religious leaders"/>
    <s v=" male "/>
    <s v=" 963,916,711 "/>
    <s v=""/>
    <s v=""/>
    <s v=""/>
    <s v=""/>
    <n v="2"/>
    <s v="In person"/>
    <s v="Yes, for most"/>
    <s v="Yes, for most"/>
    <s v="Yes, for most"/>
    <s v="Orange    "/>
    <n v="1371"/>
    <n v="155"/>
    <n v="156"/>
    <s v="South Kordofan"/>
    <s v="Al Leri"/>
    <s v="SD07"/>
    <s v="SD07105"/>
    <s v="Accurate"/>
    <s v="ecd69145-ef5b-4c36-9499-aeb55c62765a"/>
    <s v="Show location"/>
  </r>
  <r>
    <s v="2021-06-02"/>
    <s v="Round3"/>
    <x v="6"/>
    <s v="DTM06"/>
    <s v="SD07"/>
    <x v="53"/>
    <s v="DTM0614"/>
    <s v="SD07105"/>
    <s v="Um kawaro"/>
    <s v="DTM0614001"/>
    <s v="no"/>
    <n v="10.328060000000001"/>
    <n v="30.684930000000001"/>
    <s v="Rural"/>
    <s v="Village"/>
    <n v="18"/>
    <n v="115"/>
    <n v="18"/>
    <n v="113"/>
    <m/>
    <m/>
    <n v="18"/>
    <n v="113"/>
    <m/>
    <m/>
    <m/>
    <m/>
    <m/>
    <m/>
    <m/>
    <m/>
    <x v="6"/>
    <s v="Talawdi"/>
    <m/>
    <m/>
    <m/>
    <m/>
    <s v="Armed conflict, Violence"/>
    <s v="Communal clashes (ethnic, land, cattle) "/>
    <s v="Economic reasons (no livelihood/no services)"/>
    <s v=""/>
    <m/>
    <n v="18"/>
    <m/>
    <m/>
    <m/>
    <m/>
    <m/>
    <n v="4"/>
    <n v="4"/>
    <n v="12"/>
    <n v="16"/>
    <n v="8"/>
    <n v="13"/>
    <n v="16"/>
    <n v="14"/>
    <n v="14"/>
    <n v="12"/>
    <x v="1"/>
    <m/>
    <m/>
    <m/>
    <m/>
    <m/>
    <m/>
    <s v=" Ahmad alwy  "/>
    <s v="Religious leaders"/>
    <s v=" male "/>
    <s v=" 968,644,228 "/>
    <s v=" Adam almhdi  "/>
    <s v="Religious leaders"/>
    <s v=" male "/>
    <s v=" 909,043,541 "/>
    <s v=" Hsean kbass "/>
    <s v="Ameer"/>
    <s v=" male "/>
    <s v=" 909,043,541 "/>
    <n v="3"/>
    <s v="In person"/>
    <s v="Yes, for most"/>
    <s v="Yes, for most"/>
    <s v="Yes, for most"/>
    <s v="Green     "/>
    <n v="1364"/>
    <n v="54"/>
    <n v="59"/>
    <s v="South Kordofan"/>
    <s v="Al Leri"/>
    <s v="SD07"/>
    <s v="SD07105"/>
    <s v="Accurate"/>
    <s v="0a15765e-778a-4a12-b70f-a9404ae6790d"/>
    <s v="Show location"/>
  </r>
  <r>
    <s v="2021-06-02"/>
    <s v="Round3"/>
    <x v="6"/>
    <s v="DTM06"/>
    <s v="SD07"/>
    <x v="53"/>
    <s v="DTM0614"/>
    <s v="SD07105"/>
    <s v="Umgaja"/>
    <s v="DTM0614002"/>
    <s v="no"/>
    <n v="10.25793"/>
    <n v="30.841280000000001"/>
    <s v="Rural"/>
    <s v="Village"/>
    <n v="96"/>
    <n v="480"/>
    <n v="89"/>
    <n v="570"/>
    <m/>
    <m/>
    <n v="89"/>
    <n v="570"/>
    <m/>
    <m/>
    <m/>
    <m/>
    <m/>
    <m/>
    <m/>
    <m/>
    <x v="6"/>
    <s v="Al Leri"/>
    <s v="South Kordofan"/>
    <s v="Ghadeer"/>
    <m/>
    <m/>
    <s v="Armed conflict, Violence"/>
    <s v="Communal clashes (ethnic, land, cattle) "/>
    <s v="Economic reasons (no livelihood/no services)"/>
    <s v=""/>
    <m/>
    <n v="89"/>
    <m/>
    <m/>
    <m/>
    <m/>
    <m/>
    <n v="25"/>
    <n v="33"/>
    <n v="99"/>
    <n v="74"/>
    <n v="66"/>
    <n v="50"/>
    <n v="74"/>
    <n v="83"/>
    <n v="41"/>
    <n v="25"/>
    <x v="1"/>
    <m/>
    <m/>
    <m/>
    <m/>
    <m/>
    <m/>
    <s v=" Yasin abdll toto  "/>
    <s v="Religious leaders"/>
    <s v=" male "/>
    <s v=" 918,203,308 "/>
    <s v=" Adam yasin abdll "/>
    <s v="Religious leaders"/>
    <s v=" male "/>
    <s v=" 917,835,302 "/>
    <s v=" Mohammed abanga  "/>
    <s v="Religious leaders"/>
    <s v=" male "/>
    <s v=" 918,203,308 "/>
    <n v="3"/>
    <s v="In person"/>
    <s v="Yes, for most"/>
    <s v="Yes, for most"/>
    <s v="Yes, for most"/>
    <s v="Green     "/>
    <n v="1368"/>
    <n v="305"/>
    <n v="265"/>
    <s v="South Kordofan"/>
    <s v="Al Leri"/>
    <s v="SD07"/>
    <s v="SD07105"/>
    <s v="Accurate"/>
    <s v="b8d41c21-9bf5-4400-8568-3fb39743bcae"/>
    <s v="Show location"/>
  </r>
  <r>
    <s v="2021-06-08"/>
    <s v="Round3"/>
    <x v="6"/>
    <s v="DTM06"/>
    <s v="SD07"/>
    <x v="54"/>
    <s v="DTM0612"/>
    <s v="SD07094"/>
    <s v="Al morbat aljanobia 2,3,4,5,6"/>
    <s v="DTM0612003"/>
    <s v="yes"/>
    <n v="12.49882"/>
    <n v="29.804099999999998"/>
    <s v="Urban"/>
    <s v="neighborhood"/>
    <n v="200"/>
    <n v="1000"/>
    <n v="140"/>
    <n v="840"/>
    <n v="120"/>
    <n v="720"/>
    <n v="10"/>
    <n v="60"/>
    <n v="5"/>
    <n v="30"/>
    <n v="3"/>
    <n v="18"/>
    <n v="2"/>
    <n v="12"/>
    <m/>
    <m/>
    <x v="6"/>
    <s v="Kadugli"/>
    <s v="South Kordofan"/>
    <m/>
    <m/>
    <m/>
    <s v="Armed conflict, Violence"/>
    <s v=""/>
    <s v=""/>
    <s v=""/>
    <m/>
    <n v="140"/>
    <m/>
    <m/>
    <m/>
    <m/>
    <m/>
    <n v="30"/>
    <n v="24"/>
    <n v="38"/>
    <n v="51"/>
    <n v="83"/>
    <n v="114"/>
    <n v="153"/>
    <n v="180"/>
    <n v="94"/>
    <n v="73"/>
    <x v="1"/>
    <m/>
    <m/>
    <m/>
    <m/>
    <m/>
    <m/>
    <s v=" ادم يونس "/>
    <s v="Ameer"/>
    <s v=" male "/>
    <s v=" 967,628,717 "/>
    <s v=""/>
    <s v=""/>
    <s v=""/>
    <s v=""/>
    <s v=""/>
    <s v=""/>
    <s v=""/>
    <s v=""/>
    <n v="1"/>
    <s v="In person"/>
    <s v="Yes, for most"/>
    <s v="Yes, for most"/>
    <s v="Yes, for most"/>
    <s v="Red       "/>
    <n v="1524"/>
    <n v="398"/>
    <n v="442"/>
    <s v="South Kordofan"/>
    <s v="Al Quoz"/>
    <s v="SD07"/>
    <s v="SD07094"/>
    <s v="Accurate"/>
    <s v="f03bc837-3f56-4c88-a202-bfb4c9fb77f4"/>
    <s v="Show location"/>
  </r>
  <r>
    <s v="2021-04-30"/>
    <s v="Round3"/>
    <x v="6"/>
    <s v="DTM06"/>
    <s v="SD07"/>
    <x v="54"/>
    <s v="DTM0612"/>
    <s v="SD07094"/>
    <s v="Dage'"/>
    <s v="DTM0612005"/>
    <s v="yes"/>
    <n v="12.508240000000001"/>
    <n v="29.803370000000001"/>
    <s v="Urban"/>
    <s v="neighborhood"/>
    <n v="20"/>
    <n v="140"/>
    <n v="250"/>
    <n v="1500"/>
    <m/>
    <m/>
    <n v="250"/>
    <n v="1500"/>
    <m/>
    <m/>
    <m/>
    <m/>
    <m/>
    <m/>
    <m/>
    <m/>
    <x v="6"/>
    <s v="Habila - SK"/>
    <m/>
    <m/>
    <m/>
    <m/>
    <s v="Armed conflict, Violence"/>
    <s v=""/>
    <s v=""/>
    <s v=""/>
    <m/>
    <m/>
    <m/>
    <m/>
    <m/>
    <n v="250"/>
    <m/>
    <n v="130"/>
    <n v="130"/>
    <n v="104"/>
    <n v="157"/>
    <n v="117"/>
    <n v="236"/>
    <n v="78"/>
    <n v="287"/>
    <n v="157"/>
    <n v="104"/>
    <x v="1"/>
    <m/>
    <m/>
    <m/>
    <m/>
    <m/>
    <m/>
    <s v=" حماد ادم علي "/>
    <s v="Religious leaders"/>
    <s v=" male "/>
    <s v=" 996,504,011 "/>
    <s v=""/>
    <s v=""/>
    <s v=""/>
    <s v=""/>
    <s v=""/>
    <s v=""/>
    <s v=""/>
    <s v=""/>
    <n v="1"/>
    <s v="In person"/>
    <s v="Yes, for everything"/>
    <s v="Yes, for everything"/>
    <s v="Yes, for everything"/>
    <s v="Orange    "/>
    <n v="976"/>
    <n v="586"/>
    <n v="914"/>
    <s v="South Kordofan"/>
    <s v="Al Quoz"/>
    <s v="SD07"/>
    <s v="SD07094"/>
    <s v="Accurate"/>
    <s v="14d1f193-91fb-4f9c-8d0a-0a3026b612ff"/>
    <s v="Show location"/>
  </r>
  <r>
    <s v="2021-04-30"/>
    <s v="Round3"/>
    <x v="6"/>
    <s v="DTM06"/>
    <s v="SD07"/>
    <x v="54"/>
    <s v="DTM0612"/>
    <s v="SD07094"/>
    <s v="Hai Tenger"/>
    <s v="DTM0612006"/>
    <s v="yes"/>
    <n v="12.49882"/>
    <n v="29.804099999999998"/>
    <s v="Urban"/>
    <s v="neighborhood"/>
    <n v="4"/>
    <n v="23"/>
    <n v="75"/>
    <n v="450"/>
    <n v="60"/>
    <n v="360"/>
    <m/>
    <m/>
    <n v="15"/>
    <n v="90"/>
    <m/>
    <m/>
    <m/>
    <m/>
    <m/>
    <m/>
    <x v="6"/>
    <s v="Kadugli"/>
    <m/>
    <m/>
    <m/>
    <m/>
    <s v="Armed conflict, Violence"/>
    <s v="Communal clashes (ethnic, land, cattle) "/>
    <s v=""/>
    <s v=""/>
    <m/>
    <m/>
    <m/>
    <m/>
    <m/>
    <m/>
    <n v="75"/>
    <n v="13"/>
    <n v="13"/>
    <n v="42"/>
    <n v="76"/>
    <n v="121"/>
    <n v="92"/>
    <n v="32"/>
    <n v="42"/>
    <n v="8"/>
    <n v="11"/>
    <x v="1"/>
    <m/>
    <m/>
    <m/>
    <m/>
    <m/>
    <m/>
    <s v=" عبدو ابراهيم احمد "/>
    <s v="Religious leaders"/>
    <s v=" male "/>
    <s v=" 125,829,722 "/>
    <s v=" ادم يونس بابكر  "/>
    <s v="Ameer"/>
    <s v=" male "/>
    <s v=" 129,506,687 "/>
    <s v=""/>
    <s v=""/>
    <s v=""/>
    <s v=""/>
    <n v="2"/>
    <s v="In person"/>
    <s v="Yes, for most"/>
    <s v="Yes, for everything"/>
    <s v="No"/>
    <s v="Orange    "/>
    <n v="977"/>
    <n v="216"/>
    <n v="234"/>
    <s v="South Kordofan"/>
    <s v="Al Quoz"/>
    <s v="SD07"/>
    <s v="SD07094"/>
    <s v="Accurate"/>
    <s v="24109a8d-50e1-41ec-90af-bf950416927d"/>
    <s v="Show location"/>
  </r>
  <r>
    <s v="2021-05-11"/>
    <s v="Round3"/>
    <x v="6"/>
    <s v="DTM06"/>
    <s v="SD07"/>
    <x v="55"/>
    <s v="DTM0604"/>
    <s v="SD07093"/>
    <s v="Abo sabeeg"/>
    <s v="DTM0604002"/>
    <s v="yes"/>
    <n v="11.60713"/>
    <n v="31.089929999999999"/>
    <s v="Urban"/>
    <s v="neighborhood"/>
    <n v="50"/>
    <n v="295"/>
    <n v="31"/>
    <n v="170"/>
    <m/>
    <m/>
    <n v="31"/>
    <n v="170"/>
    <m/>
    <m/>
    <m/>
    <m/>
    <m/>
    <m/>
    <m/>
    <m/>
    <x v="6"/>
    <s v="Abu Kershola"/>
    <s v="South Kordofan"/>
    <s v="Abu Jubayhah"/>
    <m/>
    <m/>
    <s v="Armed conflict, Violence"/>
    <s v="Communal clashes (ethnic, land, cattle) "/>
    <s v=""/>
    <s v=""/>
    <m/>
    <n v="31"/>
    <m/>
    <m/>
    <m/>
    <m/>
    <m/>
    <n v="9"/>
    <n v="5"/>
    <n v="8"/>
    <n v="5"/>
    <n v="23"/>
    <n v="27"/>
    <n v="32"/>
    <n v="38"/>
    <n v="9"/>
    <n v="14"/>
    <x v="0"/>
    <m/>
    <m/>
    <m/>
    <m/>
    <m/>
    <m/>
    <s v=" عيسي ادم رمضان "/>
    <s v="Religious leaders"/>
    <s v=" male "/>
    <s v=" 962,598,232 "/>
    <s v=""/>
    <s v=""/>
    <s v=""/>
    <s v=""/>
    <s v=""/>
    <s v=""/>
    <s v=""/>
    <s v=""/>
    <n v="1"/>
    <s v="On the phone"/>
    <s v="Yes, for most"/>
    <s v="Yes, for most"/>
    <s v="Yes, for most"/>
    <s v="Red       "/>
    <n v="1567"/>
    <n v="81"/>
    <n v="89"/>
    <s v="South Kordofan"/>
    <s v="Ar Rashad"/>
    <s v="SD07"/>
    <s v="SD07093"/>
    <s v="Accurate"/>
    <s v="ec89a194-98b0-4b6b-b5f3-98dd2accbf2c"/>
    <s v="Show location"/>
  </r>
  <r>
    <s v="2021-05-10"/>
    <s v="Round3"/>
    <x v="6"/>
    <s v="DTM06"/>
    <s v="SD07"/>
    <x v="55"/>
    <s v="DTM0604"/>
    <s v="SD07093"/>
    <s v="Aboanja Ganob"/>
    <s v="DTM0604003"/>
    <s v="yes"/>
    <n v="11.867620000000001"/>
    <n v="31.099599999999999"/>
    <s v="Urban"/>
    <s v="neighborhood"/>
    <n v="209"/>
    <n v="1245"/>
    <n v="95"/>
    <n v="615"/>
    <m/>
    <m/>
    <n v="95"/>
    <n v="615"/>
    <m/>
    <m/>
    <m/>
    <m/>
    <m/>
    <m/>
    <m/>
    <m/>
    <x v="6"/>
    <s v="Ar Rashad"/>
    <s v="South Kordofan"/>
    <s v="Abu Kershola"/>
    <m/>
    <m/>
    <s v="Armed conflict, Violence"/>
    <s v=""/>
    <s v=""/>
    <s v=""/>
    <m/>
    <n v="95"/>
    <m/>
    <m/>
    <m/>
    <m/>
    <m/>
    <n v="33"/>
    <n v="19"/>
    <n v="63"/>
    <n v="74"/>
    <n v="78"/>
    <n v="60"/>
    <n v="111"/>
    <n v="96"/>
    <n v="48"/>
    <n v="33"/>
    <x v="0"/>
    <m/>
    <m/>
    <m/>
    <m/>
    <m/>
    <m/>
    <s v=" ادم علي ادم "/>
    <s v="Ameer"/>
    <s v=" male "/>
    <s v=" 128,247,732 "/>
    <s v=""/>
    <s v=""/>
    <s v=""/>
    <s v=""/>
    <s v=""/>
    <s v=""/>
    <s v=""/>
    <s v=""/>
    <n v="1"/>
    <s v="In person"/>
    <s v="Yes, for everything"/>
    <s v="Yes, for most"/>
    <s v="Yes, for everything"/>
    <s v="Orange    "/>
    <n v="1564"/>
    <n v="333"/>
    <n v="282"/>
    <s v="South Kordofan"/>
    <s v="Ar Rashad"/>
    <s v="SD07"/>
    <s v="SD07093"/>
    <s v="Close"/>
    <s v="d25a9b11-0f1c-4d0c-a23b-53741cac0186"/>
    <s v="Show location"/>
  </r>
  <r>
    <s v="2021-05-07"/>
    <s v="Round3"/>
    <x v="6"/>
    <s v="DTM06"/>
    <s v="SD07"/>
    <x v="55"/>
    <s v="DTM0604"/>
    <s v="SD07093"/>
    <s v="Aboanja Shamal"/>
    <s v="DTM0604004"/>
    <s v="yes"/>
    <n v="11.87514"/>
    <n v="31.043679999999998"/>
    <s v="Urban"/>
    <s v="neighborhood"/>
    <n v="50"/>
    <n v="310"/>
    <n v="60"/>
    <n v="240"/>
    <m/>
    <m/>
    <n v="55"/>
    <n v="220"/>
    <m/>
    <m/>
    <m/>
    <m/>
    <n v="5"/>
    <n v="20"/>
    <m/>
    <m/>
    <x v="6"/>
    <s v="Ar Rashad"/>
    <s v="South Kordofan"/>
    <s v="Abu Kershola"/>
    <m/>
    <m/>
    <s v="Armed conflict, Violence"/>
    <s v=""/>
    <s v=""/>
    <s v=""/>
    <m/>
    <n v="60"/>
    <m/>
    <m/>
    <m/>
    <m/>
    <m/>
    <n v="7"/>
    <n v="8"/>
    <n v="27"/>
    <n v="34"/>
    <n v="51"/>
    <n v="47"/>
    <n v="31"/>
    <n v="27"/>
    <n v="3"/>
    <n v="5"/>
    <x v="0"/>
    <m/>
    <m/>
    <m/>
    <m/>
    <m/>
    <m/>
    <s v=" طارق اسماعيل عبدالرحمن "/>
    <s v="Religious leaders"/>
    <s v=" male "/>
    <s v=" 112,677,578 "/>
    <s v=""/>
    <s v=""/>
    <s v=""/>
    <s v=""/>
    <s v=""/>
    <s v=""/>
    <s v=""/>
    <s v=""/>
    <n v="1"/>
    <s v="In person"/>
    <s v="Yes, for everything"/>
    <s v="Yes, for everything"/>
    <s v="Yes, for everything"/>
    <s v="Orange    "/>
    <n v="1713"/>
    <n v="119"/>
    <n v="121"/>
    <s v="South Kordofan"/>
    <s v="Ar Rashad"/>
    <s v="SD07"/>
    <s v="SD07093"/>
    <s v="Accurate"/>
    <s v="f063bd3d-6bf3-4965-a5de-6f05940e9746"/>
    <s v="Show location"/>
  </r>
  <r>
    <s v="2021-05-09"/>
    <s v="Round3"/>
    <x v="6"/>
    <s v="DTM06"/>
    <s v="SD07"/>
    <x v="55"/>
    <s v="DTM0604"/>
    <s v="SD07093"/>
    <s v="Alawayat"/>
    <s v="DTM0604005"/>
    <s v="yes"/>
    <n v="11.79448"/>
    <n v="31.07103"/>
    <s v="Rural"/>
    <s v="Village"/>
    <n v="36"/>
    <n v="110"/>
    <n v="15"/>
    <n v="75"/>
    <m/>
    <m/>
    <n v="15"/>
    <n v="75"/>
    <m/>
    <m/>
    <m/>
    <m/>
    <m/>
    <m/>
    <m/>
    <m/>
    <x v="6"/>
    <s v="Ar Rashad"/>
    <m/>
    <m/>
    <m/>
    <m/>
    <s v="Armed conflict, Violence"/>
    <s v=""/>
    <s v=""/>
    <s v=""/>
    <m/>
    <n v="15"/>
    <m/>
    <m/>
    <m/>
    <m/>
    <m/>
    <n v="1"/>
    <n v="2"/>
    <n v="4"/>
    <n v="11"/>
    <n v="13"/>
    <n v="10"/>
    <n v="15"/>
    <n v="14"/>
    <n v="3"/>
    <n v="2"/>
    <x v="0"/>
    <m/>
    <m/>
    <m/>
    <m/>
    <m/>
    <m/>
    <s v=" كمال محمد النور "/>
    <s v="Religious leaders"/>
    <s v=" male "/>
    <s v=" 118,133,725 "/>
    <s v=""/>
    <s v=""/>
    <s v=""/>
    <s v=""/>
    <s v=""/>
    <s v=""/>
    <s v=""/>
    <s v=""/>
    <n v="1"/>
    <s v="In person"/>
    <s v="Yes, for everything"/>
    <s v="Yes, for everything"/>
    <s v="Yes, for everything"/>
    <s v="Orange    "/>
    <n v="1562"/>
    <n v="36"/>
    <n v="39"/>
    <s v="South Kordofan"/>
    <s v="Ar Rashad"/>
    <s v="SD07"/>
    <s v="SD07093"/>
    <s v="Accurate"/>
    <s v="bbf1915d-12fe-424a-889f-067d0c4f5f82"/>
    <s v="Show location"/>
  </r>
  <r>
    <s v="2021-05-06"/>
    <s v="Round3"/>
    <x v="6"/>
    <s v="DTM06"/>
    <s v="SD07"/>
    <x v="55"/>
    <s v="DTM0604"/>
    <s v="SD07093"/>
    <s v="Alkazan"/>
    <s v="DTM0604008"/>
    <s v="yes"/>
    <n v="11.87776"/>
    <n v="31.040569999999999"/>
    <s v="Urban"/>
    <s v="neighborhood"/>
    <n v="220"/>
    <n v="1100"/>
    <n v="36"/>
    <n v="220"/>
    <m/>
    <m/>
    <n v="36"/>
    <n v="220"/>
    <m/>
    <m/>
    <m/>
    <m/>
    <m/>
    <m/>
    <m/>
    <m/>
    <x v="6"/>
    <s v="Abu Kershola"/>
    <s v="South Kordofan"/>
    <s v="Ar Rashad"/>
    <m/>
    <m/>
    <s v="Armed conflict, Violence"/>
    <s v=""/>
    <s v=""/>
    <s v=""/>
    <m/>
    <n v="36"/>
    <m/>
    <m/>
    <m/>
    <m/>
    <m/>
    <n v="4"/>
    <n v="0"/>
    <n v="10"/>
    <n v="20"/>
    <n v="37"/>
    <n v="35"/>
    <n v="39"/>
    <n v="65"/>
    <n v="6"/>
    <n v="4"/>
    <x v="0"/>
    <m/>
    <m/>
    <m/>
    <m/>
    <m/>
    <m/>
    <s v=" يعقوب عبدالرحمن ادم "/>
    <s v="Religious leaders"/>
    <s v=" male "/>
    <s v=" -   "/>
    <s v=""/>
    <s v=""/>
    <s v=""/>
    <s v=""/>
    <s v=""/>
    <s v=""/>
    <s v=""/>
    <s v=""/>
    <n v="1"/>
    <s v="In person"/>
    <s v="Yes, for everything"/>
    <s v="Yes, for most"/>
    <s v="Yes, for everything"/>
    <s v="Orange    "/>
    <n v="1542"/>
    <n v="96"/>
    <n v="124"/>
    <s v="South Kordofan"/>
    <s v="Ar Rashad"/>
    <s v="SD07"/>
    <s v="SD07093"/>
    <s v="Accurate"/>
    <s v="3f3ae0fe-031b-4d58-afe3-bb7e56b416b3"/>
    <s v="Show location"/>
  </r>
  <r>
    <s v="2021-05-05"/>
    <s v="Round3"/>
    <x v="6"/>
    <s v="DTM06"/>
    <s v="SD07"/>
    <x v="55"/>
    <s v="DTM0604"/>
    <s v="SD07093"/>
    <s v="Almdrsa Alshrgiya"/>
    <s v="DTM0604011"/>
    <s v="yes"/>
    <n v="11.612679999999999"/>
    <n v="31.087019999999999"/>
    <s v="Urban"/>
    <s v="Village"/>
    <n v="169"/>
    <n v="1230"/>
    <n v="201"/>
    <n v="1206"/>
    <m/>
    <m/>
    <n v="161"/>
    <n v="966"/>
    <m/>
    <m/>
    <m/>
    <m/>
    <n v="40"/>
    <n v="240"/>
    <m/>
    <m/>
    <x v="6"/>
    <s v="Ar Rashad"/>
    <s v="South Kordofan"/>
    <s v="Abu Kershola"/>
    <m/>
    <m/>
    <s v="Armed conflict, Violence"/>
    <s v=""/>
    <s v=""/>
    <s v=""/>
    <m/>
    <m/>
    <m/>
    <m/>
    <n v="201"/>
    <m/>
    <m/>
    <n v="43"/>
    <n v="36"/>
    <n v="93"/>
    <n v="115"/>
    <n v="298"/>
    <n v="252"/>
    <n v="158"/>
    <n v="118"/>
    <n v="54"/>
    <n v="39"/>
    <x v="0"/>
    <m/>
    <m/>
    <m/>
    <m/>
    <m/>
    <m/>
    <s v=" عباس عيسى عبدالله "/>
    <s v="Religious leaders"/>
    <s v=" male "/>
    <s v=" 110,591,040 "/>
    <s v=" البشير ادريس ادم "/>
    <s v="Ameer"/>
    <s v=" male "/>
    <s v=" 119,155,169 "/>
    <s v=" شمس الدين علي عبدالرحمن "/>
    <s v="Ameer"/>
    <s v=" male "/>
    <s v=" 112,973,526 "/>
    <n v="3"/>
    <s v="In person"/>
    <s v="Yes, for everything"/>
    <s v="Yes, for everything"/>
    <s v="Yes, for everything"/>
    <s v="Green     "/>
    <n v="1715"/>
    <n v="646"/>
    <n v="560"/>
    <s v="South Kordofan"/>
    <s v="Ar Rashad"/>
    <s v="SD07"/>
    <s v="SD07093"/>
    <s v="Accurate"/>
    <s v="0dc6e134-2dcf-4c3c-9319-6b37362104c2"/>
    <s v="Show location"/>
  </r>
  <r>
    <s v="2021-05-11"/>
    <s v="Round3"/>
    <x v="6"/>
    <s v="DTM06"/>
    <s v="SD07"/>
    <x v="55"/>
    <s v="DTM0604"/>
    <s v="SD07093"/>
    <s v="Alsad Algali"/>
    <s v="DTM0604012"/>
    <s v="yes"/>
    <n v="11.603960000000001"/>
    <n v="31.098579999999998"/>
    <s v="Urban"/>
    <s v="neighborhood"/>
    <n v="15"/>
    <n v="90"/>
    <n v="17"/>
    <n v="96"/>
    <m/>
    <m/>
    <n v="15"/>
    <n v="85"/>
    <m/>
    <m/>
    <m/>
    <m/>
    <n v="2"/>
    <n v="11"/>
    <m/>
    <m/>
    <x v="6"/>
    <s v="Abu Kershola"/>
    <s v="South Kordofan"/>
    <s v="Delami"/>
    <s v="South Kordofan"/>
    <s v="Abu Jubayhah"/>
    <s v="Armed conflict, Violence"/>
    <s v="Communal clashes (ethnic, land, cattle) "/>
    <s v=""/>
    <s v=""/>
    <m/>
    <n v="17"/>
    <m/>
    <m/>
    <m/>
    <m/>
    <m/>
    <n v="7"/>
    <n v="4"/>
    <n v="9"/>
    <n v="5"/>
    <n v="7"/>
    <n v="6"/>
    <n v="20"/>
    <n v="26"/>
    <n v="9"/>
    <n v="3"/>
    <x v="0"/>
    <m/>
    <m/>
    <m/>
    <m/>
    <m/>
    <m/>
    <s v=" بابكر شاويش كجو موسي "/>
    <s v="Religious leaders"/>
    <s v=" male "/>
    <s v=" 905,265,115 "/>
    <s v=" محمد الجاك دعاك "/>
    <s v="Ameer"/>
    <s v=" male "/>
    <s v=" 919,683,202 "/>
    <s v=""/>
    <s v=""/>
    <s v=""/>
    <s v=""/>
    <n v="2"/>
    <s v="On the phone"/>
    <s v="Yes, for most"/>
    <s v="Only for some"/>
    <s v="Yes, for most"/>
    <s v="Orange    "/>
    <n v="1576"/>
    <n v="52"/>
    <n v="44"/>
    <s v="South Kordofan"/>
    <s v="Ar Rashad"/>
    <s v="SD07"/>
    <s v="SD07093"/>
    <s v="Accurate"/>
    <s v="3ef18866-f695-4adb-9eac-d21763bc6e87"/>
    <s v="Show location"/>
  </r>
  <r>
    <s v="2021-05-05"/>
    <s v="Round3"/>
    <x v="6"/>
    <s v="DTM06"/>
    <s v="SD07"/>
    <x v="55"/>
    <s v="DTM0604"/>
    <s v="SD07093"/>
    <s v="Alsoog"/>
    <s v="DTM0604014"/>
    <s v="yes"/>
    <n v="11.86177"/>
    <n v="31.047699999999999"/>
    <s v="Urban"/>
    <s v="neighborhood"/>
    <n v="72"/>
    <n v="625"/>
    <n v="30"/>
    <n v="190"/>
    <m/>
    <m/>
    <n v="30"/>
    <n v="190"/>
    <m/>
    <m/>
    <m/>
    <m/>
    <m/>
    <m/>
    <m/>
    <m/>
    <x v="6"/>
    <s v="Abu Kershola"/>
    <s v="South Kordofan"/>
    <s v="Ar Rashad"/>
    <m/>
    <m/>
    <s v="Armed conflict, Violence"/>
    <s v=""/>
    <s v=""/>
    <s v=""/>
    <m/>
    <n v="30"/>
    <m/>
    <m/>
    <m/>
    <m/>
    <m/>
    <n v="8"/>
    <n v="9"/>
    <n v="14"/>
    <n v="15"/>
    <n v="36"/>
    <n v="41"/>
    <n v="29"/>
    <n v="30"/>
    <n v="5"/>
    <n v="3"/>
    <x v="0"/>
    <m/>
    <m/>
    <m/>
    <m/>
    <m/>
    <m/>
    <s v=" يوسف عبدالرحيم محمد "/>
    <s v="Religious leaders"/>
    <s v=" male "/>
    <s v=" 111,018,610 "/>
    <s v=""/>
    <s v=""/>
    <s v=""/>
    <s v=""/>
    <s v=""/>
    <s v=""/>
    <s v=""/>
    <s v=""/>
    <n v="1"/>
    <s v="In person"/>
    <s v="Yes, for everything"/>
    <s v="Yes, for everything"/>
    <s v="Yes, for everything"/>
    <s v="Orange    "/>
    <n v="1541"/>
    <n v="92"/>
    <n v="98"/>
    <s v="South Kordofan"/>
    <s v="Ar Rashad"/>
    <s v="SD07"/>
    <s v="SD07093"/>
    <s v="Accurate"/>
    <s v="169f493b-a5d8-4370-9dd1-3a8d81a9ee7c"/>
    <s v="Show location"/>
  </r>
  <r>
    <s v="2021-05-09"/>
    <s v="Round3"/>
    <x v="6"/>
    <s v="DTM06"/>
    <s v="SD07"/>
    <x v="55"/>
    <s v="DTM0604"/>
    <s v="SD07093"/>
    <s v="Alwarsha"/>
    <s v="DTM0604016"/>
    <s v="yes"/>
    <n v="11.87265"/>
    <n v="31.047509999999999"/>
    <s v="Urban"/>
    <s v="neighborhood"/>
    <n v="75"/>
    <n v="500"/>
    <n v="56"/>
    <n v="446"/>
    <m/>
    <m/>
    <n v="56"/>
    <n v="446"/>
    <m/>
    <m/>
    <m/>
    <m/>
    <m/>
    <m/>
    <m/>
    <m/>
    <x v="6"/>
    <s v="Ar Rashad"/>
    <s v="South Kordofan"/>
    <s v="Abu Kershola"/>
    <m/>
    <m/>
    <s v="Armed conflict, Violence"/>
    <s v=""/>
    <s v=""/>
    <s v=""/>
    <m/>
    <n v="56"/>
    <m/>
    <m/>
    <m/>
    <m/>
    <m/>
    <n v="12"/>
    <n v="14"/>
    <n v="39"/>
    <n v="36"/>
    <n v="96"/>
    <n v="107"/>
    <n v="60"/>
    <n v="54"/>
    <n v="12"/>
    <n v="16"/>
    <x v="0"/>
    <m/>
    <m/>
    <m/>
    <m/>
    <m/>
    <m/>
    <s v=" مبارك محمد عمر "/>
    <s v="Religious leaders"/>
    <s v=" male "/>
    <s v=" 116,803,399 "/>
    <s v=""/>
    <s v=""/>
    <s v=""/>
    <s v=""/>
    <s v=""/>
    <s v=""/>
    <s v=""/>
    <s v=""/>
    <n v="1"/>
    <s v="In person"/>
    <s v="Yes, for everything"/>
    <s v="Yes, for everything"/>
    <s v="Yes, for everything"/>
    <s v="Orange    "/>
    <n v="1714"/>
    <n v="219"/>
    <n v="227"/>
    <s v="South Kordofan"/>
    <s v="Ar Rashad"/>
    <s v="SD07"/>
    <s v="SD07093"/>
    <s v="Accurate"/>
    <s v="fe6ceb34-2fca-4aed-8710-08f67f7eea6b"/>
    <s v="Show location"/>
  </r>
  <r>
    <s v="2021-05-09"/>
    <s v="Round3"/>
    <x v="6"/>
    <s v="DTM06"/>
    <s v="SD07"/>
    <x v="55"/>
    <s v="DTM0604"/>
    <s v="SD07093"/>
    <s v="Alwihda Garb"/>
    <s v="DTM0604017"/>
    <s v="yes"/>
    <n v="11.85736"/>
    <n v="31.051749999999998"/>
    <s v="Urban"/>
    <s v="neighborhood"/>
    <n v="200"/>
    <n v="1129"/>
    <n v="194"/>
    <n v="998"/>
    <m/>
    <m/>
    <n v="194"/>
    <n v="998"/>
    <m/>
    <m/>
    <m/>
    <m/>
    <m/>
    <m/>
    <m/>
    <m/>
    <x v="6"/>
    <s v="Abu Kershola"/>
    <s v="South Kordofan"/>
    <s v="Ar Rashad"/>
    <m/>
    <m/>
    <s v="Armed conflict, Violence"/>
    <s v=""/>
    <s v=""/>
    <s v=""/>
    <m/>
    <n v="194"/>
    <m/>
    <m/>
    <m/>
    <m/>
    <m/>
    <n v="20"/>
    <n v="40"/>
    <n v="131"/>
    <n v="60"/>
    <n v="181"/>
    <n v="224"/>
    <n v="111"/>
    <n v="131"/>
    <n v="60"/>
    <n v="40"/>
    <x v="0"/>
    <m/>
    <m/>
    <m/>
    <m/>
    <m/>
    <m/>
    <s v=" محمد علي اسماعيل "/>
    <s v="Shaik"/>
    <s v=" male "/>
    <s v=" 119,185,494 "/>
    <s v=""/>
    <s v=""/>
    <s v=""/>
    <s v=""/>
    <s v=""/>
    <s v=""/>
    <s v=""/>
    <s v=""/>
    <n v="1"/>
    <s v="In person"/>
    <s v="Yes, for everything"/>
    <s v="Yes, for everything"/>
    <s v="Yes, for everything"/>
    <s v="Orange    "/>
    <n v="1559"/>
    <n v="503"/>
    <n v="495"/>
    <s v="South Kordofan"/>
    <s v="Ar Rashad"/>
    <s v="SD07"/>
    <s v="SD07093"/>
    <s v="Accurate"/>
    <s v="59939bc0-309a-4b7a-9527-8d15754d7d00"/>
    <s v="Show location"/>
  </r>
  <r>
    <s v="2021-05-16"/>
    <s v="Round3"/>
    <x v="6"/>
    <s v="DTM06"/>
    <s v="SD07"/>
    <x v="55"/>
    <s v="DTM0604"/>
    <s v="SD07093"/>
    <s v="Alwihda sharg"/>
    <s v="DTM0604018"/>
    <s v="yes"/>
    <n v="11.859540000000001"/>
    <n v="31.055730000000001"/>
    <s v="Urban"/>
    <s v="neighborhood"/>
    <n v="45"/>
    <n v="300"/>
    <n v="76"/>
    <n v="483"/>
    <m/>
    <m/>
    <n v="76"/>
    <n v="483"/>
    <m/>
    <m/>
    <m/>
    <m/>
    <m/>
    <m/>
    <m/>
    <m/>
    <x v="6"/>
    <s v="Abu Kershola"/>
    <s v="South Kordofan"/>
    <s v="Ar Rashad"/>
    <m/>
    <m/>
    <s v="Armed conflict, Violence"/>
    <s v=""/>
    <s v=""/>
    <s v=""/>
    <m/>
    <n v="76"/>
    <m/>
    <m/>
    <m/>
    <m/>
    <m/>
    <n v="10"/>
    <n v="23"/>
    <n v="40"/>
    <n v="50"/>
    <n v="60"/>
    <n v="59"/>
    <n v="77"/>
    <n v="97"/>
    <n v="30"/>
    <n v="37"/>
    <x v="0"/>
    <m/>
    <m/>
    <m/>
    <m/>
    <m/>
    <m/>
    <s v=" ساغه علي حميدان "/>
    <s v="Religious leaders"/>
    <s v=" male "/>
    <s v=" 125,843,153 "/>
    <s v=""/>
    <s v=""/>
    <s v=""/>
    <s v=""/>
    <s v=""/>
    <s v=""/>
    <s v=""/>
    <s v=""/>
    <n v="1"/>
    <s v="In person"/>
    <s v="Yes, for everything"/>
    <s v="Yes, for everything"/>
    <s v="Yes, for everything"/>
    <s v="Orange    "/>
    <n v="1571"/>
    <n v="217"/>
    <n v="266"/>
    <s v="South Kordofan"/>
    <s v="Ar Rashad"/>
    <s v="SD07"/>
    <s v="SD07093"/>
    <s v="Accurate"/>
    <s v="f16792e7-e912-4bd7-bef6-76442844a4a0"/>
    <s v="Show location"/>
  </r>
  <r>
    <s v="2021-05-09"/>
    <s v="Round3"/>
    <x v="6"/>
    <s v="DTM06"/>
    <s v="SD07"/>
    <x v="55"/>
    <s v="DTM0604"/>
    <s v="SD07093"/>
    <s v="Daba Barma"/>
    <s v="DTM0604019"/>
    <s v="yes"/>
    <n v="11.80796"/>
    <n v="31.051290000000002"/>
    <s v="Rural"/>
    <s v="Village"/>
    <n v="50"/>
    <n v="325"/>
    <n v="69"/>
    <n v="397"/>
    <m/>
    <m/>
    <n v="51"/>
    <n v="325"/>
    <m/>
    <m/>
    <m/>
    <m/>
    <n v="18"/>
    <n v="72"/>
    <m/>
    <m/>
    <x v="6"/>
    <s v="Ar Rashad"/>
    <s v="South Kordofan"/>
    <s v="Abu Kershola"/>
    <s v="South Kordofan"/>
    <s v="Abassiya"/>
    <s v="Armed conflict, Violence"/>
    <s v="Communal clashes (ethnic, land, cattle) "/>
    <s v=""/>
    <s v=""/>
    <m/>
    <n v="69"/>
    <m/>
    <m/>
    <m/>
    <m/>
    <m/>
    <n v="12"/>
    <n v="18"/>
    <n v="33"/>
    <n v="41"/>
    <n v="56"/>
    <n v="71"/>
    <n v="53"/>
    <n v="59"/>
    <n v="21"/>
    <n v="33"/>
    <x v="1"/>
    <m/>
    <m/>
    <m/>
    <m/>
    <m/>
    <m/>
    <s v=" حولي محمد حميده "/>
    <s v="Religious leaders"/>
    <s v=" male "/>
    <s v=" 129,146,218 "/>
    <s v=""/>
    <s v=""/>
    <s v=""/>
    <s v=""/>
    <s v=""/>
    <s v=""/>
    <s v=""/>
    <s v=""/>
    <n v="1"/>
    <s v="In person"/>
    <s v="Yes, for everything"/>
    <s v="Yes, for everything"/>
    <s v="Yes, for everything"/>
    <s v="Orange    "/>
    <n v="1561"/>
    <n v="175"/>
    <n v="222"/>
    <s v="South Kordofan"/>
    <s v="Ar Rashad"/>
    <s v="SD07"/>
    <s v="SD07093"/>
    <s v="Accurate"/>
    <s v="99a2ccfc-5f2c-4225-a1b8-6860cf8e8763"/>
    <s v="Show location"/>
  </r>
  <r>
    <s v="2021-05-06"/>
    <s v="Round3"/>
    <x v="6"/>
    <s v="DTM06"/>
    <s v="SD07"/>
    <x v="55"/>
    <s v="DTM0604"/>
    <s v="SD07093"/>
    <s v="Deem Silik"/>
    <s v="DTM0604020"/>
    <s v="yes"/>
    <n v="11.86243"/>
    <n v="31.05669"/>
    <s v="Urban"/>
    <s v="neighborhood"/>
    <n v="199"/>
    <n v="1203"/>
    <n v="210"/>
    <n v="1261"/>
    <m/>
    <m/>
    <n v="199"/>
    <n v="1210"/>
    <m/>
    <m/>
    <m/>
    <m/>
    <n v="2"/>
    <n v="7"/>
    <n v="9"/>
    <n v="44"/>
    <x v="6"/>
    <s v="Abu Kershola"/>
    <s v="South Kordofan"/>
    <s v="Ar Rashad"/>
    <m/>
    <m/>
    <s v="Armed conflict, Violence"/>
    <s v=""/>
    <s v=""/>
    <s v=""/>
    <m/>
    <n v="185"/>
    <n v="25"/>
    <m/>
    <m/>
    <m/>
    <m/>
    <n v="120"/>
    <n v="75"/>
    <n v="45"/>
    <n v="105"/>
    <n v="135"/>
    <n v="166"/>
    <n v="255"/>
    <n v="195"/>
    <n v="45"/>
    <n v="120"/>
    <x v="0"/>
    <m/>
    <m/>
    <m/>
    <m/>
    <m/>
    <m/>
    <s v=" يس ادم محمد "/>
    <s v="Religious leaders"/>
    <s v=" male "/>
    <s v=" 127,715,774 "/>
    <s v=" ابراهيم ادم بابكر "/>
    <s v="Ameer"/>
    <s v=" male "/>
    <s v=" 121,330,705 "/>
    <s v=" محمدين ككي سومي "/>
    <s v="Ameer"/>
    <s v=" male "/>
    <s v=" 126,241,537 "/>
    <n v="3"/>
    <s v="In person"/>
    <s v="Yes, for everything"/>
    <s v="Yes, for everything"/>
    <s v="Yes, for most"/>
    <s v="Green     "/>
    <n v="1557"/>
    <n v="600"/>
    <n v="661"/>
    <s v="South Kordofan"/>
    <s v="Ar Rashad"/>
    <s v="SD07"/>
    <s v="SD07093"/>
    <s v="Accurate"/>
    <s v="90bb6335-3412-4449-b49c-403955f2b046"/>
    <s v="Show location"/>
  </r>
  <r>
    <s v="2021-05-12"/>
    <s v="Round3"/>
    <x v="6"/>
    <s v="DTM06"/>
    <s v="SD07"/>
    <x v="55"/>
    <s v="DTM0604"/>
    <s v="SD07093"/>
    <s v="Elghaba"/>
    <s v="DTM0604021"/>
    <s v="yes"/>
    <n v="11.59423"/>
    <n v="31.100439999999999"/>
    <s v="Urban"/>
    <s v="neighborhood"/>
    <n v="14"/>
    <n v="89"/>
    <n v="14"/>
    <n v="70"/>
    <m/>
    <m/>
    <n v="14"/>
    <n v="70"/>
    <m/>
    <m/>
    <m/>
    <m/>
    <m/>
    <m/>
    <m/>
    <m/>
    <x v="6"/>
    <s v="Abu Jubayhah"/>
    <s v="South Kordofan"/>
    <s v="Abu Kershola"/>
    <s v="South Kordofan"/>
    <s v="Heiban"/>
    <s v="Armed conflict, Violence"/>
    <s v="Communal clashes (ethnic, land, cattle) "/>
    <s v=""/>
    <s v=""/>
    <m/>
    <n v="14"/>
    <m/>
    <m/>
    <m/>
    <m/>
    <m/>
    <n v="3"/>
    <n v="2"/>
    <n v="5"/>
    <n v="4"/>
    <n v="7"/>
    <n v="10"/>
    <n v="15"/>
    <n v="17"/>
    <n v="3"/>
    <n v="4"/>
    <x v="0"/>
    <m/>
    <m/>
    <m/>
    <m/>
    <m/>
    <m/>
    <s v=" محمد موسي عثمان "/>
    <s v="Ameer"/>
    <s v=" male "/>
    <s v=" 904,510,716 "/>
    <s v=""/>
    <s v=""/>
    <s v=""/>
    <s v=""/>
    <s v=""/>
    <s v=""/>
    <s v=""/>
    <s v=""/>
    <n v="1"/>
    <s v="In person"/>
    <s v="Yes, for everything"/>
    <s v="Yes, for everything"/>
    <s v="Yes, for everything"/>
    <s v="Orange    "/>
    <n v="84"/>
    <n v="33"/>
    <n v="37"/>
    <s v="South Kordofan"/>
    <s v="Ar Rashad"/>
    <s v="SD07"/>
    <s v="SD07093"/>
    <s v="Accurate"/>
    <s v="e9d11ecc-8b7f-4713-8e33-8853b079bbb2"/>
    <s v="Show location"/>
  </r>
  <r>
    <s v="2021-05-13"/>
    <s v="Round3"/>
    <x v="6"/>
    <s v="DTM06"/>
    <s v="SD07"/>
    <x v="55"/>
    <s v="DTM0604"/>
    <s v="SD07093"/>
    <s v="Eljhaba_x000a_"/>
    <s v="DTM0604036"/>
    <s v="yes"/>
    <n v="11.875730000000001"/>
    <n v="31.048030000000001"/>
    <s v="Urban"/>
    <s v="neighborhood"/>
    <n v="245"/>
    <n v="1502"/>
    <n v="159"/>
    <n v="831"/>
    <m/>
    <m/>
    <n v="159"/>
    <n v="831"/>
    <m/>
    <m/>
    <m/>
    <m/>
    <m/>
    <m/>
    <m/>
    <m/>
    <x v="6"/>
    <s v="Ar Rashad"/>
    <s v="South Kordofan"/>
    <s v="Abu Kershola"/>
    <m/>
    <m/>
    <s v="Armed conflict, Violence"/>
    <s v=""/>
    <s v=""/>
    <s v=""/>
    <m/>
    <n v="159"/>
    <m/>
    <m/>
    <m/>
    <m/>
    <m/>
    <n v="34"/>
    <n v="27"/>
    <n v="41"/>
    <n v="96"/>
    <n v="48"/>
    <n v="97"/>
    <n v="185"/>
    <n v="158"/>
    <n v="69"/>
    <n v="76"/>
    <x v="0"/>
    <m/>
    <m/>
    <m/>
    <m/>
    <m/>
    <m/>
    <s v=" محمد عثمان محمد حسن "/>
    <s v="Ameer"/>
    <s v=" male "/>
    <s v=" 119,250,306 "/>
    <s v=" الجيلي ادم داؤد "/>
    <s v="Ameer"/>
    <s v=" male "/>
    <s v=" 126,530,154 "/>
    <s v=""/>
    <s v=""/>
    <s v=""/>
    <s v=""/>
    <n v="2"/>
    <s v="In person"/>
    <s v="Yes, for everything"/>
    <s v="Yes, for everything"/>
    <s v="Yes, for everything"/>
    <s v="Green     "/>
    <n v="1572"/>
    <n v="377"/>
    <n v="454"/>
    <s v="South Kordofan"/>
    <s v="Ar Rashad"/>
    <s v="SD07"/>
    <s v="SD07093"/>
    <s v="Accurate"/>
    <s v="b84481fa-0dca-4165-8e61-b0c680c4ac3a"/>
    <s v="Show location"/>
  </r>
  <r>
    <s v="2021-05-12"/>
    <s v="Round3"/>
    <x v="6"/>
    <s v="DTM06"/>
    <s v="SD07"/>
    <x v="55"/>
    <s v="DTM0604"/>
    <s v="SD07093"/>
    <s v="Hai Alnima"/>
    <s v="DTM0604022"/>
    <s v="yes"/>
    <n v="11.58306"/>
    <n v="31.11186"/>
    <s v="Urban"/>
    <s v="neighborhood"/>
    <n v="9"/>
    <n v="36"/>
    <n v="6"/>
    <n v="29"/>
    <m/>
    <m/>
    <n v="6"/>
    <n v="29"/>
    <m/>
    <m/>
    <m/>
    <m/>
    <m/>
    <m/>
    <m/>
    <m/>
    <x v="6"/>
    <s v="Abu Jubayhah"/>
    <m/>
    <m/>
    <m/>
    <m/>
    <s v="Armed conflict, Violence"/>
    <s v="Communal clashes (ethnic, land, cattle) "/>
    <s v=""/>
    <s v=""/>
    <m/>
    <n v="6"/>
    <m/>
    <m/>
    <m/>
    <m/>
    <m/>
    <n v="0"/>
    <n v="0"/>
    <n v="3"/>
    <n v="2"/>
    <n v="3"/>
    <n v="5"/>
    <n v="7"/>
    <n v="8"/>
    <n v="0"/>
    <n v="1"/>
    <x v="0"/>
    <m/>
    <m/>
    <m/>
    <m/>
    <m/>
    <m/>
    <s v=" ادم مهدي عبدالله "/>
    <s v="Ameer"/>
    <s v=" male "/>
    <s v=" 907,026,709 "/>
    <s v=""/>
    <s v=""/>
    <s v=""/>
    <s v=""/>
    <s v=""/>
    <s v=""/>
    <s v=""/>
    <s v=""/>
    <n v="1"/>
    <s v="In person"/>
    <s v="Yes, for everything"/>
    <s v="Yes, for everything"/>
    <s v="Yes, for everything"/>
    <s v="Orange    "/>
    <n v="1569"/>
    <n v="13"/>
    <n v="16"/>
    <s v="South Kordofan"/>
    <s v="Ar Rashad"/>
    <s v="SD07"/>
    <s v="SD07093"/>
    <s v="Accurate"/>
    <s v="5f2bfd6e-63c6-4def-8ef0-b4d1d28b8f4a"/>
    <s v="Show location"/>
  </r>
  <r>
    <s v="2021-05-09"/>
    <s v="Round3"/>
    <x v="6"/>
    <s v="DTM06"/>
    <s v="SD07"/>
    <x v="55"/>
    <s v="DTM0604"/>
    <s v="SD07093"/>
    <s v="Kor Al Ramla"/>
    <s v="DTM0604026"/>
    <s v="yes"/>
    <n v="11.86788"/>
    <n v="31.062740000000002"/>
    <s v="Urban"/>
    <s v="neighborhood"/>
    <n v="125"/>
    <n v="599"/>
    <n v="136"/>
    <n v="680"/>
    <m/>
    <m/>
    <n v="125"/>
    <n v="599"/>
    <m/>
    <m/>
    <m/>
    <m/>
    <n v="8"/>
    <n v="62"/>
    <n v="3"/>
    <n v="19"/>
    <x v="6"/>
    <s v="Ar Rashad"/>
    <m/>
    <m/>
    <m/>
    <m/>
    <s v="Armed conflict, Violence"/>
    <s v=""/>
    <s v=""/>
    <s v=""/>
    <m/>
    <n v="113"/>
    <n v="23"/>
    <m/>
    <m/>
    <m/>
    <m/>
    <n v="7"/>
    <n v="20"/>
    <n v="61"/>
    <n v="81"/>
    <n v="67"/>
    <n v="101"/>
    <n v="121"/>
    <n v="155"/>
    <n v="40"/>
    <n v="27"/>
    <x v="0"/>
    <m/>
    <m/>
    <m/>
    <m/>
    <m/>
    <m/>
    <s v=" عبدالله حسن عثمان "/>
    <s v="Religious leaders"/>
    <s v=" male "/>
    <s v=" 124,005,723 "/>
    <s v=" مبارك احمد ادم "/>
    <s v="Ameer"/>
    <s v=" male "/>
    <s v=" 126,495,106 "/>
    <s v=" علي محمد علي "/>
    <s v="Ameer"/>
    <s v=" male "/>
    <s v=" 960,984,704 "/>
    <n v="3"/>
    <s v="In person"/>
    <s v="Yes, for most"/>
    <s v="Yes, for everything"/>
    <s v="Yes, for everything"/>
    <s v="Green     "/>
    <n v="1560"/>
    <n v="296"/>
    <n v="384"/>
    <s v="South Kordofan"/>
    <s v="Ar Rashad"/>
    <s v="SD07"/>
    <s v="SD07093"/>
    <s v="Accurate"/>
    <s v="3df2447d-fe8b-43ad-b743-dc450bded1f7"/>
    <s v="Show location"/>
  </r>
  <r>
    <s v="2021-05-10"/>
    <s v="Round3"/>
    <x v="6"/>
    <s v="DTM06"/>
    <s v="SD07"/>
    <x v="55"/>
    <s v="DTM0604"/>
    <s v="SD07093"/>
    <s v="Sanjeel"/>
    <s v="DTM0604027"/>
    <s v="yes"/>
    <n v="11.87599"/>
    <n v="31.124680000000001"/>
    <s v="Rural"/>
    <s v="Village"/>
    <n v="159"/>
    <n v="1165"/>
    <n v="30"/>
    <n v="205"/>
    <m/>
    <m/>
    <n v="30"/>
    <n v="205"/>
    <m/>
    <m/>
    <m/>
    <m/>
    <m/>
    <m/>
    <m/>
    <m/>
    <x v="6"/>
    <s v="Ar Rashad"/>
    <s v="South Kordofan"/>
    <s v="Abassiya"/>
    <m/>
    <m/>
    <s v="Armed conflict, Violence"/>
    <s v=""/>
    <s v=""/>
    <s v=""/>
    <m/>
    <n v="30"/>
    <m/>
    <m/>
    <m/>
    <m/>
    <m/>
    <n v="8"/>
    <n v="11"/>
    <n v="30"/>
    <n v="27"/>
    <n v="18"/>
    <n v="28"/>
    <n v="32"/>
    <n v="35"/>
    <n v="10"/>
    <n v="6"/>
    <x v="0"/>
    <m/>
    <m/>
    <m/>
    <m/>
    <m/>
    <m/>
    <s v=" علي مصطفى ابراهيم "/>
    <s v="Religious leaders"/>
    <s v=" male "/>
    <s v=" 110,102,923 "/>
    <s v=""/>
    <s v=""/>
    <s v=""/>
    <s v=""/>
    <s v=""/>
    <s v=""/>
    <s v=""/>
    <s v=""/>
    <n v="1"/>
    <s v="In person"/>
    <s v="Yes, for everything"/>
    <s v="Yes, for everything"/>
    <s v="Yes, for most"/>
    <s v="Orange    "/>
    <n v="1565"/>
    <n v="98"/>
    <n v="107"/>
    <s v="South Kordofan"/>
    <s v="Ar Rashad"/>
    <s v="SD07"/>
    <s v="SD07093"/>
    <s v="Accurate"/>
    <s v="a357a3c8-b646-475a-91c7-3a2fa12b6b90"/>
    <s v="Show location"/>
  </r>
  <r>
    <s v="2021-05-07"/>
    <s v="Round3"/>
    <x v="6"/>
    <s v="DTM06"/>
    <s v="SD07"/>
    <x v="55"/>
    <s v="DTM0604"/>
    <s v="SD07093"/>
    <s v="Tabaldia"/>
    <s v="DTM0604028"/>
    <s v="yes"/>
    <n v="11.83507"/>
    <n v="31.039760000000001"/>
    <s v="Rural"/>
    <s v="Village"/>
    <n v="16"/>
    <n v="100"/>
    <n v="11"/>
    <n v="71"/>
    <m/>
    <m/>
    <n v="11"/>
    <n v="71"/>
    <m/>
    <m/>
    <m/>
    <m/>
    <m/>
    <m/>
    <m/>
    <m/>
    <x v="6"/>
    <s v="Ar Rashad"/>
    <m/>
    <m/>
    <m/>
    <m/>
    <s v="Armed conflict, Violence"/>
    <s v=""/>
    <s v=""/>
    <s v=""/>
    <m/>
    <n v="11"/>
    <m/>
    <m/>
    <m/>
    <m/>
    <m/>
    <n v="2"/>
    <n v="2"/>
    <n v="11"/>
    <n v="9"/>
    <n v="8"/>
    <n v="12"/>
    <n v="12"/>
    <n v="10"/>
    <n v="2"/>
    <n v="3"/>
    <x v="0"/>
    <m/>
    <m/>
    <m/>
    <m/>
    <m/>
    <m/>
    <s v=" عبدالرحمن عبدالله محمد "/>
    <s v="Religious leaders"/>
    <s v=" male "/>
    <s v=" 111,624,362 "/>
    <s v=""/>
    <s v=""/>
    <s v=""/>
    <s v=""/>
    <s v=""/>
    <s v=""/>
    <s v=""/>
    <s v=""/>
    <n v="1"/>
    <s v="In person"/>
    <s v="Yes, for everything"/>
    <s v="Yes, for everything"/>
    <s v="Yes, for everything"/>
    <s v="Orange    "/>
    <n v="1563"/>
    <n v="35"/>
    <n v="36"/>
    <s v="South Kordofan"/>
    <s v="Ar Rashad"/>
    <s v="SD07"/>
    <s v="SD07093"/>
    <s v="Accurate"/>
    <s v="a6829be4-5a0c-4a7c-9dad-584a13c9e86a"/>
    <s v="Show location"/>
  </r>
  <r>
    <s v="2021-05-12"/>
    <s v="Round3"/>
    <x v="6"/>
    <s v="DTM06"/>
    <s v="SD07"/>
    <x v="55"/>
    <s v="DTM0604"/>
    <s v="SD07093"/>
    <s v="Tajmala"/>
    <s v="DTM0604029"/>
    <s v="yes"/>
    <n v="11.597379999999999"/>
    <n v="31.094660000000001"/>
    <s v="Urban"/>
    <s v="neighborhood"/>
    <n v="300"/>
    <n v="1500"/>
    <n v="202"/>
    <n v="1030"/>
    <m/>
    <m/>
    <n v="202"/>
    <n v="1030"/>
    <m/>
    <m/>
    <m/>
    <m/>
    <m/>
    <m/>
    <m/>
    <m/>
    <x v="6"/>
    <s v="Abu Kershola"/>
    <s v="South Kordofan"/>
    <s v="Delami"/>
    <s v="South Kordofan"/>
    <s v="Habila - SK"/>
    <s v="Armed conflict, Violence"/>
    <s v="Communal clashes (ethnic, land, cattle) "/>
    <s v="Economic reasons (no livelihood/no services)"/>
    <s v=""/>
    <m/>
    <n v="202"/>
    <m/>
    <m/>
    <m/>
    <m/>
    <m/>
    <n v="24"/>
    <n v="60"/>
    <n v="120"/>
    <n v="84"/>
    <n v="144"/>
    <n v="215"/>
    <n v="275"/>
    <n v="36"/>
    <n v="24"/>
    <n v="48"/>
    <x v="0"/>
    <m/>
    <m/>
    <m/>
    <m/>
    <m/>
    <m/>
    <s v=""/>
    <s v=""/>
    <s v=""/>
    <s v=""/>
    <s v=""/>
    <s v=""/>
    <s v=""/>
    <s v=""/>
    <s v=""/>
    <s v=""/>
    <s v=""/>
    <s v=""/>
    <n v="1"/>
    <s v="In person"/>
    <s v="No"/>
    <s v="No"/>
    <s v="Only for some"/>
    <s v="Red       "/>
    <n v="1568"/>
    <n v="587"/>
    <n v="443"/>
    <s v="South Kordofan"/>
    <s v="Ar Rashad"/>
    <s v="SD07"/>
    <s v="SD07093"/>
    <s v="Accurate"/>
    <s v="d32ea52a-c697-428a-a3ce-f908abb4fe33"/>
    <s v="Show location"/>
  </r>
  <r>
    <s v="2021-05-08"/>
    <s v="Round3"/>
    <x v="6"/>
    <s v="DTM06"/>
    <s v="SD07"/>
    <x v="55"/>
    <s v="DTM0604"/>
    <s v="SD07093"/>
    <s v="Tamalgun_x000a_"/>
    <s v="DTM0604035"/>
    <s v="yes"/>
    <n v="11.867610000000001"/>
    <n v="31.052199999999999"/>
    <s v="Urban"/>
    <s v="neighborhood"/>
    <n v="200"/>
    <n v="1263"/>
    <n v="126"/>
    <n v="709"/>
    <m/>
    <m/>
    <n v="120"/>
    <n v="673"/>
    <m/>
    <m/>
    <n v="4"/>
    <n v="24"/>
    <n v="2"/>
    <n v="12"/>
    <m/>
    <m/>
    <x v="6"/>
    <s v="Ar Rashad"/>
    <m/>
    <m/>
    <m/>
    <m/>
    <s v="Armed conflict, Violence"/>
    <s v=""/>
    <s v=""/>
    <s v=""/>
    <m/>
    <n v="126"/>
    <m/>
    <m/>
    <m/>
    <m/>
    <m/>
    <n v="12"/>
    <n v="14"/>
    <n v="50"/>
    <n v="40"/>
    <n v="137"/>
    <n v="174"/>
    <n v="90"/>
    <n v="111"/>
    <n v="34"/>
    <n v="47"/>
    <x v="0"/>
    <m/>
    <m/>
    <m/>
    <m/>
    <m/>
    <m/>
    <s v=" يعقوب ادريس نعيم "/>
    <s v="Religious leaders"/>
    <s v=" male "/>
    <s v=" 125,364,595 "/>
    <s v=" عبدالباقي عبدالله سعيد "/>
    <s v="Ameer"/>
    <s v=" male "/>
    <s v=" 119,203,503 "/>
    <s v=""/>
    <s v=""/>
    <s v=""/>
    <s v=""/>
    <n v="2"/>
    <s v="In person"/>
    <s v="Yes, for everything"/>
    <s v="Yes, for everything"/>
    <s v="Yes, for everything"/>
    <s v="Green     "/>
    <n v="1712"/>
    <n v="323"/>
    <n v="386"/>
    <s v="South Kordofan"/>
    <s v="Ar Rashad"/>
    <s v="SD07"/>
    <s v="SD07093"/>
    <s v="Accurate"/>
    <s v="29eea9a0-4370-4f24-af79-57ce4a4bf82c"/>
    <s v="Show location"/>
  </r>
  <r>
    <s v="2021-05-12"/>
    <s v="Round3"/>
    <x v="6"/>
    <s v="DTM06"/>
    <s v="SD07"/>
    <x v="55"/>
    <s v="DTM0604"/>
    <s v="SD07093"/>
    <s v="Tandek"/>
    <s v="DTM0604030"/>
    <s v="yes"/>
    <n v="11.682550000000001"/>
    <n v="31.036239999999999"/>
    <s v="Urban"/>
    <s v="Admin Unit"/>
    <n v="16"/>
    <n v="124"/>
    <n v="136"/>
    <n v="982"/>
    <m/>
    <m/>
    <n v="136"/>
    <n v="982"/>
    <m/>
    <m/>
    <m/>
    <m/>
    <m/>
    <m/>
    <m/>
    <m/>
    <x v="6"/>
    <s v="Abu Kershola"/>
    <s v="South Kordofan"/>
    <s v="Ar Rashad"/>
    <s v="South Kordofan"/>
    <s v="Delami"/>
    <s v="Armed conflict, Violence"/>
    <s v="Communal clashes (ethnic, land, cattle) "/>
    <s v="Economic reasons (no livelihood/no services)"/>
    <s v=""/>
    <m/>
    <n v="136"/>
    <m/>
    <m/>
    <m/>
    <m/>
    <m/>
    <n v="45"/>
    <n v="30"/>
    <n v="97"/>
    <n v="82"/>
    <n v="112"/>
    <n v="125"/>
    <n v="119"/>
    <n v="179"/>
    <n v="104"/>
    <n v="89"/>
    <x v="0"/>
    <m/>
    <m/>
    <m/>
    <m/>
    <m/>
    <m/>
    <s v=" يوسف عبدالله احمد "/>
    <s v="Ameer"/>
    <s v=" male "/>
    <s v=" 114,365,586 "/>
    <s v=" اسماعيل عثمان محمد(ابوجاكومه) "/>
    <s v="Ameer"/>
    <s v=" male "/>
    <s v=" 916,481,096 "/>
    <s v=" حجر موسي جبكلي "/>
    <s v="Ameer"/>
    <s v=" male "/>
    <s v=" 117,768,032 "/>
    <n v="4"/>
    <s v="In person"/>
    <s v="Yes, for everything"/>
    <s v="Yes, for everything"/>
    <s v="Yes, for everything"/>
    <s v="Green     "/>
    <n v="1570"/>
    <n v="477"/>
    <n v="505"/>
    <s v="South Kordofan"/>
    <s v="Ar Rashad"/>
    <s v="SD07"/>
    <s v="SD07093"/>
    <s v="Accurate"/>
    <s v="19fb14b7-5e03-4144-8ce7-cd51adeaae7f"/>
    <s v="Show location"/>
  </r>
  <r>
    <s v="2021-05-17"/>
    <s v="Round3"/>
    <x v="6"/>
    <s v="DTM06"/>
    <s v="SD07"/>
    <x v="55"/>
    <s v="DTM0604"/>
    <s v="SD07093"/>
    <s v="Tawaklna"/>
    <s v="DTM0604031"/>
    <s v="no"/>
    <n v="11.85643"/>
    <n v="31.063559999999999"/>
    <s v="Rural"/>
    <s v="Village"/>
    <n v="200"/>
    <n v="1263"/>
    <n v="5"/>
    <n v="27"/>
    <m/>
    <m/>
    <m/>
    <m/>
    <m/>
    <m/>
    <m/>
    <m/>
    <n v="5"/>
    <n v="27"/>
    <m/>
    <m/>
    <x v="6"/>
    <s v="Ar Rashad"/>
    <m/>
    <m/>
    <m/>
    <m/>
    <s v="Armed conflict, Violence"/>
    <s v=""/>
    <s v=""/>
    <s v=""/>
    <m/>
    <n v="5"/>
    <m/>
    <m/>
    <m/>
    <m/>
    <m/>
    <n v="1"/>
    <n v="0"/>
    <n v="2"/>
    <n v="3"/>
    <n v="3"/>
    <n v="5"/>
    <n v="5"/>
    <n v="6"/>
    <n v="1"/>
    <n v="1"/>
    <x v="1"/>
    <m/>
    <m/>
    <m/>
    <m/>
    <m/>
    <m/>
    <s v=" القديل حسن القديل "/>
    <s v="Shaik"/>
    <s v=" male "/>
    <s v=" 125,771,806 "/>
    <s v=" نصرالدين احمد ابراهيم "/>
    <s v="Religious leaders"/>
    <s v=" male "/>
    <s v=" 908,149,941 "/>
    <s v=""/>
    <s v=""/>
    <s v=""/>
    <s v=""/>
    <n v="2"/>
    <s v="In person"/>
    <s v="Yes, for everything"/>
    <s v="Yes, for everything"/>
    <s v="Yes, for everything"/>
    <s v="Green     "/>
    <n v="1573"/>
    <n v="12"/>
    <n v="15"/>
    <s v="South Kordofan"/>
    <s v="Ar Rashad"/>
    <s v="SD02"/>
    <s v="SD07093"/>
    <s v="NO"/>
    <s v="2b171181-c3ee-4087-89fe-8fca4d8fe930"/>
    <s v="Show location"/>
  </r>
  <r>
    <s v="2021-05-10"/>
    <s v="Round3"/>
    <x v="6"/>
    <s v="DTM06"/>
    <s v="SD07"/>
    <x v="55"/>
    <s v="DTM0604"/>
    <s v="SD07093"/>
    <s v="Troba"/>
    <s v="DTM0604033"/>
    <s v="yes"/>
    <n v="11.7179"/>
    <n v="31.0503"/>
    <s v="Rural"/>
    <s v="Village"/>
    <n v="98"/>
    <n v="596"/>
    <n v="107"/>
    <n v="620"/>
    <m/>
    <m/>
    <n v="98"/>
    <n v="571"/>
    <m/>
    <m/>
    <m/>
    <m/>
    <n v="5"/>
    <n v="28"/>
    <n v="4"/>
    <n v="21"/>
    <x v="6"/>
    <s v="Ar Rashad"/>
    <s v="South Kordofan"/>
    <s v="Abu Kershola"/>
    <m/>
    <m/>
    <s v="Armed conflict, Violence"/>
    <s v=""/>
    <s v=""/>
    <s v=""/>
    <m/>
    <n v="107"/>
    <m/>
    <m/>
    <m/>
    <m/>
    <m/>
    <n v="19"/>
    <n v="15"/>
    <n v="68"/>
    <n v="53"/>
    <n v="97"/>
    <n v="78"/>
    <n v="48"/>
    <n v="160"/>
    <n v="48"/>
    <n v="34"/>
    <x v="0"/>
    <m/>
    <m/>
    <m/>
    <m/>
    <m/>
    <m/>
    <s v=" احمد عمر احمد "/>
    <s v="Ameer"/>
    <s v=" male "/>
    <s v=" 129,546,968 "/>
    <s v=""/>
    <s v=""/>
    <s v=""/>
    <s v=""/>
    <s v=""/>
    <s v=""/>
    <s v=""/>
    <s v=""/>
    <n v="1"/>
    <s v="In person"/>
    <s v="Yes, for most"/>
    <s v="Yes, for everything"/>
    <s v="Yes, for most"/>
    <s v="Red       "/>
    <n v="1566"/>
    <n v="280"/>
    <n v="340"/>
    <s v="South Kordofan"/>
    <s v="Ar Rashad"/>
    <s v="SD07"/>
    <s v="SD07093"/>
    <s v="Accurate"/>
    <s v="5ea3e2a3-7dd1-498f-b4ec-a6c8d8064704"/>
    <s v="Show location"/>
  </r>
  <r>
    <s v="2021-05-23"/>
    <s v="Round3"/>
    <x v="6"/>
    <s v="DTM06"/>
    <s v="SD07"/>
    <x v="56"/>
    <s v="DTM0608"/>
    <s v="SD07097"/>
    <s v="Albardab"/>
    <s v="DTM0608012"/>
    <s v="yes"/>
    <n v="11.205310000000001"/>
    <n v="29.639759999999999"/>
    <s v="Rural"/>
    <s v="Village"/>
    <n v="133"/>
    <n v="920"/>
    <n v="118"/>
    <n v="988"/>
    <m/>
    <m/>
    <n v="95"/>
    <n v="834"/>
    <n v="23"/>
    <n v="154"/>
    <m/>
    <m/>
    <m/>
    <m/>
    <m/>
    <m/>
    <x v="6"/>
    <s v="Al Buram"/>
    <s v="South Kordofan"/>
    <s v="Kadugli"/>
    <m/>
    <m/>
    <s v="Armed conflict, Violence"/>
    <s v="Communal clashes (ethnic, land, cattle) "/>
    <s v="Economic reasons (no livelihood/no services)"/>
    <s v=""/>
    <m/>
    <m/>
    <m/>
    <m/>
    <m/>
    <m/>
    <n v="118"/>
    <n v="25"/>
    <n v="8"/>
    <n v="91"/>
    <n v="17"/>
    <n v="174"/>
    <n v="150"/>
    <n v="241"/>
    <n v="257"/>
    <n v="17"/>
    <n v="8"/>
    <x v="0"/>
    <m/>
    <m/>
    <m/>
    <m/>
    <m/>
    <m/>
    <s v=" هاشم بابو "/>
    <s v="Religious leaders"/>
    <s v=" male "/>
    <s v=" 995,960,778 "/>
    <s v=" ايمن شاويش "/>
    <s v="Ameer"/>
    <s v=" male "/>
    <s v=" 924,148,840 "/>
    <s v=""/>
    <s v=""/>
    <s v=""/>
    <s v=""/>
    <n v="3"/>
    <s v="In person"/>
    <s v="Only for some"/>
    <s v="No"/>
    <s v="No"/>
    <s v="Orange    "/>
    <n v="1158"/>
    <n v="548"/>
    <n v="440"/>
    <s v="South Kordofan"/>
    <s v="Kadugli"/>
    <s v="SD07"/>
    <s v="SD07098"/>
    <s v="Accurate"/>
    <s v="3504fa1d-a848-40e0-8dc1-3b1df1a23238"/>
    <s v="Show location"/>
  </r>
  <r>
    <s v="2021-05-23"/>
    <s v="Round3"/>
    <x v="6"/>
    <s v="DTM06"/>
    <s v="SD07"/>
    <x v="56"/>
    <s v="DTM0608"/>
    <s v="SD07097"/>
    <s v="Alkuwek"/>
    <s v="DTM0608013"/>
    <s v="yes"/>
    <n v="11.332330000000001"/>
    <n v="29.681380000000001"/>
    <s v="Rural"/>
    <s v="Admin Unit"/>
    <n v="1069"/>
    <n v="7850"/>
    <n v="1120"/>
    <n v="8221"/>
    <m/>
    <m/>
    <n v="1069"/>
    <n v="7850"/>
    <m/>
    <m/>
    <m/>
    <m/>
    <m/>
    <m/>
    <n v="51"/>
    <n v="371"/>
    <x v="6"/>
    <s v="Ar Reif Ash Shargi"/>
    <s v="South Kordofan"/>
    <s v="Heiban"/>
    <s v="South Kordofan"/>
    <s v="Um Durein"/>
    <s v="Armed conflict, Violence"/>
    <s v="Communal clashes (ethnic, land, cattle) "/>
    <s v="Economic reasons (no livelihood/no services)"/>
    <s v=""/>
    <m/>
    <m/>
    <m/>
    <m/>
    <m/>
    <m/>
    <n v="1120"/>
    <n v="117"/>
    <n v="350"/>
    <n v="875"/>
    <n v="700"/>
    <n v="1224"/>
    <n v="1049"/>
    <n v="1982"/>
    <n v="1516"/>
    <n v="408"/>
    <n v="0"/>
    <x v="0"/>
    <m/>
    <m/>
    <m/>
    <m/>
    <m/>
    <m/>
    <s v=" هناي محمد مقدم "/>
    <s v="Shaik"/>
    <s v=" male "/>
    <s v=" 908,157,969 "/>
    <s v=" الكناني "/>
    <s v="Religious leaders"/>
    <s v=" male "/>
    <s v=" 919,700,459 "/>
    <s v=" عوض شاويش "/>
    <s v="Shaik"/>
    <s v=" male "/>
    <s v=" 908,125,437 "/>
    <n v="6"/>
    <s v="In person"/>
    <s v="Only for some"/>
    <s v="Only for some"/>
    <s v="Only for some"/>
    <s v="Green     "/>
    <n v="1159"/>
    <n v="4606"/>
    <n v="3615"/>
    <s v="South Kordofan"/>
    <s v="Ar Reif Ash Shargi"/>
    <s v="SD07"/>
    <s v="SD07097"/>
    <s v="Accurate"/>
    <s v="7682c686-a027-496d-8d65-37da400cd32e"/>
    <s v="Show location"/>
  </r>
  <r>
    <s v="2021-05-29"/>
    <s v="Round3"/>
    <x v="6"/>
    <s v="DTM06"/>
    <s v="SD07"/>
    <x v="56"/>
    <s v="DTM0608"/>
    <s v="SD07097"/>
    <s v="Hilat Barno"/>
    <s v="DTM0608014"/>
    <s v="yes"/>
    <n v="11.27618"/>
    <n v="29.480149999999998"/>
    <s v="Rural"/>
    <s v="Village"/>
    <n v="77"/>
    <n v="612"/>
    <n v="174"/>
    <n v="1216"/>
    <m/>
    <m/>
    <n v="78"/>
    <n v="646"/>
    <m/>
    <m/>
    <m/>
    <m/>
    <n v="96"/>
    <n v="570"/>
    <m/>
    <m/>
    <x v="6"/>
    <s v="Ar Reif Ash Shargi"/>
    <m/>
    <m/>
    <m/>
    <m/>
    <s v="Armed conflict, Violence"/>
    <s v="Communal clashes (ethnic, land, cattle) "/>
    <s v=""/>
    <s v=""/>
    <m/>
    <n v="40"/>
    <n v="35"/>
    <m/>
    <m/>
    <m/>
    <n v="99"/>
    <n v="66"/>
    <n v="99"/>
    <n v="131"/>
    <n v="153"/>
    <n v="175"/>
    <n v="198"/>
    <n v="164"/>
    <n v="153"/>
    <n v="33"/>
    <n v="44"/>
    <x v="0"/>
    <m/>
    <m/>
    <m/>
    <m/>
    <m/>
    <m/>
    <s v=" الصادق نواي توتو "/>
    <s v="Religious leaders"/>
    <s v=" male "/>
    <s v=" 114,873,420 "/>
    <s v=" حبيب يحي محمد عثمان "/>
    <s v="Religious leaders"/>
    <s v=" male "/>
    <s v=" 961,578,894 "/>
    <s v=" ابكر محمد عثمان "/>
    <s v="Ameer"/>
    <s v=" male "/>
    <s v=" 908,897,640 "/>
    <n v="5"/>
    <s v="In person"/>
    <s v="Yes, for most"/>
    <s v="Yes, for most"/>
    <s v="Yes, for most"/>
    <s v="Green     "/>
    <n v="1224"/>
    <n v="569"/>
    <n v="647"/>
    <s v="South Kordofan"/>
    <s v="Kadugli"/>
    <s v="SD07"/>
    <s v="SD07098"/>
    <s v="Close"/>
    <s v="513c2724-5bbd-4640-85bd-80cfd7c6cc43"/>
    <s v="Show location"/>
  </r>
  <r>
    <s v="2021-05-06"/>
    <s v="Round3"/>
    <x v="6"/>
    <s v="DTM06"/>
    <s v="SD07"/>
    <x v="57"/>
    <s v="DTM0613"/>
    <s v="SD07107"/>
    <s v="Alhuda"/>
    <s v="DTM0613007"/>
    <s v="no"/>
    <n v="11.862349999999999"/>
    <n v="30.471520000000002"/>
    <s v="Rural"/>
    <s v="neighborhood"/>
    <n v="156"/>
    <n v="1350"/>
    <n v="28"/>
    <n v="168"/>
    <m/>
    <m/>
    <n v="6"/>
    <n v="36"/>
    <n v="11"/>
    <n v="66"/>
    <n v="5"/>
    <n v="30"/>
    <n v="6"/>
    <n v="36"/>
    <m/>
    <m/>
    <x v="6"/>
    <s v="Delami"/>
    <s v="South Kordofan"/>
    <s v="Habila - SK"/>
    <s v="South Kordofan"/>
    <s v="Abu Kershola"/>
    <s v="Communal clashes (ethnic, land, cattle) "/>
    <s v="Natural disaster (floods, droughts, etc) "/>
    <s v="Economic reasons (no livelihood/no services)"/>
    <s v=""/>
    <m/>
    <n v="18"/>
    <m/>
    <n v="10"/>
    <m/>
    <m/>
    <m/>
    <n v="2"/>
    <n v="3"/>
    <n v="5"/>
    <n v="4"/>
    <n v="20"/>
    <n v="15"/>
    <n v="50"/>
    <n v="46"/>
    <n v="12"/>
    <n v="11"/>
    <x v="1"/>
    <m/>
    <m/>
    <m/>
    <m/>
    <m/>
    <m/>
    <s v=" النور غبوش كوكندي "/>
    <s v="Religious leaders"/>
    <s v=" male "/>
    <s v=" 992,784,709 "/>
    <s v=""/>
    <s v=""/>
    <s v=""/>
    <s v=""/>
    <s v=""/>
    <s v=""/>
    <s v=""/>
    <s v=""/>
    <n v="1"/>
    <s v="In person"/>
    <s v="Yes, for most"/>
    <s v="Yes, for most"/>
    <s v="Yes, for most"/>
    <s v="Red       "/>
    <n v="1764"/>
    <n v="89"/>
    <n v="79"/>
    <s v="South Kordofan"/>
    <s v="Delami"/>
    <s v="SD07"/>
    <s v="SD07107"/>
    <s v="Accurate"/>
    <s v="3013f9bf-99c2-4a3b-9a70-8c8ab9c33117"/>
    <s v="Show location"/>
  </r>
  <r>
    <s v="2021-05-05"/>
    <s v="Round3"/>
    <x v="6"/>
    <s v="DTM06"/>
    <s v="SD07"/>
    <x v="57"/>
    <s v="DTM0613"/>
    <s v="SD07107"/>
    <s v="Aljihad"/>
    <s v="DTM0613006"/>
    <s v="yes"/>
    <n v="11.85614"/>
    <n v="30.469059999999999"/>
    <s v="Urban"/>
    <s v="neighborhood"/>
    <n v="349"/>
    <n v="2000"/>
    <n v="69"/>
    <n v="414"/>
    <m/>
    <m/>
    <m/>
    <m/>
    <m/>
    <m/>
    <m/>
    <m/>
    <m/>
    <m/>
    <n v="69"/>
    <n v="414"/>
    <x v="6"/>
    <s v="Delami"/>
    <m/>
    <m/>
    <m/>
    <m/>
    <s v="Communal clashes (ethnic, land, cattle) "/>
    <s v="Armed conflict, Violence"/>
    <s v="Economic reasons (no livelihood/no services)"/>
    <s v=""/>
    <m/>
    <m/>
    <m/>
    <m/>
    <m/>
    <m/>
    <n v="69"/>
    <n v="3"/>
    <n v="4"/>
    <n v="5"/>
    <n v="6"/>
    <n v="100"/>
    <n v="70"/>
    <n v="90"/>
    <n v="101"/>
    <n v="20"/>
    <n v="15"/>
    <x v="0"/>
    <m/>
    <m/>
    <m/>
    <m/>
    <m/>
    <m/>
    <s v=" مهدي كوكو قمبيل "/>
    <s v="Religious leaders"/>
    <s v=" male "/>
    <s v=" 993,798,188 "/>
    <s v=" مهدي سعيد وتة "/>
    <s v="Religious leaders"/>
    <s v=" male "/>
    <s v=" 995,130,349 "/>
    <s v=""/>
    <s v=""/>
    <s v=""/>
    <s v=""/>
    <n v="2"/>
    <s v="In person"/>
    <s v="Yes, for most"/>
    <s v="Yes, for most"/>
    <s v="Yes, for most"/>
    <s v="Orange    "/>
    <n v="484"/>
    <n v="218"/>
    <n v="196"/>
    <s v="South Kordofan"/>
    <s v="Delami"/>
    <s v="SD07"/>
    <s v="SD07107"/>
    <s v="Accurate"/>
    <s v="336ce80c-3142-4e6e-b756-d65aa9de3a1d"/>
    <s v="Show location"/>
  </r>
  <r>
    <s v="2021-05-05"/>
    <s v="Round3"/>
    <x v="6"/>
    <s v="DTM06"/>
    <s v="SD07"/>
    <x v="57"/>
    <s v="DTM0613"/>
    <s v="SD07107"/>
    <s v="Alsalam"/>
    <s v="DTM0613003"/>
    <s v="yes"/>
    <n v="11.85614"/>
    <n v="30.469059999999999"/>
    <s v="Urban"/>
    <s v="neighborhood"/>
    <n v="304"/>
    <n v="1100"/>
    <n v="75"/>
    <n v="450"/>
    <m/>
    <m/>
    <m/>
    <m/>
    <m/>
    <m/>
    <m/>
    <m/>
    <m/>
    <m/>
    <n v="75"/>
    <n v="450"/>
    <x v="6"/>
    <s v="Delami"/>
    <m/>
    <m/>
    <m/>
    <m/>
    <s v="Communal clashes (ethnic, land, cattle) "/>
    <s v="Armed conflict, Violence"/>
    <s v="Economic reasons (no livelihood/no services)"/>
    <s v=""/>
    <m/>
    <m/>
    <m/>
    <m/>
    <m/>
    <m/>
    <n v="75"/>
    <n v="6"/>
    <n v="4"/>
    <n v="8"/>
    <n v="7"/>
    <n v="80"/>
    <n v="90"/>
    <n v="100"/>
    <n v="110"/>
    <n v="25"/>
    <n v="20"/>
    <x v="0"/>
    <m/>
    <m/>
    <m/>
    <m/>
    <m/>
    <m/>
    <s v=" الامين عيسى كجو "/>
    <s v="Religious leaders"/>
    <s v=" male "/>
    <s v=" 920,456,733 "/>
    <s v=""/>
    <s v=""/>
    <s v=""/>
    <s v=""/>
    <s v=""/>
    <s v=""/>
    <s v=""/>
    <s v=""/>
    <n v="1"/>
    <s v="In person"/>
    <s v="Yes, for most"/>
    <s v="Yes, for most"/>
    <s v="Yes, for most"/>
    <s v="Red       "/>
    <n v="483"/>
    <n v="219"/>
    <n v="231"/>
    <s v="South Kordofan"/>
    <s v="Delami"/>
    <s v="SD07"/>
    <s v="SD07107"/>
    <s v="Accurate"/>
    <s v="a3eb3477-6789-4207-99cf-6d271b5ca625"/>
    <s v="Show location"/>
  </r>
  <r>
    <s v="2021-05-09"/>
    <s v="Round3"/>
    <x v="6"/>
    <s v="DTM06"/>
    <s v="SD07"/>
    <x v="57"/>
    <s v="DTM0613"/>
    <s v="SD07107"/>
    <s v="Kadbr"/>
    <s v="DTM0613002"/>
    <s v="no"/>
    <n v="11.85867"/>
    <n v="30.512830000000001"/>
    <s v="Rural"/>
    <s v="Village"/>
    <n v="520"/>
    <n v="3735"/>
    <n v="20"/>
    <n v="120"/>
    <m/>
    <m/>
    <n v="10"/>
    <n v="60"/>
    <n v="7"/>
    <n v="42"/>
    <n v="3"/>
    <n v="18"/>
    <m/>
    <m/>
    <m/>
    <m/>
    <x v="6"/>
    <s v="Delami"/>
    <s v="South Kordofan"/>
    <s v="Ar Reif Ash Shargi"/>
    <s v="South Kordofan"/>
    <s v="Habila - SK"/>
    <s v="Armed conflict, Violence"/>
    <s v="Communal clashes (ethnic, land, cattle) "/>
    <s v="Natural disaster (floods, droughts, etc)"/>
    <s v=""/>
    <m/>
    <n v="20"/>
    <m/>
    <m/>
    <m/>
    <m/>
    <m/>
    <n v="3"/>
    <n v="2"/>
    <n v="5"/>
    <n v="4"/>
    <n v="5"/>
    <n v="10"/>
    <n v="16"/>
    <n v="39"/>
    <n v="36"/>
    <n v="0"/>
    <x v="0"/>
    <m/>
    <m/>
    <m/>
    <m/>
    <m/>
    <m/>
    <s v=" سعيد اسماعيل عبدالغني "/>
    <s v="Ameer"/>
    <s v=" male "/>
    <s v=" 994,379,055 "/>
    <s v=""/>
    <s v=""/>
    <s v=""/>
    <s v=""/>
    <s v=""/>
    <s v=""/>
    <s v=""/>
    <s v=""/>
    <n v="1"/>
    <s v="In person"/>
    <s v="Yes, for most"/>
    <s v="Yes, for most"/>
    <s v="Yes, for most"/>
    <s v="Red       "/>
    <n v="1553"/>
    <n v="65"/>
    <n v="55"/>
    <s v="South Kordofan"/>
    <s v="Delami"/>
    <s v="SD07"/>
    <s v="SD07107"/>
    <s v="Accurate"/>
    <s v="fa0c39e5-5325-471e-989a-a6624232976e"/>
    <s v="Show location"/>
  </r>
  <r>
    <s v="2021-06-08"/>
    <s v="Round3"/>
    <x v="6"/>
    <s v="DTM06"/>
    <s v="SD07"/>
    <x v="58"/>
    <s v="DTM0605"/>
    <s v="SD07095"/>
    <s v="Al sair Alamin Ali Eissa"/>
    <s v="DTM0605020"/>
    <s v="yes"/>
    <n v="12.5105"/>
    <n v="29.600280000000001"/>
    <s v="Urban"/>
    <s v="neighborhood"/>
    <n v="34"/>
    <n v="170"/>
    <n v="44"/>
    <n v="206"/>
    <m/>
    <m/>
    <n v="44"/>
    <n v="206"/>
    <m/>
    <m/>
    <m/>
    <m/>
    <m/>
    <m/>
    <m/>
    <m/>
    <x v="6"/>
    <s v="Delami"/>
    <s v="South Kordofan"/>
    <s v="Al Buram"/>
    <s v="South Kordofan"/>
    <m/>
    <s v="Armed conflict, Violence"/>
    <s v=""/>
    <s v=""/>
    <s v=""/>
    <m/>
    <n v="44"/>
    <m/>
    <m/>
    <m/>
    <m/>
    <m/>
    <n v="13"/>
    <n v="5"/>
    <n v="20"/>
    <n v="16"/>
    <n v="29"/>
    <n v="23"/>
    <n v="27"/>
    <n v="38"/>
    <n v="20"/>
    <n v="15"/>
    <x v="1"/>
    <m/>
    <m/>
    <m/>
    <m/>
    <m/>
    <m/>
    <s v=" موسي مشروع "/>
    <s v="Ameer"/>
    <s v=" male "/>
    <s v=" 100,471,400 "/>
    <s v="  منزل عبد الله "/>
    <s v="Ameer"/>
    <s v=" male "/>
    <s v=" 913,006,804 "/>
    <s v=""/>
    <s v=""/>
    <s v=""/>
    <s v=""/>
    <n v="2"/>
    <s v="In person"/>
    <s v="Yes, for everything"/>
    <s v="Yes, for most"/>
    <s v="Yes, for everything"/>
    <s v="Green     "/>
    <n v="1520"/>
    <n v="109"/>
    <n v="97"/>
    <s v="South Kordofan"/>
    <s v="Dilling"/>
    <s v="SD18"/>
    <s v="SD07095"/>
    <s v="Accurate"/>
    <s v="3127cade-0f3c-42f4-9220-dad25624c3a9"/>
    <s v="Show location"/>
  </r>
  <r>
    <s v="2021-04-29"/>
    <s v="Round3"/>
    <x v="6"/>
    <s v="DTM06"/>
    <s v="SD07"/>
    <x v="58"/>
    <s v="DTM0605"/>
    <s v="SD07095"/>
    <s v="Alfarshaya"/>
    <s v="DTM0605002"/>
    <s v="yes"/>
    <n v="12.25264"/>
    <n v="29.6524"/>
    <s v="Rural"/>
    <s v="Village"/>
    <n v="57"/>
    <n v="404"/>
    <n v="57"/>
    <n v="404"/>
    <m/>
    <m/>
    <n v="57"/>
    <n v="404"/>
    <m/>
    <m/>
    <m/>
    <m/>
    <m/>
    <m/>
    <m/>
    <m/>
    <x v="6"/>
    <m/>
    <m/>
    <m/>
    <m/>
    <m/>
    <s v="Armed conflict, Violence"/>
    <s v=""/>
    <s v=""/>
    <s v=""/>
    <m/>
    <n v="57"/>
    <m/>
    <m/>
    <m/>
    <m/>
    <m/>
    <n v="35"/>
    <n v="21"/>
    <n v="29"/>
    <n v="39"/>
    <n v="43"/>
    <n v="51"/>
    <n v="37"/>
    <n v="44"/>
    <n v="41"/>
    <n v="64"/>
    <x v="0"/>
    <m/>
    <m/>
    <m/>
    <m/>
    <m/>
    <m/>
    <s v=" حسين ابوه "/>
    <s v="Ameer"/>
    <s v=" male "/>
    <s v=" 967,058,813 "/>
    <s v=" خالد ابوه عجبنا "/>
    <s v="Ameer"/>
    <s v=" male "/>
    <s v=" 915,662,484 "/>
    <s v=" حارن ابكر عبد الله  "/>
    <s v="Ameer"/>
    <s v=" male "/>
    <s v=" 900,353,736 "/>
    <n v="3"/>
    <s v="In person"/>
    <s v="Yes, for most"/>
    <s v="Yes, for most"/>
    <s v="Yes, for everything"/>
    <s v="Green     "/>
    <n v="553"/>
    <n v="185"/>
    <n v="219"/>
    <s v="South Kordofan"/>
    <s v="Dilling"/>
    <s v="SD07"/>
    <s v="SD07095"/>
    <s v="Accurate"/>
    <s v="b34d2d4d-ca98-4c67-9ff2-1da24c34cfe0"/>
    <s v="Show location"/>
  </r>
  <r>
    <s v="2021-05-10"/>
    <s v="Round3"/>
    <x v="6"/>
    <s v="DTM06"/>
    <s v="SD07"/>
    <x v="58"/>
    <s v="DTM0605"/>
    <s v="SD07095"/>
    <s v="Algoz Sharg"/>
    <s v="DTM0605007"/>
    <s v="yes"/>
    <n v="12.521100000000001"/>
    <n v="29.666039999999999"/>
    <s v="Urban"/>
    <s v="neighborhood"/>
    <n v="13"/>
    <n v="89"/>
    <n v="7"/>
    <n v="60"/>
    <m/>
    <m/>
    <n v="7"/>
    <n v="60"/>
    <m/>
    <m/>
    <m/>
    <m/>
    <m/>
    <m/>
    <m/>
    <m/>
    <x v="6"/>
    <m/>
    <m/>
    <m/>
    <m/>
    <m/>
    <s v="Armed conflict, Violence"/>
    <s v=""/>
    <s v=""/>
    <s v=""/>
    <m/>
    <n v="7"/>
    <m/>
    <m/>
    <m/>
    <m/>
    <m/>
    <n v="0"/>
    <n v="0"/>
    <n v="6"/>
    <n v="4"/>
    <n v="15"/>
    <n v="9"/>
    <n v="9"/>
    <n v="17"/>
    <n v="0"/>
    <n v="0"/>
    <x v="0"/>
    <m/>
    <m/>
    <m/>
    <m/>
    <m/>
    <m/>
    <s v=" حامد خريف "/>
    <s v="Ameer"/>
    <s v=" male "/>
    <s v=" 122,533,880 "/>
    <s v=" السلطان مغنونق "/>
    <s v="Shaik"/>
    <s v=" male "/>
    <s v=" 127,112,833 "/>
    <s v=""/>
    <s v=""/>
    <s v=""/>
    <s v=""/>
    <n v="2"/>
    <s v="In person"/>
    <s v="Yes, for everything"/>
    <s v="Yes, for most"/>
    <s v="Yes, for everything"/>
    <s v="Green     "/>
    <n v="560"/>
    <n v="30"/>
    <n v="30"/>
    <s v="South Kordofan"/>
    <s v="Al Quoz"/>
    <s v="SD07"/>
    <s v="SD07094"/>
    <s v="Close"/>
    <s v="57b6e8c2-7cf7-4ee5-aa63-9c8f3b7d0065"/>
    <s v="Show location"/>
  </r>
  <r>
    <s v="2021-06-04"/>
    <s v="Round3"/>
    <x v="6"/>
    <s v="DTM06"/>
    <s v="SD07"/>
    <x v="58"/>
    <s v="DTM0605"/>
    <s v="SD07095"/>
    <s v="Alhla Aljadida"/>
    <s v="DTM0605008"/>
    <s v="yes"/>
    <n v="12.4648"/>
    <n v="29.63036"/>
    <s v="Urban"/>
    <s v="neighborhood"/>
    <n v="835"/>
    <n v="1967"/>
    <n v="700"/>
    <n v="3500"/>
    <n v="100"/>
    <n v="500"/>
    <n v="200"/>
    <n v="1000"/>
    <n v="70"/>
    <n v="350"/>
    <n v="80"/>
    <n v="400"/>
    <n v="100"/>
    <n v="500"/>
    <n v="150"/>
    <n v="750"/>
    <x v="6"/>
    <s v="Dilling"/>
    <m/>
    <m/>
    <m/>
    <m/>
    <s v="Armed conflict, Violence"/>
    <s v=""/>
    <s v=""/>
    <s v=""/>
    <m/>
    <n v="700"/>
    <m/>
    <m/>
    <m/>
    <m/>
    <m/>
    <n v="300"/>
    <n v="300"/>
    <n v="200"/>
    <n v="200"/>
    <n v="450"/>
    <n v="550"/>
    <n v="600"/>
    <n v="400"/>
    <n v="220"/>
    <n v="280"/>
    <x v="0"/>
    <m/>
    <m/>
    <m/>
    <m/>
    <m/>
    <m/>
    <s v=" عبدالحميد عمدة "/>
    <s v="Religious leaders"/>
    <s v=" male "/>
    <s v=" 126,787,012 "/>
    <s v=" حافظ التجاني "/>
    <s v="Ameer"/>
    <s v=" male "/>
    <s v=" 123,073,712 "/>
    <s v=""/>
    <s v=""/>
    <s v=""/>
    <s v=""/>
    <n v="2"/>
    <s v="In person"/>
    <s v="Yes, for most"/>
    <s v="Yes, for most"/>
    <s v="Yes, for most"/>
    <s v="Orange    "/>
    <n v="1519"/>
    <n v="1770"/>
    <n v="1730"/>
    <s v="South Kordofan"/>
    <s v="Al Quoz"/>
    <s v="SD07"/>
    <s v="SD07094"/>
    <s v="Close"/>
    <s v="36ecd8b8-aa0d-486a-bff9-853268346f4d"/>
    <s v="Show location"/>
  </r>
  <r>
    <s v="2021-06-06"/>
    <s v="Round3"/>
    <x v="6"/>
    <s v="DTM06"/>
    <s v="SD07"/>
    <x v="58"/>
    <s v="DTM0605"/>
    <s v="SD07095"/>
    <s v="Allabad"/>
    <s v="DTM0605029"/>
    <s v="yes"/>
    <n v="12.655900000000001"/>
    <n v="29.67061"/>
    <s v="Rural"/>
    <s v="Village"/>
    <n v="70"/>
    <n v="420"/>
    <n v="200"/>
    <n v="1200"/>
    <n v="20"/>
    <n v="120"/>
    <n v="50"/>
    <n v="300"/>
    <m/>
    <m/>
    <n v="60"/>
    <n v="360"/>
    <n v="30"/>
    <n v="180"/>
    <n v="40"/>
    <n v="240"/>
    <x v="6"/>
    <m/>
    <m/>
    <m/>
    <m/>
    <m/>
    <s v="Armed conflict, Violence"/>
    <s v="Communal clashes (ethnic, land, cattle) "/>
    <s v=""/>
    <s v=""/>
    <m/>
    <n v="200"/>
    <m/>
    <m/>
    <m/>
    <m/>
    <m/>
    <n v="70"/>
    <n v="80"/>
    <n v="100"/>
    <n v="150"/>
    <n v="90"/>
    <n v="130"/>
    <n v="180"/>
    <n v="220"/>
    <n v="80"/>
    <n v="100"/>
    <x v="0"/>
    <m/>
    <m/>
    <m/>
    <m/>
    <m/>
    <m/>
    <s v=""/>
    <s v=""/>
    <s v=""/>
    <s v=""/>
    <s v=" احمد مدني "/>
    <s v="Omda"/>
    <s v=" male "/>
    <s v=" 911,124,452 "/>
    <s v=" يوسف جلدكون "/>
    <s v="Ameer"/>
    <s v=" male "/>
    <s v=" 126,290,008 "/>
    <n v="2"/>
    <s v="In person"/>
    <s v="Yes, for most"/>
    <s v="Yes, for most"/>
    <s v="Yes, for most"/>
    <s v="Orange    "/>
    <n v="1511"/>
    <n v="520"/>
    <n v="680"/>
    <s v="South Kordofan"/>
    <s v="Dilling"/>
    <s v="SD02"/>
    <s v="SD07095"/>
    <s v="NO"/>
    <s v="f6a4f6f9-13da-47b7-88cf-8b8247229e4e"/>
    <s v="Show location"/>
  </r>
  <r>
    <s v="2021-06-05"/>
    <s v="Round3"/>
    <x v="6"/>
    <s v="DTM06"/>
    <s v="SD07"/>
    <x v="58"/>
    <s v="DTM0605"/>
    <s v="SD07095"/>
    <s v="Almlkeya"/>
    <s v="DTM0605027"/>
    <s v="yes"/>
    <n v="12.5105"/>
    <n v="29.600280000000001"/>
    <s v="Urban"/>
    <s v="neighborhood"/>
    <n v="11"/>
    <n v="25"/>
    <n v="7"/>
    <n v="45"/>
    <m/>
    <m/>
    <n v="4"/>
    <n v="24"/>
    <m/>
    <m/>
    <m/>
    <m/>
    <n v="2"/>
    <n v="12"/>
    <n v="1"/>
    <n v="9"/>
    <x v="6"/>
    <s v="Dilling"/>
    <m/>
    <m/>
    <m/>
    <m/>
    <s v="Armed conflict, Violence"/>
    <s v=""/>
    <s v=""/>
    <s v=""/>
    <m/>
    <n v="7"/>
    <m/>
    <m/>
    <m/>
    <m/>
    <m/>
    <n v="2"/>
    <n v="1"/>
    <n v="3"/>
    <n v="4"/>
    <n v="4"/>
    <n v="5"/>
    <n v="8"/>
    <n v="8"/>
    <n v="4"/>
    <n v="6"/>
    <x v="0"/>
    <m/>
    <m/>
    <m/>
    <m/>
    <m/>
    <m/>
    <s v=" عاصم علي عبد القادر "/>
    <s v="Ameer"/>
    <s v=" male "/>
    <s v=" 122,724,936 "/>
    <s v=" جمعة ضلمان "/>
    <s v="Religious leaders"/>
    <s v=""/>
    <s v=""/>
    <s v=""/>
    <s v=""/>
    <s v=""/>
    <s v=""/>
    <n v="2"/>
    <s v="In person"/>
    <s v="Yes, for most"/>
    <s v="Yes, for most"/>
    <s v="Yes, for most"/>
    <s v="Orange    "/>
    <n v="1518"/>
    <n v="21"/>
    <n v="24"/>
    <s v="South Kordofan"/>
    <s v="Dilling"/>
    <s v="SD18"/>
    <s v="SD07095"/>
    <s v="Accurate"/>
    <s v="98cf8409-0857-479b-ade9-befda65f14ad"/>
    <s v="Show location"/>
  </r>
  <r>
    <s v="2021-04-30"/>
    <s v="Round3"/>
    <x v="6"/>
    <s v="DTM06"/>
    <s v="SD07"/>
    <x v="58"/>
    <s v="DTM0605"/>
    <s v="SD07095"/>
    <s v="Alradeif"/>
    <s v="DTM0605009"/>
    <s v="no"/>
    <n v="12.034940000000001"/>
    <n v="29.650279999999999"/>
    <s v="Rural"/>
    <s v="neighborhood"/>
    <n v="116"/>
    <n v="819"/>
    <n v="80"/>
    <n v="400"/>
    <m/>
    <m/>
    <n v="80"/>
    <n v="400"/>
    <m/>
    <m/>
    <m/>
    <m/>
    <m/>
    <m/>
    <m/>
    <m/>
    <x v="6"/>
    <s v="Dilling"/>
    <m/>
    <m/>
    <m/>
    <m/>
    <s v="Armed conflict, Violence"/>
    <s v=""/>
    <s v=""/>
    <s v=""/>
    <m/>
    <n v="80"/>
    <m/>
    <m/>
    <m/>
    <m/>
    <m/>
    <n v="35"/>
    <n v="25"/>
    <n v="40"/>
    <n v="20"/>
    <n v="30"/>
    <n v="70"/>
    <n v="60"/>
    <n v="70"/>
    <n v="20"/>
    <n v="30"/>
    <x v="0"/>
    <m/>
    <m/>
    <m/>
    <m/>
    <m/>
    <m/>
    <s v=" موسي حجر "/>
    <s v="Omda"/>
    <s v=" male "/>
    <s v=" 119,869,204 "/>
    <s v=" عبده رزق الله "/>
    <s v="Ameer"/>
    <s v=" male "/>
    <s v=" 129,870,805 "/>
    <s v=""/>
    <s v=""/>
    <s v=""/>
    <s v=""/>
    <n v="2"/>
    <s v="In person"/>
    <s v="Yes, for everything"/>
    <s v="Yes, for everything"/>
    <s v="Yes, for everything"/>
    <s v="Green     "/>
    <n v="549"/>
    <n v="185"/>
    <n v="215"/>
    <s v="South Kordofan"/>
    <s v="Dilling"/>
    <s v="SD07"/>
    <s v="SD07095"/>
    <s v="Accurate"/>
    <s v="59dfd061-809c-4c80-9dd0-5d8065b4d7fc"/>
    <s v="Show location"/>
  </r>
  <r>
    <s v="2021-06-08"/>
    <s v="Round3"/>
    <x v="6"/>
    <s v="DTM06"/>
    <s v="SD07"/>
    <x v="58"/>
    <s v="DTM0605"/>
    <s v="SD07095"/>
    <s v="Alwady"/>
    <s v="DTM0605024"/>
    <s v="yes"/>
    <n v="12.397600000000001"/>
    <n v="29.650230000000001"/>
    <s v="Urban"/>
    <s v="neighborhood"/>
    <n v="14"/>
    <n v="110"/>
    <n v="200"/>
    <n v="1020"/>
    <m/>
    <m/>
    <n v="112"/>
    <n v="565"/>
    <n v="53"/>
    <n v="275"/>
    <n v="35"/>
    <n v="180"/>
    <m/>
    <m/>
    <m/>
    <m/>
    <x v="6"/>
    <s v="Dilling"/>
    <m/>
    <m/>
    <m/>
    <m/>
    <s v="Armed conflict, Violence"/>
    <s v=""/>
    <s v=""/>
    <s v=""/>
    <m/>
    <m/>
    <m/>
    <m/>
    <m/>
    <n v="200"/>
    <m/>
    <n v="52"/>
    <n v="15"/>
    <n v="82"/>
    <n v="127"/>
    <n v="97"/>
    <n v="119"/>
    <n v="141"/>
    <n v="171"/>
    <n v="89"/>
    <n v="127"/>
    <x v="1"/>
    <m/>
    <m/>
    <m/>
    <m/>
    <m/>
    <m/>
    <s v=" سالم عبد بريمة "/>
    <s v="Ameer"/>
    <s v=" male "/>
    <s v=" 118,621,166 "/>
    <s v=""/>
    <s v=""/>
    <s v=""/>
    <s v=""/>
    <s v=""/>
    <s v=""/>
    <s v=""/>
    <s v=""/>
    <n v="1"/>
    <s v="In person"/>
    <s v="Yes, for most"/>
    <s v="Yes, for most"/>
    <s v="Yes, for most"/>
    <s v="Red       "/>
    <n v="1521"/>
    <n v="461"/>
    <n v="559"/>
    <s v="South Kordofan"/>
    <s v="Dilling"/>
    <s v="SD02"/>
    <s v="SD07095"/>
    <s v="NO"/>
    <s v="8a9afa20-b578-414c-9d28-e6fe1bdd9b2a"/>
    <s v="Show location"/>
  </r>
  <r>
    <s v="2021-05-02"/>
    <s v="Round3"/>
    <x v="6"/>
    <s v="DTM06"/>
    <s v="SD07"/>
    <x v="58"/>
    <s v="DTM0605"/>
    <s v="SD07095"/>
    <s v="Fath Alrahman"/>
    <s v="DTM0605010"/>
    <s v="yes"/>
    <n v="12.662000000000001"/>
    <n v="29.66431"/>
    <s v="Urban"/>
    <s v="neighborhood"/>
    <n v="6"/>
    <n v="31"/>
    <n v="6"/>
    <n v="31"/>
    <m/>
    <m/>
    <n v="6"/>
    <n v="31"/>
    <m/>
    <m/>
    <m/>
    <m/>
    <m/>
    <m/>
    <m/>
    <m/>
    <x v="6"/>
    <m/>
    <m/>
    <m/>
    <m/>
    <m/>
    <s v="Armed conflict, Violence"/>
    <s v=""/>
    <s v=""/>
    <s v=""/>
    <m/>
    <n v="6"/>
    <m/>
    <m/>
    <m/>
    <m/>
    <m/>
    <n v="0"/>
    <n v="3"/>
    <n v="3"/>
    <n v="1"/>
    <n v="0"/>
    <n v="9"/>
    <n v="4"/>
    <n v="10"/>
    <n v="1"/>
    <n v="0"/>
    <x v="0"/>
    <m/>
    <m/>
    <m/>
    <m/>
    <m/>
    <m/>
    <s v=" السماني حماد "/>
    <s v="Ameer"/>
    <s v=" male "/>
    <s v=" 111,179,542 "/>
    <s v=""/>
    <s v=""/>
    <s v=""/>
    <s v=""/>
    <s v=""/>
    <s v=""/>
    <s v=""/>
    <s v=""/>
    <n v="1"/>
    <s v="On the phone"/>
    <s v="Yes, for everything"/>
    <s v="Yes, for everything"/>
    <s v="Yes, for everything"/>
    <s v="Orange    "/>
    <n v="559"/>
    <n v="8"/>
    <n v="23"/>
    <s v="South Kordofan"/>
    <s v="Dilling"/>
    <s v="SD02"/>
    <s v="SD07095"/>
    <s v="NO"/>
    <s v="20483e1a-2737-49ef-be86-b67de4b3b2e8"/>
    <s v="Show location"/>
  </r>
  <r>
    <s v="2021-04-29"/>
    <s v="Round3"/>
    <x v="6"/>
    <s v="DTM06"/>
    <s v="SD07"/>
    <x v="58"/>
    <s v="DTM0605"/>
    <s v="SD07095"/>
    <s v="Fegosa"/>
    <s v="DTM0605018"/>
    <s v="yes"/>
    <n v="11.9498"/>
    <n v="29.70862"/>
    <s v="Rural"/>
    <s v="Village"/>
    <n v="373"/>
    <n v="2611"/>
    <n v="373"/>
    <n v="2611"/>
    <n v="70"/>
    <n v="490"/>
    <n v="221"/>
    <n v="1547"/>
    <n v="71"/>
    <n v="504"/>
    <n v="11"/>
    <n v="70"/>
    <m/>
    <m/>
    <m/>
    <m/>
    <x v="6"/>
    <m/>
    <m/>
    <m/>
    <m/>
    <m/>
    <s v="Armed conflict, Violence"/>
    <s v=""/>
    <s v=""/>
    <s v=""/>
    <m/>
    <n v="373"/>
    <m/>
    <m/>
    <m/>
    <m/>
    <m/>
    <n v="215"/>
    <n v="179"/>
    <n v="227"/>
    <n v="250"/>
    <n v="203"/>
    <n v="392"/>
    <n v="274"/>
    <n v="310"/>
    <n v="227"/>
    <n v="334"/>
    <x v="1"/>
    <m/>
    <m/>
    <m/>
    <m/>
    <m/>
    <m/>
    <s v=" ابراهيم ود الريف عربي "/>
    <s v="Religious leaders"/>
    <s v=" male "/>
    <s v=" 917,886,620 "/>
    <s v=" عادل جودة كيدمان "/>
    <s v="Ameer"/>
    <s v=" male "/>
    <s v=" 122,745,928 "/>
    <s v=""/>
    <s v=""/>
    <s v=""/>
    <s v=""/>
    <n v="2"/>
    <s v="In person"/>
    <s v="Yes, for most"/>
    <s v="Yes, for most"/>
    <s v="Yes, for everything"/>
    <s v="Orange    "/>
    <n v="554"/>
    <n v="1146"/>
    <n v="1465"/>
    <s v="South Kordofan"/>
    <s v="Habila - SK"/>
    <s v="SD07"/>
    <s v="SD07103"/>
    <s v="Close"/>
    <s v="a76f80ea-aede-43dd-84e8-be766c54e558"/>
    <s v="Show location"/>
  </r>
  <r>
    <s v="2021-06-04"/>
    <s v="Round3"/>
    <x v="6"/>
    <s v="DTM06"/>
    <s v="SD07"/>
    <x v="58"/>
    <s v="DTM0605"/>
    <s v="SD07095"/>
    <s v="Ferish"/>
    <s v="DTM0605031"/>
    <s v="yes"/>
    <n v="12.229900000000001"/>
    <n v="29.650569999999998"/>
    <s v="Urban"/>
    <s v="neighborhood"/>
    <n v="137"/>
    <n v="577"/>
    <n v="460"/>
    <n v="2760"/>
    <n v="80"/>
    <n v="480"/>
    <n v="130"/>
    <n v="780"/>
    <n v="70"/>
    <n v="420"/>
    <n v="80"/>
    <n v="480"/>
    <n v="40"/>
    <n v="240"/>
    <n v="60"/>
    <n v="360"/>
    <x v="6"/>
    <s v="Dilling"/>
    <m/>
    <m/>
    <m/>
    <m/>
    <s v="Armed conflict, Violence"/>
    <s v=""/>
    <s v=""/>
    <s v=""/>
    <m/>
    <n v="460"/>
    <m/>
    <m/>
    <m/>
    <m/>
    <m/>
    <n v="50"/>
    <n v="60"/>
    <n v="300"/>
    <n v="350"/>
    <n v="30"/>
    <n v="400"/>
    <n v="450"/>
    <n v="550"/>
    <n v="250"/>
    <n v="320"/>
    <x v="0"/>
    <m/>
    <m/>
    <m/>
    <m/>
    <m/>
    <m/>
    <s v=" على حمدان "/>
    <s v="Omda"/>
    <s v=" male "/>
    <s v=" 125,707,185 "/>
    <s v=" ادم تاور "/>
    <s v="Ameer"/>
    <s v=" male "/>
    <s v=" 964,430,206 "/>
    <s v=""/>
    <s v=""/>
    <s v=""/>
    <s v=""/>
    <n v="2"/>
    <s v="In person"/>
    <s v="Yes, for most"/>
    <s v="Yes, for most"/>
    <s v="Yes, for most"/>
    <s v="Orange    "/>
    <n v="1515"/>
    <n v="1080"/>
    <n v="1680"/>
    <s v="South Kordofan"/>
    <s v="Dilling"/>
    <s v="SD02"/>
    <s v="SD07095"/>
    <s v="NO"/>
    <s v="005dc8dc-e6b6-4fe5-914e-2a4b41eaf6e4"/>
    <s v="Show location"/>
  </r>
  <r>
    <s v="2021-06-04"/>
    <s v="Round3"/>
    <x v="6"/>
    <s v="DTM06"/>
    <s v="SD07"/>
    <x v="58"/>
    <s v="DTM0605"/>
    <s v="SD07095"/>
    <s v="Ferish 2"/>
    <s v="DTM0605032"/>
    <s v="yes"/>
    <n v="12.7158"/>
    <n v="29.681999999999999"/>
    <s v="Urban"/>
    <s v="neighborhood"/>
    <n v="40"/>
    <n v="276"/>
    <n v="400"/>
    <n v="2400"/>
    <n v="80"/>
    <n v="480"/>
    <n v="100"/>
    <n v="600"/>
    <n v="20"/>
    <n v="120"/>
    <n v="60"/>
    <n v="360"/>
    <n v="40"/>
    <n v="240"/>
    <n v="100"/>
    <n v="600"/>
    <x v="6"/>
    <s v="Dilling"/>
    <m/>
    <m/>
    <m/>
    <m/>
    <s v="Armed conflict, Violence"/>
    <s v=""/>
    <s v=""/>
    <s v=""/>
    <m/>
    <n v="400"/>
    <m/>
    <m/>
    <m/>
    <m/>
    <m/>
    <n v="80"/>
    <n v="100"/>
    <n v="70"/>
    <n v="150"/>
    <n v="250"/>
    <n v="350"/>
    <n v="450"/>
    <n v="600"/>
    <n v="150"/>
    <n v="200"/>
    <x v="0"/>
    <m/>
    <m/>
    <m/>
    <m/>
    <m/>
    <m/>
    <s v=" مبارك أمريكا كردويش "/>
    <s v="Omda"/>
    <s v=" male "/>
    <s v=" 111,223,894 "/>
    <s v=" عبود سعيد "/>
    <s v="Omda"/>
    <s v=" male "/>
    <s v=" 123,420,232 "/>
    <s v=""/>
    <s v=""/>
    <s v=""/>
    <s v=""/>
    <n v="2"/>
    <s v="In person"/>
    <s v="Yes, for most"/>
    <s v="Yes, for most"/>
    <s v="Yes, for most"/>
    <s v="Orange    "/>
    <n v="1516"/>
    <n v="1000"/>
    <n v="1400"/>
    <s v="South Kordofan"/>
    <s v="Dilling"/>
    <s v="SD18"/>
    <s v="SD07095"/>
    <s v="Close"/>
    <s v="a2122adb-644c-49bc-9660-59c518a424d6"/>
    <s v="Show location"/>
  </r>
  <r>
    <s v="2021-05-02"/>
    <s v="Round3"/>
    <x v="6"/>
    <s v="DTM06"/>
    <s v="SD07"/>
    <x v="58"/>
    <s v="DTM0605"/>
    <s v="SD07095"/>
    <s v="Gadra"/>
    <s v="DTM0605011"/>
    <s v="yes"/>
    <n v="12.7751"/>
    <n v="29.657119999999999"/>
    <s v="Urban"/>
    <s v="neighborhood"/>
    <n v="201"/>
    <n v="300"/>
    <n v="213"/>
    <n v="1070"/>
    <m/>
    <m/>
    <n v="213"/>
    <n v="1070"/>
    <m/>
    <m/>
    <m/>
    <m/>
    <m/>
    <m/>
    <m/>
    <m/>
    <x v="6"/>
    <m/>
    <m/>
    <m/>
    <m/>
    <m/>
    <s v="Armed conflict, Violence"/>
    <s v=""/>
    <s v=""/>
    <s v=""/>
    <m/>
    <n v="213"/>
    <m/>
    <m/>
    <m/>
    <m/>
    <m/>
    <n v="81"/>
    <n v="97"/>
    <n v="108"/>
    <n v="173"/>
    <n v="113"/>
    <n v="104"/>
    <n v="119"/>
    <n v="124"/>
    <n v="92"/>
    <n v="59"/>
    <x v="1"/>
    <m/>
    <m/>
    <m/>
    <m/>
    <m/>
    <m/>
    <s v=" محمد ابكر "/>
    <s v="Ameer"/>
    <s v=" male "/>
    <s v=" 124,146,306 "/>
    <s v=""/>
    <s v=""/>
    <s v=""/>
    <s v=""/>
    <s v=""/>
    <s v=""/>
    <s v=""/>
    <s v=""/>
    <n v="1"/>
    <s v="On the phone"/>
    <s v="Yes, for most"/>
    <s v="Yes, for most"/>
    <s v="Yes, for everything"/>
    <s v="Red       "/>
    <n v="558"/>
    <n v="513"/>
    <n v="557"/>
    <s v="South Kordofan"/>
    <s v="Dilling"/>
    <s v="SD02"/>
    <s v="SD07095"/>
    <s v="NO"/>
    <s v="742a587c-7aec-4672-b8b9-a0b2a02e9343"/>
    <s v="Show location"/>
  </r>
  <r>
    <s v="2021-06-04"/>
    <s v="Round3"/>
    <x v="6"/>
    <s v="DTM06"/>
    <s v="SD07"/>
    <x v="58"/>
    <s v="DTM0605"/>
    <s v="SD07095"/>
    <s v="Hai Al salam"/>
    <s v="DTM0605023"/>
    <s v="yes"/>
    <n v="12.1135"/>
    <n v="29.668710000000001"/>
    <s v="Urban"/>
    <s v="neighborhood"/>
    <n v="68"/>
    <n v="661"/>
    <n v="120"/>
    <n v="720"/>
    <m/>
    <m/>
    <n v="70"/>
    <n v="500"/>
    <m/>
    <m/>
    <n v="20"/>
    <n v="90"/>
    <n v="10"/>
    <n v="40"/>
    <n v="20"/>
    <n v="90"/>
    <x v="6"/>
    <s v="Dilling"/>
    <m/>
    <m/>
    <m/>
    <m/>
    <s v="Armed conflict, Violence"/>
    <s v=""/>
    <s v=""/>
    <s v=""/>
    <m/>
    <n v="120"/>
    <m/>
    <m/>
    <m/>
    <m/>
    <m/>
    <n v="40"/>
    <n v="50"/>
    <n v="100"/>
    <n v="80"/>
    <n v="140"/>
    <n v="180"/>
    <n v="30"/>
    <n v="45"/>
    <n v="25"/>
    <n v="30"/>
    <x v="1"/>
    <m/>
    <m/>
    <m/>
    <m/>
    <m/>
    <m/>
    <s v=" عبدالرحمن شنطه "/>
    <s v="Omda"/>
    <s v=" male "/>
    <s v=" 909,411,857 "/>
    <s v=""/>
    <s v=""/>
    <s v=""/>
    <s v=""/>
    <s v=""/>
    <s v=""/>
    <s v=""/>
    <s v=""/>
    <n v="1"/>
    <s v="In person"/>
    <s v="Yes, for most"/>
    <s v="Yes, for most"/>
    <s v="Yes, for most"/>
    <s v="Red       "/>
    <n v="1517"/>
    <n v="335"/>
    <n v="385"/>
    <s v="South Kordofan"/>
    <s v="Dilling"/>
    <s v="SD07"/>
    <s v="SD07095"/>
    <s v="Accurate"/>
    <s v="7db643a8-464d-4bd5-817c-36ad77e2a17f"/>
    <s v="Show location"/>
  </r>
  <r>
    <s v="2021-06-08"/>
    <s v="Round3"/>
    <x v="6"/>
    <s v="DTM06"/>
    <s v="SD07"/>
    <x v="58"/>
    <s v="DTM0605"/>
    <s v="SD07095"/>
    <s v="Hai Almak Shamal"/>
    <s v="DTM0605012"/>
    <s v="yes"/>
    <n v="12.678800000000001"/>
    <n v="29.855149999999998"/>
    <s v="Urban"/>
    <s v="neighborhood"/>
    <n v="151"/>
    <n v="2183"/>
    <n v="342"/>
    <n v="1861"/>
    <m/>
    <m/>
    <n v="342"/>
    <n v="1861"/>
    <m/>
    <m/>
    <m/>
    <m/>
    <m/>
    <m/>
    <m/>
    <m/>
    <x v="6"/>
    <s v="Dilling"/>
    <s v="South Kordofan"/>
    <m/>
    <m/>
    <m/>
    <s v="Armed conflict, Violence"/>
    <s v=""/>
    <s v=""/>
    <s v=""/>
    <m/>
    <n v="342"/>
    <m/>
    <m/>
    <m/>
    <m/>
    <m/>
    <n v="82"/>
    <n v="45"/>
    <n v="172"/>
    <n v="127"/>
    <n v="191"/>
    <n v="173"/>
    <n v="281"/>
    <n v="390"/>
    <n v="191"/>
    <n v="209"/>
    <x v="0"/>
    <m/>
    <m/>
    <m/>
    <m/>
    <m/>
    <m/>
    <s v=" احمد موسي حربان "/>
    <s v="Omda"/>
    <s v=" male "/>
    <s v=" 919,050,191 "/>
    <s v=" الصادق طبيق  "/>
    <s v="Ameer"/>
    <s v=" male "/>
    <s v=" 905,279,800 "/>
    <s v=" علي حمدان "/>
    <s v="Ameer"/>
    <s v=" male "/>
    <s v=" 112,707,185 "/>
    <n v="3"/>
    <s v="In person"/>
    <s v="Yes, for most"/>
    <s v="Yes, for most"/>
    <s v="Yes, for most"/>
    <s v="Green     "/>
    <n v="1522"/>
    <n v="917"/>
    <n v="944"/>
    <s v="South Kordofan"/>
    <s v="Dilling"/>
    <s v="SD02"/>
    <s v="SD07095"/>
    <s v="NO"/>
    <s v="1387dec6-8071-4f65-ae57-7deb69c63cb4"/>
    <s v="Show location"/>
  </r>
  <r>
    <s v="2021-06-08"/>
    <s v="Round3"/>
    <x v="6"/>
    <s v="DTM06"/>
    <s v="SD07"/>
    <x v="58"/>
    <s v="DTM0605"/>
    <s v="SD07095"/>
    <s v="Hai Alsafa"/>
    <s v="DTM0605013"/>
    <s v="yes"/>
    <n v="12.582000000000001"/>
    <n v="29.673220000000001"/>
    <s v="Urban"/>
    <s v="neighborhood"/>
    <n v="188"/>
    <n v="1316"/>
    <n v="255"/>
    <n v="1680"/>
    <m/>
    <m/>
    <n v="255"/>
    <n v="1680"/>
    <m/>
    <m/>
    <m/>
    <m/>
    <m/>
    <m/>
    <m/>
    <m/>
    <x v="6"/>
    <s v="Dilling"/>
    <s v="South Kordofan"/>
    <m/>
    <m/>
    <m/>
    <s v="Armed conflict, Violence"/>
    <s v=""/>
    <s v=""/>
    <s v=""/>
    <m/>
    <n v="255"/>
    <m/>
    <m/>
    <m/>
    <m/>
    <m/>
    <n v="15"/>
    <n v="37"/>
    <n v="96"/>
    <n v="163"/>
    <n v="215"/>
    <n v="252"/>
    <n v="200"/>
    <n v="303"/>
    <n v="244"/>
    <n v="155"/>
    <x v="1"/>
    <m/>
    <m/>
    <m/>
    <m/>
    <m/>
    <m/>
    <s v=" المك الجاك "/>
    <s v="Omda"/>
    <s v=" male "/>
    <s v=" 903,700,021 "/>
    <s v=" باشا ابراهيم "/>
    <s v="Ameer"/>
    <s v=" male "/>
    <s v=" 914,079,412 "/>
    <s v=""/>
    <s v=""/>
    <s v=""/>
    <s v=""/>
    <n v="2"/>
    <s v="In person"/>
    <s v="Yes, for everything"/>
    <s v="Yes, for most"/>
    <s v="Yes, for most"/>
    <s v="Orange    "/>
    <n v="1523"/>
    <n v="770"/>
    <n v="910"/>
    <s v="South Kordofan"/>
    <s v="Dilling"/>
    <s v="SD02"/>
    <s v="SD07095"/>
    <s v="NO"/>
    <s v="afbcaffa-e182-40ca-8a7f-57d75c5d3c08"/>
    <s v="Show location"/>
  </r>
  <r>
    <s v="2021-05-01"/>
    <s v="Round3"/>
    <x v="6"/>
    <s v="DTM06"/>
    <s v="SD07"/>
    <x v="58"/>
    <s v="DTM0605"/>
    <s v="SD07095"/>
    <s v="Hia Altorg"/>
    <s v="DTM0605014"/>
    <s v="yes"/>
    <n v="12.5915"/>
    <n v="29.646570000000001"/>
    <s v="Urban"/>
    <s v="neighborhood"/>
    <n v="118"/>
    <n v="650"/>
    <n v="158"/>
    <n v="1239"/>
    <m/>
    <m/>
    <n v="158"/>
    <n v="1239"/>
    <m/>
    <m/>
    <m/>
    <m/>
    <m/>
    <m/>
    <m/>
    <m/>
    <x v="6"/>
    <s v="Dilling"/>
    <s v="South Kordofan"/>
    <m/>
    <m/>
    <m/>
    <s v="Armed conflict, Violence"/>
    <s v=""/>
    <s v=""/>
    <s v=""/>
    <m/>
    <n v="158"/>
    <m/>
    <m/>
    <m/>
    <m/>
    <m/>
    <n v="100"/>
    <n v="126"/>
    <n v="75"/>
    <n v="92"/>
    <n v="117"/>
    <n v="151"/>
    <n v="151"/>
    <n v="176"/>
    <n v="100"/>
    <n v="151"/>
    <x v="0"/>
    <m/>
    <m/>
    <m/>
    <m/>
    <m/>
    <m/>
    <s v=" احمد محماد  "/>
    <s v="Ameer"/>
    <s v=" male "/>
    <s v=" 111,439,976 "/>
    <s v="  يعقوب تاور "/>
    <s v="Ameer"/>
    <s v=" male "/>
    <s v=" 114,481,553 "/>
    <s v=""/>
    <s v=""/>
    <s v=""/>
    <s v=""/>
    <n v="2"/>
    <s v="On the phone"/>
    <s v="Yes, for most"/>
    <s v="Yes, for most"/>
    <s v="Yes, for most"/>
    <s v="Orange    "/>
    <n v="556"/>
    <n v="543"/>
    <n v="696"/>
    <s v="South Kordofan"/>
    <s v="Dilling"/>
    <s v="SD02"/>
    <s v="SD07095"/>
    <s v="NO"/>
    <s v="29961a62-98c5-4ee9-88f7-9afedccda8c1"/>
    <s v="Show location"/>
  </r>
  <r>
    <s v="2021-05-01"/>
    <s v="Round3"/>
    <x v="6"/>
    <s v="DTM06"/>
    <s v="SD07"/>
    <x v="58"/>
    <s v="DTM0605"/>
    <s v="SD07095"/>
    <s v="Jarbeda"/>
    <s v="DTM0605026"/>
    <s v="yes"/>
    <n v="12.4802"/>
    <n v="29.669730000000001"/>
    <s v="Urban"/>
    <s v="neighborhood"/>
    <n v="149"/>
    <n v="1043"/>
    <n v="149"/>
    <n v="1043"/>
    <m/>
    <m/>
    <n v="149"/>
    <n v="1043"/>
    <m/>
    <m/>
    <m/>
    <m/>
    <m/>
    <m/>
    <m/>
    <m/>
    <x v="6"/>
    <m/>
    <m/>
    <m/>
    <m/>
    <m/>
    <s v="Armed conflict, Violence"/>
    <s v=""/>
    <s v=""/>
    <s v=""/>
    <m/>
    <n v="149"/>
    <m/>
    <m/>
    <m/>
    <m/>
    <m/>
    <n v="72"/>
    <n v="52"/>
    <n v="92"/>
    <n v="72"/>
    <n v="125"/>
    <n v="145"/>
    <n v="131"/>
    <n v="157"/>
    <n v="79"/>
    <n v="118"/>
    <x v="1"/>
    <m/>
    <m/>
    <m/>
    <m/>
    <m/>
    <m/>
    <s v=" جنيف علي خميس "/>
    <s v="Ameer"/>
    <s v=" male "/>
    <s v=" 918,084,343 "/>
    <s v=""/>
    <s v=""/>
    <s v=""/>
    <s v=""/>
    <s v=""/>
    <s v=""/>
    <s v=""/>
    <s v=""/>
    <n v="1"/>
    <s v="On the phone"/>
    <s v="Yes, for everything"/>
    <s v="Yes, for everything"/>
    <s v="Yes, for everything"/>
    <s v="Orange    "/>
    <n v="557"/>
    <n v="499"/>
    <n v="544"/>
    <s v="South Kordofan"/>
    <s v="Al Quoz"/>
    <s v="SD07"/>
    <s v="SD07094"/>
    <s v="Accurate"/>
    <s v="15bc35ac-9f11-4bd0-a431-b9b355c3acaa"/>
    <s v="Show location"/>
  </r>
  <r>
    <s v="2021-06-05"/>
    <s v="Round3"/>
    <x v="6"/>
    <s v="DTM06"/>
    <s v="SD07"/>
    <x v="58"/>
    <s v="DTM0605"/>
    <s v="SD07095"/>
    <s v="Kegnk"/>
    <s v="DTM0605019"/>
    <s v="yes"/>
    <n v="12.4504"/>
    <n v="29.63533"/>
    <s v="Urban"/>
    <s v="neighborhood"/>
    <n v="134"/>
    <n v="201"/>
    <n v="450"/>
    <n v="2700"/>
    <n v="100"/>
    <n v="600"/>
    <n v="100"/>
    <n v="600"/>
    <n v="30"/>
    <n v="180"/>
    <n v="50"/>
    <n v="300"/>
    <n v="70"/>
    <n v="420"/>
    <n v="100"/>
    <n v="600"/>
    <x v="6"/>
    <s v="Dilling"/>
    <m/>
    <m/>
    <m/>
    <m/>
    <s v="Armed conflict, Violence"/>
    <s v=""/>
    <s v=""/>
    <s v=""/>
    <m/>
    <n v="450"/>
    <m/>
    <m/>
    <m/>
    <m/>
    <m/>
    <n v="120"/>
    <n v="130"/>
    <n v="250"/>
    <n v="200"/>
    <n v="400"/>
    <n v="450"/>
    <n v="300"/>
    <n v="300"/>
    <n v="250"/>
    <n v="300"/>
    <x v="0"/>
    <m/>
    <m/>
    <m/>
    <m/>
    <m/>
    <m/>
    <s v=" صباحي عبد القادر "/>
    <s v="Ameer"/>
    <s v=" male "/>
    <s v=" 991,155,282 "/>
    <s v=" ابوزيد حماد "/>
    <s v="NGO/Humanitarian Aid Worker"/>
    <s v=" male "/>
    <s v=" 924,116,364 "/>
    <s v=""/>
    <s v=""/>
    <s v=""/>
    <s v=""/>
    <n v="2"/>
    <s v="In person"/>
    <s v="Yes, for most"/>
    <s v="Yes, for most"/>
    <s v="Yes, for most"/>
    <s v="Orange    "/>
    <n v="1514"/>
    <n v="1320"/>
    <n v="1380"/>
    <s v="South Kordofan"/>
    <s v="Dilling"/>
    <s v="SD02"/>
    <s v="SD07095"/>
    <s v="NO"/>
    <s v="0dde652d-86af-4261-a8c9-1b41c76f591a"/>
    <s v="Show location"/>
  </r>
  <r>
    <s v="2021-06-05"/>
    <s v="Round3"/>
    <x v="6"/>
    <s v="DTM06"/>
    <s v="SD07"/>
    <x v="58"/>
    <s v="DTM0605"/>
    <s v="SD07095"/>
    <s v="Marafeed"/>
    <s v="DTM0605015"/>
    <s v="yes"/>
    <n v="12.4255"/>
    <n v="29.639779999999998"/>
    <s v="Urban"/>
    <s v="neighborhood"/>
    <n v="125"/>
    <n v="501"/>
    <n v="50"/>
    <n v="300"/>
    <m/>
    <m/>
    <n v="20"/>
    <n v="120"/>
    <n v="5"/>
    <n v="30"/>
    <n v="6"/>
    <n v="36"/>
    <n v="7"/>
    <n v="42"/>
    <n v="12"/>
    <n v="72"/>
    <x v="6"/>
    <s v="Dilling"/>
    <m/>
    <m/>
    <m/>
    <m/>
    <s v="Armed conflict, Violence"/>
    <s v=""/>
    <s v=""/>
    <s v=""/>
    <m/>
    <n v="50"/>
    <m/>
    <m/>
    <m/>
    <m/>
    <m/>
    <n v="15"/>
    <n v="20"/>
    <n v="15"/>
    <n v="20"/>
    <n v="40"/>
    <n v="55"/>
    <n v="40"/>
    <n v="50"/>
    <n v="20"/>
    <n v="25"/>
    <x v="0"/>
    <m/>
    <m/>
    <m/>
    <m/>
    <m/>
    <m/>
    <s v=" الضوء حماد مالك "/>
    <s v="Ameer"/>
    <s v=" male "/>
    <s v=" 126,674,565 "/>
    <s v=" التوم رمضان "/>
    <s v="Ameer"/>
    <s v=" male "/>
    <s v=" 121,125,660 "/>
    <s v=""/>
    <s v=""/>
    <s v=""/>
    <s v=""/>
    <n v="2"/>
    <s v="In person"/>
    <s v="Yes, for most"/>
    <s v="Yes, for most"/>
    <s v="Yes, for most"/>
    <s v="Orange    "/>
    <n v="1513"/>
    <n v="130"/>
    <n v="170"/>
    <s v="South Kordofan"/>
    <s v="Dilling"/>
    <s v="SD02"/>
    <s v="SD07095"/>
    <s v="NO"/>
    <s v="3d7ca257-734e-4b63-bb77-8e75c67c8763"/>
    <s v="Show location"/>
  </r>
  <r>
    <s v="2021-04-29"/>
    <s v="Round3"/>
    <x v="6"/>
    <s v="DTM06"/>
    <s v="SD07"/>
    <x v="58"/>
    <s v="DTM0605"/>
    <s v="SD07095"/>
    <s v="Nor Elhuda/Eldelima"/>
    <s v="DTM0605003"/>
    <s v="yes"/>
    <n v="12.25385"/>
    <n v="29.740559999999999"/>
    <s v="Rural"/>
    <s v="Village"/>
    <n v="16"/>
    <n v="118"/>
    <n v="16"/>
    <n v="118"/>
    <m/>
    <m/>
    <n v="16"/>
    <n v="118"/>
    <m/>
    <m/>
    <m/>
    <m/>
    <m/>
    <m/>
    <m/>
    <m/>
    <x v="6"/>
    <m/>
    <m/>
    <m/>
    <m/>
    <m/>
    <s v="Armed conflict, Violence"/>
    <s v=""/>
    <s v=""/>
    <s v=""/>
    <m/>
    <n v="16"/>
    <m/>
    <m/>
    <m/>
    <m/>
    <m/>
    <n v="11"/>
    <n v="4"/>
    <n v="17"/>
    <n v="7"/>
    <n v="21"/>
    <n v="6"/>
    <n v="14"/>
    <n v="21"/>
    <n v="7"/>
    <n v="10"/>
    <x v="0"/>
    <m/>
    <m/>
    <m/>
    <m/>
    <m/>
    <m/>
    <s v=" فطر كمساري جبر الدار "/>
    <s v="Ameer"/>
    <s v=" male "/>
    <s v=" 907,922,881 "/>
    <s v=""/>
    <s v=""/>
    <s v=""/>
    <s v=""/>
    <s v=""/>
    <s v=""/>
    <s v=""/>
    <s v=""/>
    <n v="1"/>
    <s v="On the phone"/>
    <s v="Yes, for everything"/>
    <s v="Yes, for everything"/>
    <s v="Yes, for everything"/>
    <s v="Orange    "/>
    <n v="552"/>
    <n v="70"/>
    <n v="48"/>
    <s v="South Kordofan"/>
    <s v="Dilling"/>
    <s v="SD07"/>
    <s v="SD07095"/>
    <s v="Accurate"/>
    <s v="48d88bf0-d32e-4d25-8f46-d2a62a5ebf03"/>
    <s v="Show location"/>
  </r>
  <r>
    <s v="2021-06-06"/>
    <s v="Round3"/>
    <x v="6"/>
    <s v="DTM06"/>
    <s v="SD07"/>
    <x v="58"/>
    <s v="DTM0605"/>
    <s v="SD07095"/>
    <s v="Sengaat"/>
    <s v="DTM0605022"/>
    <s v="yes"/>
    <n v="12.589"/>
    <n v="29.63617"/>
    <s v="Urban"/>
    <s v="neighborhood"/>
    <n v="40"/>
    <n v="300"/>
    <n v="413"/>
    <n v="2065"/>
    <n v="80"/>
    <n v="400"/>
    <n v="150"/>
    <n v="750"/>
    <n v="13"/>
    <n v="65"/>
    <n v="40"/>
    <n v="250"/>
    <n v="60"/>
    <n v="300"/>
    <n v="70"/>
    <n v="300"/>
    <x v="6"/>
    <s v="Dilling"/>
    <m/>
    <m/>
    <m/>
    <m/>
    <s v="Armed conflict, Violence"/>
    <s v=""/>
    <s v=""/>
    <s v=""/>
    <m/>
    <n v="413"/>
    <m/>
    <m/>
    <m/>
    <m/>
    <m/>
    <n v="110"/>
    <n v="165"/>
    <n v="130"/>
    <n v="170"/>
    <n v="265"/>
    <n v="225"/>
    <n v="300"/>
    <n v="320"/>
    <n v="180"/>
    <n v="200"/>
    <x v="0"/>
    <m/>
    <m/>
    <m/>
    <m/>
    <m/>
    <m/>
    <s v=" ميرغني دينج داتور "/>
    <s v="Ameer"/>
    <s v=" male "/>
    <s v=" 929,218,716 "/>
    <s v=" صابر عابدين "/>
    <s v="Religious leaders"/>
    <s v=" male "/>
    <s v=" 962,994,017 "/>
    <s v=""/>
    <s v=""/>
    <s v=""/>
    <s v=""/>
    <n v="2"/>
    <s v="In person"/>
    <s v="Yes, for most"/>
    <s v="Yes, for most"/>
    <s v="Yes, for most"/>
    <s v="Orange    "/>
    <n v="1512"/>
    <n v="985"/>
    <n v="1080"/>
    <s v="South Kordofan"/>
    <s v="Dilling"/>
    <s v="SD02"/>
    <s v="SD07095"/>
    <s v="NO"/>
    <s v="03661122-ba8d-4372-9eae-97f83e16a211"/>
    <s v="Show location"/>
  </r>
  <r>
    <s v="2021-05-01"/>
    <s v="Round3"/>
    <x v="6"/>
    <s v="DTM06"/>
    <s v="SD07"/>
    <x v="58"/>
    <s v="DTM0605"/>
    <s v="SD07095"/>
    <s v="Tomaat sharig"/>
    <s v="DTM0605017"/>
    <s v="yes"/>
    <n v="12.1943"/>
    <n v="29.670480000000001"/>
    <s v="Urban"/>
    <s v="neighborhood"/>
    <n v="150"/>
    <n v="1063"/>
    <n v="192"/>
    <n v="1278"/>
    <m/>
    <m/>
    <n v="192"/>
    <n v="1278"/>
    <m/>
    <m/>
    <m/>
    <m/>
    <m/>
    <m/>
    <m/>
    <m/>
    <x v="6"/>
    <s v="Delami"/>
    <s v="South Kordofan"/>
    <m/>
    <m/>
    <m/>
    <s v="Armed conflict, Violence"/>
    <s v="Communal clashes (ethnic, land, cattle) "/>
    <s v=""/>
    <s v=""/>
    <m/>
    <n v="192"/>
    <m/>
    <m/>
    <m/>
    <m/>
    <m/>
    <n v="105"/>
    <n v="126"/>
    <n v="119"/>
    <n v="154"/>
    <n v="140"/>
    <n v="81"/>
    <n v="112"/>
    <n v="182"/>
    <n v="119"/>
    <n v="140"/>
    <x v="0"/>
    <m/>
    <m/>
    <m/>
    <m/>
    <m/>
    <m/>
    <s v=" التجاني ادم "/>
    <s v="Ameer"/>
    <s v=" male "/>
    <s v=" 962,970,755 "/>
    <s v=" ابوقور علي داؤود  "/>
    <s v="Religious leaders"/>
    <s v=" male "/>
    <s v=" 125,707,956 "/>
    <s v=" حماد بعشوم كسرو "/>
    <s v="Omda"/>
    <s v=" male "/>
    <s v=" 909,411,857 "/>
    <n v="3"/>
    <s v="In person"/>
    <s v="Yes, for most"/>
    <s v="Yes, for most"/>
    <s v="Yes, for most"/>
    <s v="Green     "/>
    <n v="555"/>
    <n v="595"/>
    <n v="683"/>
    <s v="South Kordofan"/>
    <s v="Dilling"/>
    <s v="SD07"/>
    <s v="SD07095"/>
    <s v="Accurate"/>
    <s v="1a3844c2-2f44-40ee-8d5a-ab3a57fddb62"/>
    <s v="Show location"/>
  </r>
  <r>
    <s v="2021-05-15"/>
    <s v="Round3"/>
    <x v="6"/>
    <s v="DTM06"/>
    <s v="SD07"/>
    <x v="59"/>
    <s v="DTM0615"/>
    <s v="SD07108"/>
    <s v="Al thorida"/>
    <s v="DTM0615011"/>
    <s v="yes"/>
    <n v="10.98861"/>
    <n v="30.018699999999999"/>
    <s v="Rural"/>
    <s v="Village"/>
    <n v="83"/>
    <n v="512"/>
    <n v="257"/>
    <n v="1600"/>
    <m/>
    <m/>
    <n v="68"/>
    <n v="465"/>
    <m/>
    <m/>
    <n v="15"/>
    <n v="47"/>
    <m/>
    <m/>
    <n v="174"/>
    <n v="1088"/>
    <x v="6"/>
    <s v="Ghadeer"/>
    <m/>
    <m/>
    <m/>
    <m/>
    <s v="Armed conflict, Violence"/>
    <s v="Communal clashes (ethnic, land, cattle) "/>
    <s v="Economic reasons (no livelihood/no services)"/>
    <s v=""/>
    <m/>
    <n v="257"/>
    <m/>
    <m/>
    <m/>
    <m/>
    <m/>
    <n v="36"/>
    <n v="55"/>
    <n v="80"/>
    <n v="62"/>
    <n v="168"/>
    <n v="190"/>
    <n v="437"/>
    <n v="507"/>
    <n v="29"/>
    <n v="36"/>
    <x v="0"/>
    <m/>
    <m/>
    <m/>
    <m/>
    <m/>
    <m/>
    <s v=" Mahmud  hamed   "/>
    <s v="Ameer"/>
    <s v=" male "/>
    <s v=" 908,206,402 "/>
    <s v=" Alnor  Hasan  "/>
    <s v="Religious leaders"/>
    <s v=" male "/>
    <s v=" 905,241,286 "/>
    <s v=" Alhaji  rafas  "/>
    <s v="Ameer"/>
    <s v=" male "/>
    <s v=" 903,242,368 "/>
    <n v="3"/>
    <s v="In person"/>
    <s v="Yes, for everything"/>
    <s v="Yes, for everything"/>
    <s v="Yes, for everything"/>
    <s v="Green     "/>
    <n v="69"/>
    <n v="750"/>
    <n v="850"/>
    <s v="South Kordofan"/>
    <s v="Um Durein"/>
    <s v="SD07"/>
    <s v="SD07091"/>
    <s v="Accurate"/>
    <s v="2963fd39-5338-41f0-9926-9f84d5e83f02"/>
    <s v="Show location"/>
  </r>
  <r>
    <s v="2021-05-15"/>
    <s v="Round3"/>
    <x v="6"/>
    <s v="DTM06"/>
    <s v="SD07"/>
    <x v="59"/>
    <s v="DTM0615"/>
    <s v="SD07108"/>
    <s v="Aljabl alahmar bet alkol"/>
    <s v="DTM0615012"/>
    <s v="yes"/>
    <n v="10.862221999999999"/>
    <n v="31.004722000000001"/>
    <s v="Rural"/>
    <s v="neighborhood"/>
    <n v="16"/>
    <n v="121"/>
    <n v="27"/>
    <n v="162"/>
    <m/>
    <m/>
    <n v="27"/>
    <n v="162"/>
    <m/>
    <m/>
    <m/>
    <m/>
    <m/>
    <m/>
    <m/>
    <m/>
    <x v="6"/>
    <s v="Ghadeer"/>
    <m/>
    <m/>
    <m/>
    <m/>
    <s v="Armed conflict, Violence"/>
    <s v="Communal clashes (ethnic, land, cattle) "/>
    <s v="Economic reasons (no livelihood/no services)"/>
    <s v=""/>
    <m/>
    <n v="27"/>
    <m/>
    <m/>
    <m/>
    <m/>
    <m/>
    <n v="8"/>
    <n v="9"/>
    <n v="4"/>
    <n v="16"/>
    <n v="23"/>
    <n v="35"/>
    <n v="24"/>
    <n v="26"/>
    <n v="8"/>
    <n v="9"/>
    <x v="0"/>
    <m/>
    <m/>
    <m/>
    <m/>
    <m/>
    <m/>
    <s v=" Hmudan  Mustafa  "/>
    <s v="Religious leaders"/>
    <s v=" male "/>
    <s v=" 911,997,148 "/>
    <s v=" Mahmud  Tom  "/>
    <s v="Ameer"/>
    <s v=" male "/>
    <s v=" 909,775,217 "/>
    <s v=" Bady  ali  "/>
    <s v="Ameer"/>
    <s v=" male "/>
    <s v=" 907,844,875 "/>
    <n v="3"/>
    <s v="In person"/>
    <s v="Yes, for everything"/>
    <s v="Yes, for everything"/>
    <s v="Yes, for everything"/>
    <s v="Green     "/>
    <n v="672"/>
    <n v="67"/>
    <n v="95"/>
    <s v="South Kordofan"/>
    <s v="Ghadeer"/>
    <s v="SD07"/>
    <s v="SD07108"/>
    <s v="Accurate"/>
    <s v="412282dd-1158-4aad-8d83-5394f241d1f9"/>
    <s v="Show location"/>
  </r>
  <r>
    <s v="2021-05-14"/>
    <s v="Round3"/>
    <x v="6"/>
    <s v="DTM06"/>
    <s v="SD07"/>
    <x v="59"/>
    <s v="DTM0615"/>
    <s v="SD07108"/>
    <s v="Aljabl alahmar Koaga"/>
    <s v="DTM0615013"/>
    <s v="yes"/>
    <n v="10.8703"/>
    <n v="31.835000000000001"/>
    <s v="Rural"/>
    <s v="neighborhood"/>
    <n v="98"/>
    <n v="686"/>
    <n v="119"/>
    <n v="900"/>
    <m/>
    <m/>
    <n v="119"/>
    <n v="900"/>
    <m/>
    <m/>
    <m/>
    <m/>
    <m/>
    <m/>
    <m/>
    <m/>
    <x v="6"/>
    <s v="Ghadeer"/>
    <m/>
    <m/>
    <m/>
    <m/>
    <s v="Armed conflict, Violence"/>
    <s v="Communal clashes (ethnic, land, cattle) "/>
    <s v="Economic reasons (no livelihood/no services)"/>
    <s v=""/>
    <m/>
    <n v="119"/>
    <m/>
    <m/>
    <m/>
    <m/>
    <m/>
    <n v="33"/>
    <n v="67"/>
    <n v="33"/>
    <n v="28"/>
    <n v="167"/>
    <n v="250"/>
    <n v="111"/>
    <n v="139"/>
    <n v="39"/>
    <n v="33"/>
    <x v="0"/>
    <m/>
    <m/>
    <m/>
    <m/>
    <m/>
    <m/>
    <s v=" Adam tbaug  "/>
    <s v="Ameer"/>
    <s v=" male "/>
    <s v=" 914,403,797 "/>
    <s v=" Ali  kaby  "/>
    <s v="Ameer"/>
    <s v=" male "/>
    <s v=" 913,551,274 "/>
    <s v=" Mahmud Shabo  "/>
    <s v="Ameer"/>
    <s v=" male "/>
    <s v=" 906,471,400 "/>
    <n v="3"/>
    <s v="In person"/>
    <s v="Yes, for everything"/>
    <s v="Yes, for everything"/>
    <s v="Yes, for everything"/>
    <s v="Green     "/>
    <n v="668"/>
    <n v="383"/>
    <n v="517"/>
    <s v="South Kordofan"/>
    <s v="Ghadeer"/>
    <s v="SD02"/>
    <s v="SD07108"/>
    <s v="NO"/>
    <s v="e2154111-81e5-441b-81f4-a69fc482e046"/>
    <s v="Show location"/>
  </r>
  <r>
    <s v="2021-05-15"/>
    <s v="Round3"/>
    <x v="6"/>
    <s v="DTM06"/>
    <s v="SD07"/>
    <x v="59"/>
    <s v="DTM0615"/>
    <s v="SD07108"/>
    <s v="Alnad'eef"/>
    <s v="DTM0615026"/>
    <s v="yes"/>
    <n v="11.01807"/>
    <n v="31.003309999999999"/>
    <s v="Rural"/>
    <s v="Village"/>
    <n v="5"/>
    <n v="40"/>
    <n v="2"/>
    <n v="12"/>
    <m/>
    <m/>
    <n v="2"/>
    <n v="12"/>
    <m/>
    <m/>
    <m/>
    <m/>
    <m/>
    <m/>
    <m/>
    <m/>
    <x v="6"/>
    <s v="Ghadeer"/>
    <m/>
    <m/>
    <m/>
    <m/>
    <s v="Armed conflict, Violence"/>
    <s v="Communal clashes (ethnic, land, cattle) "/>
    <s v="Economic reasons (no livelihood/no services)"/>
    <s v=""/>
    <m/>
    <n v="2"/>
    <m/>
    <m/>
    <m/>
    <m/>
    <m/>
    <n v="0"/>
    <n v="2"/>
    <n v="1"/>
    <n v="2"/>
    <n v="0"/>
    <n v="2"/>
    <n v="2"/>
    <n v="2"/>
    <n v="0"/>
    <n v="1"/>
    <x v="0"/>
    <m/>
    <m/>
    <m/>
    <m/>
    <m/>
    <m/>
    <s v=" Hasan  farg  "/>
    <s v="Religious leaders"/>
    <s v=" male "/>
    <s v=" 907,428,949 "/>
    <s v=""/>
    <s v=""/>
    <s v=""/>
    <s v=""/>
    <s v=""/>
    <s v=""/>
    <s v=""/>
    <s v=""/>
    <n v="1"/>
    <s v="In person"/>
    <s v="Yes, for everything"/>
    <s v="Yes, for everything"/>
    <s v="Yes, for everything"/>
    <s v="Orange    "/>
    <n v="674"/>
    <n v="3"/>
    <n v="9"/>
    <s v="South Kordofan"/>
    <s v="Ghadeer"/>
    <s v="SD07"/>
    <s v="SD07108"/>
    <s v="Accurate"/>
    <s v="0dda388d-306e-4b12-88b9-8f65b77d0b45"/>
    <s v="Show location"/>
  </r>
  <r>
    <s v="2021-05-11"/>
    <s v="Round3"/>
    <x v="6"/>
    <s v="DTM06"/>
    <s v="SD07"/>
    <x v="59"/>
    <s v="DTM0615"/>
    <s v="SD07108"/>
    <s v="Angaro"/>
    <s v="DTM0615014"/>
    <s v="yes"/>
    <n v="11.038239000000001"/>
    <n v="30.780401000000001"/>
    <s v="Rural"/>
    <s v="neighborhood"/>
    <n v="65"/>
    <n v="650"/>
    <n v="65"/>
    <n v="390"/>
    <m/>
    <m/>
    <n v="65"/>
    <n v="390"/>
    <m/>
    <m/>
    <m/>
    <m/>
    <m/>
    <m/>
    <m/>
    <m/>
    <x v="6"/>
    <s v="Talawdi"/>
    <m/>
    <m/>
    <m/>
    <m/>
    <s v="Armed conflict, Violence"/>
    <s v="Communal clashes (ethnic, land, cattle) "/>
    <s v="Economic reasons (no livelihood/no services)"/>
    <s v=""/>
    <m/>
    <n v="65"/>
    <m/>
    <m/>
    <m/>
    <m/>
    <m/>
    <n v="16"/>
    <n v="20"/>
    <n v="33"/>
    <n v="49"/>
    <n v="39"/>
    <n v="57"/>
    <n v="65"/>
    <n v="62"/>
    <n v="26"/>
    <n v="23"/>
    <x v="0"/>
    <m/>
    <m/>
    <m/>
    <m/>
    <m/>
    <m/>
    <s v=" Mahmud  abdulla  arbi "/>
    <s v="Religious leaders"/>
    <s v=" male "/>
    <s v=" 906,276,820 "/>
    <s v=" Mahmud  aderis "/>
    <s v="Ameer"/>
    <s v=" male "/>
    <s v=" 919,647,889 "/>
    <s v=" Mahmud  abraham "/>
    <s v="Ameer"/>
    <s v=" male "/>
    <s v=" 961,325,941 "/>
    <n v="3"/>
    <s v="In person"/>
    <s v="Yes, for everything"/>
    <s v="Yes, for everything"/>
    <s v="Yes, for everything"/>
    <s v="Green     "/>
    <n v="669"/>
    <n v="179"/>
    <n v="211"/>
    <s v="South Kordofan"/>
    <s v="Ghadeer"/>
    <s v="SD02"/>
    <s v="SD07108"/>
    <s v="NO"/>
    <s v="12e7ef81-70e5-4918-aad9-0ee7656f6c07"/>
    <s v="Show location"/>
  </r>
  <r>
    <s v="2021-05-17"/>
    <s v="Round3"/>
    <x v="6"/>
    <s v="DTM06"/>
    <s v="SD07"/>
    <x v="59"/>
    <s v="DTM0615"/>
    <s v="SD07108"/>
    <s v="Bent alkol b Al hemigy"/>
    <s v="DTM0615005"/>
    <s v="yes"/>
    <n v="10.460278000000001"/>
    <n v="31.248332999999999"/>
    <s v="Rural"/>
    <s v="Village"/>
    <m/>
    <m/>
    <n v="214"/>
    <n v="1164"/>
    <m/>
    <m/>
    <m/>
    <m/>
    <m/>
    <m/>
    <m/>
    <m/>
    <m/>
    <m/>
    <n v="214"/>
    <n v="1164"/>
    <x v="6"/>
    <s v="Ghadeer"/>
    <m/>
    <m/>
    <m/>
    <m/>
    <s v="Armed conflict, Violence"/>
    <s v="Communal clashes (ethnic, land, cattle) "/>
    <s v="Economic reasons (no livelihood/no services)"/>
    <s v=""/>
    <m/>
    <n v="214"/>
    <m/>
    <m/>
    <m/>
    <m/>
    <m/>
    <n v="19"/>
    <n v="48"/>
    <n v="67"/>
    <n v="87"/>
    <n v="164"/>
    <n v="174"/>
    <n v="240"/>
    <n v="298"/>
    <n v="29"/>
    <n v="38"/>
    <x v="0"/>
    <m/>
    <m/>
    <m/>
    <m/>
    <m/>
    <m/>
    <s v=" Alnor  gadem  "/>
    <s v="Ameer"/>
    <s v=" male "/>
    <s v=" 905,277,522 "/>
    <s v=""/>
    <s v=""/>
    <s v=""/>
    <s v=""/>
    <s v=""/>
    <s v=""/>
    <s v=""/>
    <s v=""/>
    <n v="1"/>
    <s v="In person"/>
    <s v="Yes, for everything"/>
    <s v="Yes, for everything"/>
    <s v="Yes, for everything"/>
    <s v="Orange    "/>
    <n v="782"/>
    <n v="519"/>
    <n v="645"/>
    <s v="South Kordofan"/>
    <s v="Ghadeer"/>
    <s v="SD02"/>
    <s v="SD07108"/>
    <s v="NO"/>
    <s v="c1bf9b57-a0da-4a4c-a7fb-e68bba6307f6"/>
    <s v="Show location"/>
  </r>
  <r>
    <s v="2021-05-15"/>
    <s v="Round3"/>
    <x v="6"/>
    <s v="DTM06"/>
    <s v="SD07"/>
    <x v="59"/>
    <s v="DTM0615"/>
    <s v="SD07108"/>
    <s v="Dabdoub"/>
    <s v="DTM0615027"/>
    <s v="yes"/>
    <n v="11.0175"/>
    <n v="31.004999999999999"/>
    <s v="Rural"/>
    <s v="neighborhood"/>
    <n v="27"/>
    <n v="94"/>
    <n v="41"/>
    <n v="320"/>
    <m/>
    <m/>
    <n v="27"/>
    <n v="94"/>
    <m/>
    <m/>
    <m/>
    <m/>
    <m/>
    <m/>
    <n v="14"/>
    <n v="226"/>
    <x v="6"/>
    <s v="Ghadeer"/>
    <m/>
    <m/>
    <m/>
    <m/>
    <s v="Armed conflict, Violence"/>
    <s v="Communal clashes (ethnic, land, cattle) "/>
    <s v="Economic reasons (no livelihood/no services)"/>
    <s v=""/>
    <m/>
    <n v="41"/>
    <m/>
    <m/>
    <m/>
    <m/>
    <m/>
    <n v="7"/>
    <n v="10"/>
    <n v="20"/>
    <n v="23"/>
    <n v="49"/>
    <n v="55"/>
    <n v="66"/>
    <n v="73"/>
    <n v="7"/>
    <n v="10"/>
    <x v="0"/>
    <m/>
    <m/>
    <m/>
    <m/>
    <m/>
    <m/>
    <s v=" Mahmud  gama  "/>
    <s v="Ameer"/>
    <s v=" male "/>
    <s v=" 906,664,416 "/>
    <s v=""/>
    <s v=""/>
    <s v=""/>
    <s v=""/>
    <s v=""/>
    <s v=""/>
    <s v=""/>
    <s v=""/>
    <n v="1"/>
    <s v="In person"/>
    <s v="Yes, for everything"/>
    <s v="Yes, for everything"/>
    <s v="Yes, for everything"/>
    <s v="Orange    "/>
    <n v="676"/>
    <n v="149"/>
    <n v="171"/>
    <s v="South Kordofan"/>
    <s v="Ghadeer"/>
    <s v="SD07"/>
    <s v="SD07108"/>
    <s v="Accurate"/>
    <s v="144dff4a-1ff9-4724-9382-783fb896a3c3"/>
    <s v="Show location"/>
  </r>
  <r>
    <s v="2021-05-21"/>
    <s v="Round3"/>
    <x v="6"/>
    <s v="DTM06"/>
    <s v="SD07"/>
    <x v="59"/>
    <s v="DTM0615"/>
    <s v="SD07108"/>
    <s v="Gadeer"/>
    <s v="DTM0615029"/>
    <s v="yes"/>
    <n v="10.82311"/>
    <n v="31.133410999999999"/>
    <s v="Rural"/>
    <s v="Village"/>
    <n v="146"/>
    <n v="1493"/>
    <n v="91"/>
    <n v="550"/>
    <m/>
    <m/>
    <n v="91"/>
    <n v="550"/>
    <m/>
    <m/>
    <m/>
    <m/>
    <m/>
    <m/>
    <m/>
    <m/>
    <x v="6"/>
    <s v="Ghadeer"/>
    <m/>
    <m/>
    <m/>
    <m/>
    <s v="Armed conflict, Violence"/>
    <s v="Communal clashes (ethnic, land, cattle) "/>
    <s v="Economic reasons (no livelihood/no services)"/>
    <s v=""/>
    <m/>
    <n v="91"/>
    <m/>
    <m/>
    <m/>
    <m/>
    <m/>
    <n v="18"/>
    <n v="12"/>
    <n v="36"/>
    <n v="66"/>
    <n v="42"/>
    <n v="56"/>
    <n v="127"/>
    <n v="151"/>
    <n v="18"/>
    <n v="24"/>
    <x v="0"/>
    <m/>
    <m/>
    <m/>
    <m/>
    <m/>
    <m/>
    <s v=" Mahmud  Yusuf  "/>
    <s v="Ameer"/>
    <s v=" male "/>
    <s v=" 907,761,796 "/>
    <s v=" Hamdan adum "/>
    <s v="Ameer"/>
    <s v=" male "/>
    <s v=" 906,125,913 "/>
    <s v=""/>
    <s v=""/>
    <s v=""/>
    <s v=""/>
    <n v="2"/>
    <s v="In person"/>
    <s v="Yes, for everything"/>
    <s v="Yes, for everything"/>
    <s v="Yes, for everything"/>
    <s v="Green     "/>
    <n v="1014"/>
    <n v="241"/>
    <n v="309"/>
    <s v="South Kordofan"/>
    <s v="Ghadeer"/>
    <s v="SD07"/>
    <s v="SD07108"/>
    <s v="Accurate"/>
    <s v="7b9dc058-eee8-4ddd-a81b-50f071faf32b"/>
    <s v="Show location"/>
  </r>
  <r>
    <s v="2021-05-17"/>
    <s v="Round3"/>
    <x v="6"/>
    <s v="DTM06"/>
    <s v="SD07"/>
    <x v="59"/>
    <s v="DTM0615"/>
    <s v="SD07108"/>
    <s v="Hababa b hegir aldom"/>
    <s v="DTM0615009"/>
    <s v="yes"/>
    <n v="10.94449"/>
    <n v="31.22373"/>
    <s v="Rural"/>
    <s v="Village"/>
    <n v="36"/>
    <n v="225"/>
    <n v="24"/>
    <n v="144"/>
    <m/>
    <m/>
    <n v="24"/>
    <n v="144"/>
    <m/>
    <m/>
    <m/>
    <m/>
    <m/>
    <m/>
    <m/>
    <m/>
    <x v="6"/>
    <s v="Ghadeer"/>
    <m/>
    <m/>
    <m/>
    <m/>
    <s v="Armed conflict, Violence"/>
    <s v="Communal clashes (ethnic, land, cattle) "/>
    <s v="Economic reasons (no livelihood/no services)"/>
    <s v=""/>
    <m/>
    <n v="24"/>
    <m/>
    <m/>
    <m/>
    <m/>
    <m/>
    <n v="3"/>
    <n v="5"/>
    <n v="9"/>
    <n v="10"/>
    <n v="10"/>
    <n v="18"/>
    <n v="38"/>
    <n v="39"/>
    <n v="3"/>
    <n v="9"/>
    <x v="0"/>
    <m/>
    <m/>
    <m/>
    <m/>
    <m/>
    <m/>
    <s v=" Bashir  naoay "/>
    <s v="Ameer"/>
    <s v=" male "/>
    <s v=" 909,862,532 "/>
    <s v=""/>
    <s v=""/>
    <s v=""/>
    <s v=""/>
    <s v=""/>
    <s v=""/>
    <s v=""/>
    <s v=""/>
    <n v="1"/>
    <s v="In person"/>
    <s v="Yes, for everything"/>
    <s v="Yes, for everything"/>
    <s v="Yes, for everything"/>
    <s v="Orange    "/>
    <n v="772"/>
    <n v="63"/>
    <n v="81"/>
    <s v="South Kordofan"/>
    <s v="Ghadeer"/>
    <s v="SD07"/>
    <s v="SD07108"/>
    <s v="Accurate"/>
    <s v="53a30232-0af5-448b-aa79-f4f34fac506f"/>
    <s v="Show location"/>
  </r>
  <r>
    <s v="2021-05-17"/>
    <s v="Round3"/>
    <x v="6"/>
    <s v="DTM06"/>
    <s v="SD07"/>
    <x v="59"/>
    <s v="DTM0615"/>
    <s v="SD07108"/>
    <s v="Kaw b ghadeer"/>
    <s v="DTM0615021"/>
    <s v="yes"/>
    <n v="11.01362"/>
    <n v="31.073119999999999"/>
    <s v="Rural"/>
    <s v="Village"/>
    <n v="74"/>
    <n v="592"/>
    <n v="68"/>
    <n v="408"/>
    <m/>
    <m/>
    <n v="68"/>
    <n v="408"/>
    <m/>
    <m/>
    <m/>
    <m/>
    <m/>
    <m/>
    <m/>
    <m/>
    <x v="6"/>
    <s v="Ghadeer"/>
    <m/>
    <m/>
    <m/>
    <m/>
    <s v="Armed conflict, Violence"/>
    <s v="Communal clashes (ethnic, land, cattle) "/>
    <s v="Economic reasons (no livelihood/no services)"/>
    <s v=""/>
    <m/>
    <n v="68"/>
    <m/>
    <m/>
    <m/>
    <m/>
    <m/>
    <n v="10"/>
    <n v="10"/>
    <n v="26"/>
    <n v="46"/>
    <n v="31"/>
    <n v="43"/>
    <n v="103"/>
    <n v="119"/>
    <n v="10"/>
    <n v="10"/>
    <x v="0"/>
    <m/>
    <m/>
    <m/>
    <m/>
    <m/>
    <m/>
    <s v=" Adris gabr  "/>
    <s v="Ameer"/>
    <s v=" male "/>
    <s v=" 902,975,321 "/>
    <s v=""/>
    <s v=""/>
    <s v=""/>
    <s v=""/>
    <s v=""/>
    <s v=""/>
    <s v=""/>
    <s v=""/>
    <n v="1"/>
    <s v="In person"/>
    <s v="Yes, for everything"/>
    <s v="Yes, for everything"/>
    <s v="Yes, for everything"/>
    <s v="Orange    "/>
    <n v="773"/>
    <n v="180"/>
    <n v="228"/>
    <s v="South Kordofan"/>
    <s v="Ghadeer"/>
    <s v="SD02"/>
    <s v="SD07108"/>
    <s v="NO"/>
    <s v="71f5543a-114b-40dd-8c59-1849b9382977"/>
    <s v="Show location"/>
  </r>
  <r>
    <s v="2021-05-15"/>
    <s v="Round3"/>
    <x v="6"/>
    <s v="DTM06"/>
    <s v="SD07"/>
    <x v="59"/>
    <s v="DTM0615"/>
    <s v="SD07108"/>
    <s v="Kelogy"/>
    <s v="DTM0615008"/>
    <s v="yes"/>
    <n v="10.85496"/>
    <n v="30.93487"/>
    <s v="Urban"/>
    <s v="neighborhood"/>
    <n v="108"/>
    <n v="623"/>
    <n v="106"/>
    <n v="628"/>
    <m/>
    <m/>
    <n v="106"/>
    <n v="628"/>
    <m/>
    <m/>
    <m/>
    <m/>
    <m/>
    <m/>
    <m/>
    <m/>
    <x v="6"/>
    <s v="Ghadeer"/>
    <m/>
    <m/>
    <m/>
    <m/>
    <s v="Armed conflict, Violence"/>
    <s v="Communal clashes (ethnic, land, cattle) "/>
    <s v="Economic reasons (no livelihood/no services)"/>
    <s v=""/>
    <m/>
    <n v="106"/>
    <m/>
    <m/>
    <m/>
    <m/>
    <m/>
    <n v="11"/>
    <n v="16"/>
    <n v="80"/>
    <n v="90"/>
    <n v="90"/>
    <n v="95"/>
    <n v="64"/>
    <n v="160"/>
    <n v="11"/>
    <n v="11"/>
    <x v="0"/>
    <m/>
    <m/>
    <m/>
    <m/>
    <m/>
    <m/>
    <s v=" Mukhtar almaty "/>
    <s v="Religious leaders"/>
    <s v=" male "/>
    <s v=" 968,289,953 "/>
    <s v=" Eunac  alguly "/>
    <s v="Ameer"/>
    <s v=" female "/>
    <s v=" 917,738,930 "/>
    <s v=" Ahmad  tuf ala "/>
    <s v="Ameer"/>
    <s v=" male "/>
    <s v=" 900,158,491 "/>
    <n v="3"/>
    <s v="In person"/>
    <s v="Yes, for everything"/>
    <s v="Yes, for everything"/>
    <s v="Yes, for everything"/>
    <s v="Green     "/>
    <n v="671"/>
    <n v="256"/>
    <n v="372"/>
    <s v="South Kordofan"/>
    <s v="Ghadeer"/>
    <s v="SD02"/>
    <s v="SD07108"/>
    <s v="NO"/>
    <s v="5b421af7-c603-45a5-b22f-8c0d47f33804"/>
    <s v="Show location"/>
  </r>
  <r>
    <s v="2021-05-17"/>
    <s v="Round3"/>
    <x v="6"/>
    <s v="DTM06"/>
    <s v="SD07"/>
    <x v="59"/>
    <s v="DTM0615"/>
    <s v="SD07108"/>
    <s v="Merng"/>
    <s v="DTM0615018"/>
    <s v="yes"/>
    <n v="10.94449"/>
    <n v="31.22373"/>
    <s v="Rural"/>
    <s v="Village"/>
    <n v="36"/>
    <n v="328"/>
    <n v="62"/>
    <n v="372"/>
    <m/>
    <m/>
    <n v="36"/>
    <n v="328"/>
    <m/>
    <m/>
    <m/>
    <m/>
    <m/>
    <m/>
    <n v="26"/>
    <n v="44"/>
    <x v="6"/>
    <s v="Ghadeer"/>
    <m/>
    <m/>
    <m/>
    <m/>
    <s v="Armed conflict, Violence"/>
    <s v="Communal clashes (ethnic, land, cattle) "/>
    <s v="Economic reasons (no livelihood/no services)"/>
    <s v=""/>
    <m/>
    <n v="62"/>
    <m/>
    <m/>
    <m/>
    <m/>
    <m/>
    <n v="10"/>
    <n v="10"/>
    <n v="20"/>
    <n v="36"/>
    <n v="25"/>
    <n v="42"/>
    <n v="102"/>
    <n v="107"/>
    <n v="10"/>
    <n v="10"/>
    <x v="0"/>
    <m/>
    <m/>
    <m/>
    <m/>
    <m/>
    <m/>
    <s v=" Mahmud  Ali  "/>
    <s v="Ameer"/>
    <s v=" male "/>
    <s v=" 908,244,813 "/>
    <s v=" Sudan mahmud  "/>
    <s v="Ameer"/>
    <s v=" male "/>
    <s v=" 907,225,071 "/>
    <s v=""/>
    <s v=""/>
    <s v=""/>
    <s v=""/>
    <n v="2"/>
    <s v="In person"/>
    <s v="Yes, for everything"/>
    <s v="Yes, for everything"/>
    <s v="Yes, for everything"/>
    <s v="Green     "/>
    <n v="778"/>
    <n v="167"/>
    <n v="205"/>
    <s v="South Kordofan"/>
    <s v="Ghadeer"/>
    <s v="SD07"/>
    <s v="SD07108"/>
    <s v="Accurate"/>
    <s v="4e4a8aac-6c9b-41af-863d-0bfe8ed32f09"/>
    <s v="Show location"/>
  </r>
  <r>
    <s v="2021-05-16"/>
    <s v="Round3"/>
    <x v="6"/>
    <s v="DTM06"/>
    <s v="SD07"/>
    <x v="59"/>
    <s v="DTM0615"/>
    <s v="SD07108"/>
    <s v="Tose"/>
    <s v="DTM0615028"/>
    <s v="yes"/>
    <n v="10.8703"/>
    <n v="30.822559999999999"/>
    <s v="Rural"/>
    <s v="Village"/>
    <n v="335"/>
    <n v="2134"/>
    <n v="380"/>
    <n v="2280"/>
    <m/>
    <m/>
    <n v="283"/>
    <n v="1770"/>
    <n v="52"/>
    <n v="364"/>
    <m/>
    <m/>
    <m/>
    <m/>
    <n v="45"/>
    <n v="146"/>
    <x v="6"/>
    <s v="Ghadeer"/>
    <m/>
    <m/>
    <m/>
    <m/>
    <s v="Armed conflict, Violence"/>
    <s v="Communal clashes (ethnic, land, cattle) "/>
    <s v="Economic reasons (no livelihood/no services)"/>
    <s v=""/>
    <m/>
    <n v="380"/>
    <m/>
    <m/>
    <m/>
    <m/>
    <m/>
    <n v="56"/>
    <n v="84"/>
    <n v="99"/>
    <n v="211"/>
    <n v="281"/>
    <n v="353"/>
    <n v="450"/>
    <n v="577"/>
    <n v="70"/>
    <n v="99"/>
    <x v="1"/>
    <m/>
    <m/>
    <m/>
    <m/>
    <m/>
    <m/>
    <s v=" Ahmad  alshukh   "/>
    <s v="Ameer"/>
    <s v=" male "/>
    <s v=" 907,211,201 "/>
    <s v=" Mahmud  Mahmood  "/>
    <s v="Ameer"/>
    <s v=" male "/>
    <s v=" 914,869,878 "/>
    <s v=" Ahmad osman  "/>
    <s v="Ameer"/>
    <s v=" male "/>
    <s v=" 919,559,818 "/>
    <n v="3"/>
    <s v="In person"/>
    <s v="Yes, for everything"/>
    <s v="Yes, for everything"/>
    <s v="Yes, for everything"/>
    <s v="Green     "/>
    <n v="15"/>
    <n v="956"/>
    <n v="1324"/>
    <s v="South Kordofan"/>
    <s v="Ghadeer"/>
    <s v="SD07"/>
    <s v="SD07108"/>
    <s v="Accurate"/>
    <s v="b91104bb-dc6b-493a-a883-4852088fe4ee"/>
    <s v="Show location"/>
  </r>
  <r>
    <s v="2021-05-15"/>
    <s v="Round3"/>
    <x v="6"/>
    <s v="DTM06"/>
    <s v="SD07"/>
    <x v="59"/>
    <s v="DTM0615"/>
    <s v="SD07108"/>
    <s v="Um Dehlib"/>
    <s v="DTM0615002"/>
    <s v="yes"/>
    <n v="10.85046"/>
    <n v="31.011389999999999"/>
    <s v="Rural"/>
    <s v="neighborhood"/>
    <n v="152"/>
    <n v="773"/>
    <n v="223"/>
    <n v="1760"/>
    <m/>
    <m/>
    <n v="152"/>
    <n v="773"/>
    <m/>
    <m/>
    <m/>
    <m/>
    <m/>
    <m/>
    <n v="71"/>
    <n v="987"/>
    <x v="6"/>
    <s v="Ghadeer"/>
    <m/>
    <m/>
    <m/>
    <m/>
    <s v="Armed conflict, Violence"/>
    <s v="Communal clashes (ethnic, land, cattle) "/>
    <s v="Economic reasons (no livelihood/no services)"/>
    <s v=""/>
    <m/>
    <n v="223"/>
    <m/>
    <m/>
    <m/>
    <m/>
    <m/>
    <n v="53"/>
    <n v="66"/>
    <n v="103"/>
    <n v="82"/>
    <n v="209"/>
    <n v="254"/>
    <n v="451"/>
    <n v="472"/>
    <n v="25"/>
    <n v="45"/>
    <x v="0"/>
    <m/>
    <m/>
    <m/>
    <m/>
    <m/>
    <m/>
    <s v=" Adam  jaralnby  "/>
    <s v="Religious leaders"/>
    <s v=" male "/>
    <s v=" 911,395,952 "/>
    <s v=" Mahmud  abas3 "/>
    <s v="Ameer"/>
    <s v=" male "/>
    <s v=" 908,606,918 "/>
    <s v=""/>
    <s v=""/>
    <s v=""/>
    <s v=""/>
    <n v="2"/>
    <s v="In person"/>
    <s v="Yes, for everything"/>
    <s v="Yes, for everything"/>
    <s v="Yes, for everything"/>
    <s v="Green     "/>
    <n v="675"/>
    <n v="841"/>
    <n v="919"/>
    <s v="South Kordofan"/>
    <s v="Ghadeer"/>
    <s v="SD07"/>
    <s v="SD07108"/>
    <s v="Accurate"/>
    <s v="f5169ef1-87ca-4aa0-b3d2-3a50aee4a0e8"/>
    <s v="Show location"/>
  </r>
  <r>
    <s v="2021-05-12"/>
    <s v="Round3"/>
    <x v="6"/>
    <s v="DTM06"/>
    <s v="SD07"/>
    <x v="59"/>
    <s v="DTM0615"/>
    <s v="SD07108"/>
    <s v="Um Doal"/>
    <s v="DTM0615010"/>
    <s v="yes"/>
    <n v="10.97997"/>
    <n v="31.023700000000002"/>
    <s v="Urban"/>
    <s v="neighborhood"/>
    <n v="101"/>
    <n v="584"/>
    <n v="129"/>
    <n v="552"/>
    <m/>
    <m/>
    <n v="129"/>
    <n v="552"/>
    <m/>
    <m/>
    <m/>
    <m/>
    <m/>
    <m/>
    <m/>
    <m/>
    <x v="6"/>
    <s v="Talawdi"/>
    <m/>
    <m/>
    <m/>
    <m/>
    <s v="Armed conflict, Violence"/>
    <s v="Communal clashes (ethnic, land, cattle) "/>
    <s v="Economic reasons (no livelihood/no services)"/>
    <s v=""/>
    <m/>
    <n v="129"/>
    <m/>
    <m/>
    <m/>
    <m/>
    <m/>
    <n v="18"/>
    <n v="32"/>
    <n v="55"/>
    <n v="60"/>
    <n v="64"/>
    <n v="74"/>
    <n v="97"/>
    <n v="83"/>
    <n v="23"/>
    <n v="46"/>
    <x v="0"/>
    <m/>
    <m/>
    <m/>
    <m/>
    <m/>
    <m/>
    <s v=" Msar  abdual "/>
    <s v="Religious leaders"/>
    <s v=" male "/>
    <s v=" 907,579,163 "/>
    <s v=" Ali  badly "/>
    <s v="Ameer"/>
    <s v=" male "/>
    <s v=" 919,845,489 "/>
    <s v=" Calman yagob "/>
    <s v="Ameer"/>
    <s v=" male "/>
    <s v=" 966,481,971 "/>
    <n v="3"/>
    <s v="In person"/>
    <s v="Yes, for everything"/>
    <s v="Yes, for everything"/>
    <s v="Yes, for everything"/>
    <s v="Green     "/>
    <n v="670"/>
    <n v="257"/>
    <n v="295"/>
    <s v="South Kordofan"/>
    <s v="Ghadeer"/>
    <s v="SD07"/>
    <s v="SD07108"/>
    <s v="Accurate"/>
    <s v="9c9185fe-bcc6-4e77-b55b-9d161d2de4a3"/>
    <s v="Show location"/>
  </r>
  <r>
    <s v="2021-05-15"/>
    <s v="Round3"/>
    <x v="6"/>
    <s v="DTM06"/>
    <s v="SD07"/>
    <x v="59"/>
    <s v="DTM0615"/>
    <s v="SD07108"/>
    <s v="Um Zarzoor"/>
    <s v="DTM0615025"/>
    <s v="yes"/>
    <n v="11.01807"/>
    <n v="30.003309999999999"/>
    <s v="Rural"/>
    <s v="Village"/>
    <n v="35"/>
    <n v="211"/>
    <n v="9"/>
    <n v="80"/>
    <m/>
    <m/>
    <n v="9"/>
    <n v="80"/>
    <m/>
    <m/>
    <m/>
    <m/>
    <m/>
    <m/>
    <m/>
    <m/>
    <x v="6"/>
    <s v="Ghadeer"/>
    <m/>
    <m/>
    <m/>
    <m/>
    <s v="Armed conflict, Violence"/>
    <s v="Communal clashes (ethnic, land, cattle) "/>
    <s v="Economic reasons (no livelihood/no services)"/>
    <s v=""/>
    <m/>
    <n v="9"/>
    <m/>
    <m/>
    <m/>
    <m/>
    <m/>
    <n v="6"/>
    <n v="3"/>
    <n v="2"/>
    <n v="7"/>
    <n v="11"/>
    <n v="24"/>
    <n v="10"/>
    <n v="12"/>
    <n v="2"/>
    <n v="3"/>
    <x v="0"/>
    <m/>
    <m/>
    <m/>
    <m/>
    <m/>
    <m/>
    <s v=" Abraham  alalm  "/>
    <s v="Ameer"/>
    <s v=" male "/>
    <s v=" 904,825,583 "/>
    <s v=""/>
    <s v=""/>
    <s v=""/>
    <s v=""/>
    <s v=""/>
    <s v=""/>
    <s v=""/>
    <s v=""/>
    <n v="1"/>
    <s v="In person"/>
    <s v="Yes, for everything"/>
    <s v="Yes, for everything"/>
    <s v="Yes, for everything"/>
    <s v="Orange    "/>
    <n v="637"/>
    <n v="31"/>
    <n v="49"/>
    <s v="South Kordofan"/>
    <s v="Ghadeer"/>
    <s v="SD02"/>
    <s v="SD07108"/>
    <s v="NO"/>
    <s v="4413ff2d-e128-4a5d-a62d-8495361981fd"/>
    <s v="Show location"/>
  </r>
  <r>
    <s v="2021-05-15"/>
    <s v="Round3"/>
    <x v="6"/>
    <s v="DTM06"/>
    <s v="SD07"/>
    <x v="59"/>
    <s v="DTM0615"/>
    <s v="SD07108"/>
    <s v="Wirna b aljabal alahmar"/>
    <s v="DTM0615003"/>
    <s v="yes"/>
    <n v="10.40878"/>
    <n v="31.176770999999999"/>
    <s v="Rural"/>
    <s v="neighborhood"/>
    <n v="127"/>
    <n v="859"/>
    <n v="236"/>
    <n v="2097"/>
    <m/>
    <m/>
    <n v="127"/>
    <n v="859"/>
    <m/>
    <m/>
    <m/>
    <m/>
    <m/>
    <m/>
    <n v="109"/>
    <n v="1238"/>
    <x v="6"/>
    <s v="Ghadeer"/>
    <m/>
    <m/>
    <m/>
    <m/>
    <s v="Armed conflict, Violence"/>
    <s v="Communal clashes (ethnic, land, cattle) "/>
    <s v="Economic reasons (no livelihood/no services)"/>
    <s v=""/>
    <m/>
    <n v="236"/>
    <m/>
    <m/>
    <m/>
    <m/>
    <m/>
    <n v="20"/>
    <n v="40"/>
    <n v="260"/>
    <n v="350"/>
    <n v="340"/>
    <n v="417"/>
    <n v="230"/>
    <n v="220"/>
    <n v="70"/>
    <n v="150"/>
    <x v="0"/>
    <m/>
    <m/>
    <m/>
    <m/>
    <m/>
    <m/>
    <s v=" Hasan  farg "/>
    <s v="Religious leaders"/>
    <s v=" male "/>
    <s v=" 907,428,949 "/>
    <s v=" Hasan  Altom  "/>
    <s v="Ameer"/>
    <s v=" male "/>
    <s v=" 911,542,775 "/>
    <s v=" Matcm  god ala "/>
    <s v="Ameer"/>
    <s v=" male "/>
    <s v=" 903,406,397 "/>
    <n v="3"/>
    <s v="In person"/>
    <s v="Yes, for everything"/>
    <s v="Yes, for everything"/>
    <s v="Yes, for everything"/>
    <s v="Green     "/>
    <n v="673"/>
    <n v="920"/>
    <n v="1177"/>
    <s v="South Kordofan"/>
    <s v="Ghadeer"/>
    <s v="SD02"/>
    <s v="SD07108"/>
    <s v="NO"/>
    <s v="b4e836d8-9ca1-419b-9555-bb8b0e08e7db"/>
    <s v="Show location"/>
  </r>
  <r>
    <s v="2020-04-25"/>
    <s v="Round3"/>
    <x v="6"/>
    <s v="DTM06"/>
    <s v="SD07"/>
    <x v="60"/>
    <s v="DTM0607"/>
    <s v="SD07103"/>
    <s v="Almitar"/>
    <s v="DTM0607016"/>
    <s v="yes"/>
    <n v="11.94139"/>
    <n v="30.035830000000001"/>
    <s v="Urban"/>
    <s v="neighborhood"/>
    <m/>
    <m/>
    <n v="117"/>
    <n v="698"/>
    <n v="9"/>
    <n v="51"/>
    <n v="5"/>
    <n v="28"/>
    <n v="3"/>
    <n v="16"/>
    <n v="4"/>
    <n v="29"/>
    <n v="76"/>
    <n v="453"/>
    <n v="20"/>
    <n v="121"/>
    <x v="6"/>
    <s v="Delami"/>
    <m/>
    <m/>
    <m/>
    <m/>
    <s v="Armed conflict, Violence"/>
    <s v="Communal clashes (ethnic, land, cattle) "/>
    <s v="Natural disaster (floods, droughts, etc)"/>
    <s v=""/>
    <m/>
    <n v="117"/>
    <m/>
    <m/>
    <m/>
    <m/>
    <m/>
    <n v="63"/>
    <n v="93"/>
    <n v="40"/>
    <n v="138"/>
    <n v="103"/>
    <n v="84"/>
    <n v="57"/>
    <n v="32"/>
    <n v="52"/>
    <n v="36"/>
    <x v="1"/>
    <m/>
    <m/>
    <m/>
    <m/>
    <m/>
    <m/>
    <s v=" الطيب علي الاحيمر "/>
    <s v="Omda"/>
    <s v=" male "/>
    <s v=" 111,350,250 "/>
    <s v=" عباس حسن كودي "/>
    <s v="Religious leaders"/>
    <s v=" male "/>
    <s v=" 124,669,088 "/>
    <s v=""/>
    <s v=""/>
    <s v=""/>
    <s v=""/>
    <n v="2"/>
    <s v="In person"/>
    <s v="Yes, for most"/>
    <s v="Yes, for most"/>
    <s v="Yes, for most"/>
    <s v="Orange    "/>
    <n v="1760"/>
    <n v="315"/>
    <n v="383"/>
    <s v="South Kordofan"/>
    <s v="Habila - SK"/>
    <s v="SD07"/>
    <s v="SD07103"/>
    <s v="Accurate"/>
    <s v="27e08879-53eb-410d-afd1-540e9a07cb76"/>
    <s v="Show location"/>
  </r>
  <r>
    <s v="2021-05-01"/>
    <s v="Round3"/>
    <x v="6"/>
    <s v="DTM06"/>
    <s v="SD07"/>
    <x v="60"/>
    <s v="DTM0607"/>
    <s v="SD07103"/>
    <s v="Hai Elmatar"/>
    <s v="DTM0607001"/>
    <s v="yes"/>
    <n v="11.95316"/>
    <n v="30.02167"/>
    <s v="Urban"/>
    <s v="neighborhood"/>
    <n v="380"/>
    <n v="1300"/>
    <n v="49"/>
    <n v="284"/>
    <m/>
    <m/>
    <m/>
    <m/>
    <m/>
    <m/>
    <m/>
    <m/>
    <n v="31"/>
    <n v="179"/>
    <n v="18"/>
    <n v="105"/>
    <x v="6"/>
    <s v="Habila - SK"/>
    <s v="South Kordofan"/>
    <s v="Delami"/>
    <s v="South Kordofan"/>
    <s v="Abu Kershola"/>
    <s v="Armed conflict, Violence"/>
    <s v="Natural disaster (floods, droughts, etc) "/>
    <s v="Communal clashes (ethnic, land, cattle) "/>
    <s v=""/>
    <m/>
    <n v="49"/>
    <m/>
    <m/>
    <m/>
    <m/>
    <m/>
    <n v="12"/>
    <n v="21"/>
    <n v="8"/>
    <n v="29"/>
    <n v="41"/>
    <n v="63"/>
    <n v="37"/>
    <n v="45"/>
    <n v="16"/>
    <n v="12"/>
    <x v="1"/>
    <m/>
    <m/>
    <m/>
    <m/>
    <m/>
    <m/>
    <s v=" هارون بهلول "/>
    <s v="Religious leaders"/>
    <s v=" male "/>
    <s v=" 967,735,524 "/>
    <s v=""/>
    <s v=""/>
    <s v=""/>
    <s v=""/>
    <s v=""/>
    <s v=""/>
    <s v=""/>
    <s v=""/>
    <n v="1"/>
    <s v="In person"/>
    <s v="Yes, for most"/>
    <s v="Yes, for most"/>
    <s v="Yes, for most"/>
    <s v="Red       "/>
    <n v="1765"/>
    <n v="114"/>
    <n v="170"/>
    <s v="South Kordofan"/>
    <s v="Habila - SK"/>
    <s v="SD07"/>
    <s v="SD07103"/>
    <s v="Accurate"/>
    <s v="6fb9b9a7-44b5-4d56-8968-1d4db1d5ef92"/>
    <s v="Show location"/>
  </r>
  <r>
    <s v="2021-05-03"/>
    <s v="Round3"/>
    <x v="6"/>
    <s v="DTM06"/>
    <s v="SD07"/>
    <x v="60"/>
    <s v="DTM0607"/>
    <s v="SD07103"/>
    <s v="Hai Elnasr"/>
    <s v="DTM0607002"/>
    <s v="yes"/>
    <n v="11.951790000000001"/>
    <n v="30.019439999999999"/>
    <s v="Urban"/>
    <s v="neighborhood"/>
    <m/>
    <m/>
    <n v="45"/>
    <n v="253"/>
    <m/>
    <m/>
    <m/>
    <m/>
    <m/>
    <m/>
    <m/>
    <m/>
    <n v="31"/>
    <n v="179"/>
    <n v="14"/>
    <n v="74"/>
    <x v="6"/>
    <s v="Ar Reif Ash Shargi"/>
    <s v="South Kordofan"/>
    <s v="Delami"/>
    <m/>
    <m/>
    <s v="Communal clashes (ethnic, land, cattle) "/>
    <s v="Natural disaster (floods, droughts, etc) "/>
    <s v="Armed conflict, Violence"/>
    <s v=""/>
    <m/>
    <n v="45"/>
    <m/>
    <m/>
    <m/>
    <m/>
    <m/>
    <n v="16"/>
    <n v="8"/>
    <n v="0"/>
    <n v="20"/>
    <n v="8"/>
    <n v="53"/>
    <n v="36"/>
    <n v="44"/>
    <n v="64"/>
    <n v="4"/>
    <x v="1"/>
    <m/>
    <m/>
    <m/>
    <m/>
    <m/>
    <m/>
    <s v=" عباس حسن "/>
    <s v="Religious leaders"/>
    <s v=" male "/>
    <s v=" 917,129,689 "/>
    <s v=" حسن حمدان "/>
    <s v="Ameer"/>
    <s v=" male "/>
    <s v=" 917,614,408 "/>
    <s v=""/>
    <s v=""/>
    <s v=""/>
    <s v=""/>
    <n v="2"/>
    <s v="In person"/>
    <s v="Yes, for most"/>
    <s v="Yes, for most"/>
    <s v="Yes, for most"/>
    <s v="Orange    "/>
    <n v="1767"/>
    <n v="124"/>
    <n v="129"/>
    <s v="South Kordofan"/>
    <s v="Habila - SK"/>
    <s v="SD07"/>
    <s v="SD07103"/>
    <s v="Accurate"/>
    <s v="9c55ca6b-fb22-4740-aa4b-cd84b2df6b2a"/>
    <s v="Show location"/>
  </r>
  <r>
    <s v="2021-04-27"/>
    <s v="Round3"/>
    <x v="6"/>
    <s v="DTM06"/>
    <s v="SD07"/>
    <x v="60"/>
    <s v="DTM0607"/>
    <s v="SD07103"/>
    <s v="Hai Elsafa"/>
    <s v="DTM0607003"/>
    <s v="yes"/>
    <n v="11.951790000000001"/>
    <n v="30.019439999999999"/>
    <s v="Urban"/>
    <s v="neighborhood"/>
    <m/>
    <m/>
    <n v="37"/>
    <n v="208"/>
    <m/>
    <m/>
    <m/>
    <m/>
    <m/>
    <m/>
    <m/>
    <m/>
    <n v="37"/>
    <n v="208"/>
    <m/>
    <m/>
    <x v="6"/>
    <s v="Kadugli"/>
    <s v="South Kordofan"/>
    <s v="Delami"/>
    <s v="South Kordofan"/>
    <s v="Ar Reif Ash Shargi"/>
    <s v="Communal clashes (ethnic, land, cattle) "/>
    <s v="Natural disaster (floods, droughts, etc) "/>
    <s v="Economic reasons (no livelihood/no services)"/>
    <s v=""/>
    <m/>
    <n v="37"/>
    <m/>
    <m/>
    <m/>
    <m/>
    <m/>
    <n v="9"/>
    <n v="15"/>
    <n v="6"/>
    <n v="21"/>
    <n v="30"/>
    <n v="46"/>
    <n v="27"/>
    <n v="33"/>
    <n v="12"/>
    <n v="9"/>
    <x v="1"/>
    <m/>
    <m/>
    <m/>
    <m/>
    <m/>
    <m/>
    <s v=" عبدالله سلام "/>
    <s v="Omda"/>
    <s v=" male "/>
    <s v=" 902,580,883 "/>
    <s v=" الفاتح فضل الله "/>
    <s v="Religious leaders"/>
    <s v=" male "/>
    <s v=" 968,091,855 "/>
    <s v=" عثمان عبد الرحمن "/>
    <s v="Ameer"/>
    <s v=" male "/>
    <s v=" 913,701,096 "/>
    <n v="3"/>
    <s v="In person"/>
    <s v="Yes, for most"/>
    <s v="Yes, for most"/>
    <s v="Yes, for most"/>
    <s v="Green     "/>
    <n v="1766"/>
    <n v="84"/>
    <n v="124"/>
    <s v="South Kordofan"/>
    <s v="Habila - SK"/>
    <s v="SD07"/>
    <s v="SD07103"/>
    <s v="Accurate"/>
    <s v="f7233e4e-10b4-4ee9-a9b1-f8f4ed18a49c"/>
    <s v="Show location"/>
  </r>
  <r>
    <s v="2021-04-30"/>
    <s v="Round3"/>
    <x v="6"/>
    <s v="DTM06"/>
    <s v="SD07"/>
    <x v="60"/>
    <s v="DTM0607"/>
    <s v="SD07103"/>
    <s v="Hai Elsalam"/>
    <s v="DTM0607004"/>
    <s v="yes"/>
    <n v="11.951790000000001"/>
    <n v="30.019439999999999"/>
    <s v="Urban"/>
    <s v="neighborhood"/>
    <m/>
    <m/>
    <n v="32"/>
    <n v="191"/>
    <m/>
    <m/>
    <m/>
    <m/>
    <m/>
    <m/>
    <m/>
    <m/>
    <n v="11"/>
    <n v="62"/>
    <n v="21"/>
    <n v="129"/>
    <x v="6"/>
    <s v="Delami"/>
    <s v="South Kordofan"/>
    <s v="Kadugli"/>
    <s v="South Kordofan"/>
    <s v="Habila - SK"/>
    <s v="Communal clashes (ethnic, land, cattle) "/>
    <s v="Natural disaster (floods, droughts, etc) "/>
    <s v="Economic reasons (no livelihood/no services)"/>
    <s v=""/>
    <m/>
    <n v="32"/>
    <m/>
    <m/>
    <m/>
    <m/>
    <m/>
    <n v="2"/>
    <n v="49"/>
    <n v="3"/>
    <n v="10"/>
    <n v="14"/>
    <n v="25"/>
    <n v="18"/>
    <n v="66"/>
    <n v="3"/>
    <n v="1"/>
    <x v="1"/>
    <m/>
    <m/>
    <m/>
    <m/>
    <m/>
    <m/>
    <s v=" عباس حسن "/>
    <s v="Religious leaders"/>
    <s v=" male "/>
    <s v=" 124,669,088 "/>
    <s v=""/>
    <s v=""/>
    <s v=""/>
    <s v=""/>
    <s v=""/>
    <s v=""/>
    <s v=""/>
    <s v=""/>
    <n v="1"/>
    <s v="In person"/>
    <s v="Yes, for most"/>
    <s v="Yes, for most"/>
    <s v="Yes, for most"/>
    <s v="Red       "/>
    <n v="1763"/>
    <n v="40"/>
    <n v="151"/>
    <s v="South Kordofan"/>
    <s v="Habila - SK"/>
    <s v="SD07"/>
    <s v="SD07103"/>
    <s v="Accurate"/>
    <s v="e88dac92-4bf1-4847-b1dd-e948f57af1cd"/>
    <s v="Show location"/>
  </r>
  <r>
    <s v="2021-05-11"/>
    <s v="Round3"/>
    <x v="6"/>
    <s v="DTM06"/>
    <s v="SD07"/>
    <x v="60"/>
    <s v="DTM0613"/>
    <s v="SD07103"/>
    <s v="Koakaya"/>
    <s v="DTM0607015"/>
    <s v="no"/>
    <n v="11.848750000000001"/>
    <n v="30.546060000000001"/>
    <s v="Rural"/>
    <s v="Village"/>
    <n v="90"/>
    <n v="450"/>
    <n v="20"/>
    <n v="120"/>
    <m/>
    <m/>
    <m/>
    <m/>
    <m/>
    <m/>
    <m/>
    <m/>
    <n v="20"/>
    <n v="120"/>
    <m/>
    <m/>
    <x v="6"/>
    <s v="Delami"/>
    <s v="South Kordofan"/>
    <s v="Habila - SK"/>
    <s v="South Kordofan"/>
    <m/>
    <s v="Communal clashes (ethnic, land, cattle) "/>
    <s v="Armed conflict, Violence"/>
    <s v="Economic reasons (no livelihood/no services)"/>
    <s v=""/>
    <m/>
    <n v="20"/>
    <m/>
    <m/>
    <m/>
    <m/>
    <m/>
    <n v="2"/>
    <n v="4"/>
    <n v="3"/>
    <n v="4"/>
    <n v="18"/>
    <n v="15"/>
    <n v="25"/>
    <n v="40"/>
    <n v="5"/>
    <n v="4"/>
    <x v="1"/>
    <m/>
    <m/>
    <m/>
    <m/>
    <m/>
    <m/>
    <s v=" فاروق سليمان "/>
    <s v="Ameer"/>
    <s v=" male "/>
    <s v=" 908,200,609 "/>
    <s v=" سعيد علي ابراهيم "/>
    <s v="Ameer"/>
    <s v=" male "/>
    <s v=""/>
    <s v=""/>
    <s v=""/>
    <s v=""/>
    <s v=""/>
    <n v="2"/>
    <s v="In person"/>
    <s v="Yes, for most"/>
    <s v="Yes, for most"/>
    <s v="Yes, for most"/>
    <s v="Orange    "/>
    <n v="1762"/>
    <n v="53"/>
    <n v="67"/>
    <s v="South Kordofan"/>
    <s v="Delami"/>
    <s v="SD07"/>
    <s v="SD07107"/>
    <s v="Accurate"/>
    <s v="129310e5-b2e6-476f-89f1-6d0ec1b57d4a"/>
    <s v="Show location"/>
  </r>
  <r>
    <s v="2021-05-04"/>
    <s v="Round3"/>
    <x v="6"/>
    <s v="DTM06"/>
    <s v="SD07"/>
    <x v="60"/>
    <s v="DTM0607"/>
    <s v="SD07103"/>
    <s v="Krtala"/>
    <s v="DTM0607019"/>
    <s v="yes"/>
    <n v="12.084070000000001"/>
    <n v="30.309159999999999"/>
    <s v="Rural"/>
    <s v="Village"/>
    <n v="131"/>
    <n v="1983"/>
    <n v="161"/>
    <n v="1025"/>
    <m/>
    <m/>
    <m/>
    <m/>
    <m/>
    <m/>
    <m/>
    <m/>
    <n v="103"/>
    <n v="644"/>
    <n v="58"/>
    <n v="381"/>
    <x v="6"/>
    <s v="Delami"/>
    <m/>
    <m/>
    <m/>
    <m/>
    <s v="Armed conflict, Violence"/>
    <s v="Communal clashes (ethnic, land, cattle) "/>
    <s v="Natural disaster (floods, droughts, etc)"/>
    <s v=""/>
    <m/>
    <n v="161"/>
    <m/>
    <m/>
    <m/>
    <m/>
    <m/>
    <n v="16"/>
    <n v="47"/>
    <n v="95"/>
    <n v="63"/>
    <n v="205"/>
    <n v="142"/>
    <n v="173"/>
    <n v="252"/>
    <n v="16"/>
    <n v="16"/>
    <x v="1"/>
    <m/>
    <m/>
    <m/>
    <m/>
    <m/>
    <m/>
    <s v=" عبد الله سلام "/>
    <s v="Omda"/>
    <s v=" male "/>
    <s v=" 902,580,883 "/>
    <s v=" الفاتح فضل الله "/>
    <s v="Religious leaders"/>
    <s v=" male "/>
    <s v=" 968,091,855 "/>
    <s v=" عثمان عبد الرحمن "/>
    <s v="Ameer"/>
    <s v=" male "/>
    <s v=" 913,701,096 "/>
    <n v="3"/>
    <s v="In person"/>
    <s v="Yes, for most"/>
    <s v="Yes, for most"/>
    <s v="Yes, for most"/>
    <s v="Green     "/>
    <n v="1761"/>
    <n v="505"/>
    <n v="520"/>
    <s v="South Kordofan"/>
    <s v="Habila - SK"/>
    <s v="SD07"/>
    <s v="SD07103"/>
    <s v="Accurate"/>
    <s v="9a319269-ce21-4c71-88ee-3b4733ed833f"/>
    <s v="Show location"/>
  </r>
  <r>
    <s v="2021-05-09"/>
    <s v="Round3"/>
    <x v="6"/>
    <s v="DTM06"/>
    <s v="SD07"/>
    <x v="61"/>
    <s v="DTM0606"/>
    <s v="SD07098"/>
    <s v="Al hojirat"/>
    <s v="DTM06060039"/>
    <s v="yes"/>
    <n v="11.12032"/>
    <n v="29.63504"/>
    <s v="Rural"/>
    <s v="Village"/>
    <n v="211"/>
    <n v="1386"/>
    <n v="41"/>
    <n v="394"/>
    <m/>
    <m/>
    <n v="41"/>
    <n v="394"/>
    <m/>
    <m/>
    <m/>
    <m/>
    <m/>
    <m/>
    <m/>
    <m/>
    <x v="6"/>
    <s v="Kadugli"/>
    <s v="South Kordofan"/>
    <s v="Heiban"/>
    <m/>
    <m/>
    <s v="Armed conflict, Violence"/>
    <s v="Communal clashes (ethnic, land, cattle) "/>
    <s v="Economic reasons (no livelihood/no services)"/>
    <s v=""/>
    <m/>
    <m/>
    <m/>
    <m/>
    <m/>
    <m/>
    <n v="41"/>
    <n v="9"/>
    <n v="9"/>
    <n v="25"/>
    <n v="12"/>
    <n v="40"/>
    <n v="48"/>
    <n v="96"/>
    <n v="121"/>
    <n v="28"/>
    <n v="6"/>
    <x v="0"/>
    <m/>
    <m/>
    <m/>
    <m/>
    <m/>
    <m/>
    <s v=" صلا الدين الزبير "/>
    <s v="Ameer"/>
    <s v=" male "/>
    <s v=" 923,526,610 "/>
    <s v=" يعقوب عبدالرحمن "/>
    <s v="Religious leaders"/>
    <s v=" male "/>
    <s v=" 921,828,864 "/>
    <s v=""/>
    <s v=""/>
    <s v=""/>
    <s v=""/>
    <n v="5"/>
    <s v="In person"/>
    <s v="No"/>
    <s v="No"/>
    <s v="Only for some"/>
    <s v="Orange    "/>
    <n v="1146"/>
    <n v="198"/>
    <n v="196"/>
    <s v="South Kordofan"/>
    <s v="Kadugli"/>
    <s v="SD07"/>
    <s v="SD07098"/>
    <s v="Accurate"/>
    <s v="b90962c5-f1a2-4348-b01a-a9d430c44c26"/>
    <s v="Show location"/>
  </r>
  <r>
    <s v="2021-05-05"/>
    <s v="Round3"/>
    <x v="6"/>
    <s v="DTM06"/>
    <s v="SD07"/>
    <x v="61"/>
    <s v="DTM0606"/>
    <s v="SD07098"/>
    <s v="Al Shemma east"/>
    <s v="DTM0606039"/>
    <s v="yes"/>
    <n v="10.977550000000001"/>
    <n v="29.733979999999999"/>
    <s v="Urban"/>
    <s v="neighborhood"/>
    <n v="1100"/>
    <n v="4500"/>
    <n v="1417"/>
    <n v="13151"/>
    <m/>
    <m/>
    <n v="750"/>
    <n v="3420"/>
    <n v="150"/>
    <n v="600"/>
    <n v="200"/>
    <n v="480"/>
    <m/>
    <m/>
    <n v="317"/>
    <n v="8651"/>
    <x v="6"/>
    <s v="Al Buram"/>
    <s v="South Kordofan"/>
    <s v="Heiban"/>
    <s v="South Kordofan"/>
    <s v="Um Durein"/>
    <s v="Armed conflict, Violence"/>
    <s v="Economic reasons (no livelihood/no services)"/>
    <s v="Communal clashes (ethnic, land, cattle) "/>
    <s v=""/>
    <m/>
    <m/>
    <m/>
    <m/>
    <m/>
    <m/>
    <n v="1417"/>
    <n v="178"/>
    <n v="102"/>
    <n v="415"/>
    <n v="475"/>
    <n v="1813"/>
    <n v="1999"/>
    <n v="4237"/>
    <n v="3559"/>
    <n v="254"/>
    <n v="119"/>
    <x v="1"/>
    <m/>
    <m/>
    <m/>
    <m/>
    <m/>
    <m/>
    <s v=" عزالدين محمد بدر "/>
    <s v="Religious leaders"/>
    <s v=" male "/>
    <s v=" 928,830,570 "/>
    <s v=" ادم علي عامر "/>
    <s v="Religious leaders"/>
    <s v=" male "/>
    <s v=" 992,972,711 "/>
    <s v=" عبدالله المهدي "/>
    <s v="Shaik"/>
    <s v=" male "/>
    <s v=" 927,520,591 "/>
    <n v="6"/>
    <s v="In person"/>
    <s v="Yes, for everything"/>
    <s v="Only for some"/>
    <s v="Only for some"/>
    <s v="Green     "/>
    <n v="1139"/>
    <n v="6897"/>
    <n v="6254"/>
    <s v="South Kordofan"/>
    <s v="Kadugli"/>
    <s v="SD07"/>
    <s v="SD07098"/>
    <s v="Accurate"/>
    <s v="665ed73b-439c-4038-859a-8c1e860ff662"/>
    <s v="Show location"/>
  </r>
  <r>
    <s v="2021-05-11"/>
    <s v="Round3"/>
    <x v="6"/>
    <s v="DTM06"/>
    <s v="SD07"/>
    <x v="61"/>
    <s v="DTM0606"/>
    <s v="SD07098"/>
    <s v="Al Shemma west"/>
    <s v="DTM0606040"/>
    <s v="yes"/>
    <n v="10.97583"/>
    <n v="29.741040000000002"/>
    <s v="Urban"/>
    <s v="neighborhood"/>
    <n v="358"/>
    <n v="1125"/>
    <n v="180"/>
    <n v="600"/>
    <m/>
    <m/>
    <n v="180"/>
    <n v="600"/>
    <m/>
    <m/>
    <m/>
    <m/>
    <m/>
    <m/>
    <m/>
    <m/>
    <x v="6"/>
    <s v="Al Buram"/>
    <s v="South Kordofan"/>
    <s v="Heiban"/>
    <s v="South Kordofan"/>
    <s v="Um Durein"/>
    <s v="Armed conflict, Violence"/>
    <s v="Communal clashes (ethnic, land, cattle) "/>
    <s v="Economic reasons (no livelihood/no services)"/>
    <s v=""/>
    <m/>
    <m/>
    <m/>
    <m/>
    <m/>
    <m/>
    <n v="180"/>
    <n v="0"/>
    <n v="0"/>
    <n v="10"/>
    <n v="55"/>
    <n v="106"/>
    <n v="87"/>
    <n v="171"/>
    <n v="141"/>
    <n v="15"/>
    <n v="15"/>
    <x v="1"/>
    <m/>
    <m/>
    <m/>
    <m/>
    <m/>
    <m/>
    <s v=" سبت عثمان "/>
    <s v="Ameer"/>
    <s v=" male "/>
    <s v=" 925,020,591 "/>
    <s v=" عزالدين محمد "/>
    <s v="Religious leaders"/>
    <s v=" male "/>
    <s v=" 928,830,570 "/>
    <s v=" ادم علي "/>
    <s v="Religious leaders"/>
    <s v=" male "/>
    <s v=" 992,972,711 "/>
    <n v="4"/>
    <s v="In person"/>
    <s v="Yes, for everything"/>
    <s v="Only for some"/>
    <s v="Yes, for everything"/>
    <s v="Green     "/>
    <n v="1134"/>
    <n v="302"/>
    <n v="298"/>
    <s v="South Kordofan"/>
    <s v="Kadugli"/>
    <s v="SD07"/>
    <s v="SD07098"/>
    <s v="Accurate"/>
    <s v="fd5de64f-2062-487f-b063-e398e6241d7f"/>
    <s v="Show location"/>
  </r>
  <r>
    <s v="2021-05-10"/>
    <s v="Round3"/>
    <x v="6"/>
    <s v="DTM06"/>
    <s v="SD07"/>
    <x v="61"/>
    <s v="DTM0606"/>
    <s v="SD07098"/>
    <s v="Alban Gadid"/>
    <s v="DTM0606004"/>
    <s v="yes"/>
    <n v="11.010149999999999"/>
    <n v="29.698709999999998"/>
    <s v="Urban"/>
    <s v="neighborhood"/>
    <n v="40"/>
    <n v="240"/>
    <n v="135"/>
    <n v="871"/>
    <m/>
    <m/>
    <n v="25"/>
    <n v="151"/>
    <n v="12"/>
    <n v="70"/>
    <n v="3"/>
    <n v="19"/>
    <m/>
    <m/>
    <n v="95"/>
    <n v="631"/>
    <x v="6"/>
    <s v="Kadugli"/>
    <s v="South Kordofan"/>
    <s v="Al Buram"/>
    <m/>
    <m/>
    <s v="Armed conflict, Violence"/>
    <s v="Communal clashes (ethnic, land, cattle) "/>
    <s v="Economic reasons (no livelihood/no services)"/>
    <s v=""/>
    <m/>
    <m/>
    <m/>
    <m/>
    <m/>
    <m/>
    <n v="135"/>
    <n v="46"/>
    <n v="33"/>
    <n v="52"/>
    <n v="39"/>
    <n v="105"/>
    <n v="138"/>
    <n v="242"/>
    <n v="190"/>
    <n v="13"/>
    <n v="13"/>
    <x v="1"/>
    <m/>
    <m/>
    <m/>
    <m/>
    <m/>
    <m/>
    <s v=" ياسين دفع الله "/>
    <s v="Religious leaders"/>
    <s v=" male "/>
    <s v=" 995,801,421 "/>
    <s v=" مصطفي كافي بريمه "/>
    <s v="Shaik"/>
    <s v=" male "/>
    <s v=" 923,859,406 "/>
    <s v=""/>
    <s v=""/>
    <s v=""/>
    <s v=""/>
    <n v="4"/>
    <s v="In person"/>
    <s v="Only for some"/>
    <s v="No"/>
    <s v="Yes, for most"/>
    <s v="Green     "/>
    <n v="1145"/>
    <n v="458"/>
    <n v="413"/>
    <s v="South Kordofan"/>
    <s v="Kadugli"/>
    <s v="SD07"/>
    <s v="SD07098"/>
    <s v="Accurate"/>
    <s v="8e60cbf1-436b-4d46-8602-29e1564149ea"/>
    <s v="Show location"/>
  </r>
  <r>
    <s v="2021-05-09"/>
    <s v="Round3"/>
    <x v="6"/>
    <s v="DTM06"/>
    <s v="SD07"/>
    <x v="61"/>
    <s v="DTM0606"/>
    <s v="SD07098"/>
    <s v="Algargod"/>
    <s v="DTM0606006"/>
    <s v="yes"/>
    <n v="11.017379999999999"/>
    <n v="29.736519999999999"/>
    <s v="Urban"/>
    <s v="neighborhood"/>
    <n v="350"/>
    <n v="2100"/>
    <n v="260"/>
    <n v="1500"/>
    <m/>
    <m/>
    <n v="260"/>
    <n v="1500"/>
    <m/>
    <m/>
    <m/>
    <m/>
    <m/>
    <m/>
    <m/>
    <m/>
    <x v="6"/>
    <s v="Ar Reif Ash Shargi"/>
    <s v="South Kordofan"/>
    <s v="Heiban"/>
    <s v="South Kordofan"/>
    <s v="Um Durein"/>
    <s v="Armed conflict, Violence"/>
    <s v="Economic reasons (no livelihood/no services)"/>
    <s v="Communal clashes (ethnic, land, cattle) "/>
    <s v=""/>
    <m/>
    <m/>
    <m/>
    <m/>
    <m/>
    <m/>
    <n v="260"/>
    <n v="87"/>
    <n v="58"/>
    <n v="123"/>
    <n v="72"/>
    <n v="159"/>
    <n v="179"/>
    <n v="267"/>
    <n v="375"/>
    <n v="137"/>
    <n v="43"/>
    <x v="1"/>
    <m/>
    <m/>
    <m/>
    <m/>
    <m/>
    <m/>
    <s v=" مكي الموراي "/>
    <s v="Religious leaders"/>
    <s v=" male "/>
    <s v=" 908,255,132 "/>
    <s v=" ربيكا جيمس "/>
    <s v="Ameer"/>
    <s v=" female "/>
    <s v=" 9,991,126,431 "/>
    <s v=""/>
    <s v=""/>
    <s v=""/>
    <s v=""/>
    <n v="6"/>
    <s v="In person"/>
    <s v="Yes, for most"/>
    <s v="No"/>
    <s v="Yes, for most"/>
    <s v="Green     "/>
    <n v="1143"/>
    <n v="773"/>
    <n v="727"/>
    <s v="South Kordofan"/>
    <s v="Kadugli"/>
    <s v="SD07"/>
    <s v="SD07098"/>
    <s v="Accurate"/>
    <s v="04475694-060e-47e6-afe8-de06b4d7944f"/>
    <s v="Show location"/>
  </r>
  <r>
    <s v="2021-05-09"/>
    <s v="Round3"/>
    <x v="6"/>
    <s v="DTM06"/>
    <s v="SD07"/>
    <x v="61"/>
    <s v="DTM0606"/>
    <s v="SD07098"/>
    <s v="Algoz ganob"/>
    <s v="DTM0606007"/>
    <s v="yes"/>
    <n v="11.02711"/>
    <n v="29.739820000000002"/>
    <s v="Urban"/>
    <s v="neighborhood"/>
    <n v="62"/>
    <n v="372"/>
    <n v="28"/>
    <n v="160"/>
    <m/>
    <m/>
    <n v="28"/>
    <n v="160"/>
    <m/>
    <m/>
    <m/>
    <m/>
    <m/>
    <m/>
    <m/>
    <m/>
    <x v="6"/>
    <s v="Ar Reif Ash Shargi"/>
    <s v="South Kordofan"/>
    <s v="Heiban"/>
    <m/>
    <m/>
    <s v="Armed conflict, Violence"/>
    <s v="Communal clashes (ethnic, land, cattle) "/>
    <s v="Economic reasons (no livelihood/no services)"/>
    <s v=""/>
    <m/>
    <m/>
    <m/>
    <m/>
    <m/>
    <m/>
    <n v="28"/>
    <n v="8"/>
    <n v="8"/>
    <n v="17"/>
    <n v="10"/>
    <n v="28"/>
    <n v="21"/>
    <n v="41"/>
    <n v="25"/>
    <n v="2"/>
    <n v="0"/>
    <x v="1"/>
    <m/>
    <m/>
    <m/>
    <m/>
    <m/>
    <m/>
    <s v=""/>
    <s v=""/>
    <s v=""/>
    <s v=""/>
    <s v=" عبدالجبار حامد "/>
    <s v="Ameer"/>
    <s v=" male "/>
    <s v=" 915,796,926 "/>
    <s v=" استاذ رحمة "/>
    <s v="NGO/Humanitarian Aid Worker"/>
    <s v=" male "/>
    <s v=" 9,992,120,143 "/>
    <n v="3"/>
    <s v="In person"/>
    <s v="No"/>
    <s v="Only for some"/>
    <s v="Only for some"/>
    <s v="Orange    "/>
    <n v="1142"/>
    <n v="96"/>
    <n v="64"/>
    <s v="South Kordofan"/>
    <s v="Kadugli"/>
    <s v="SD07"/>
    <s v="SD07098"/>
    <s v="Accurate"/>
    <s v="ff7fe830-15ef-42d3-af28-01bae3940f76"/>
    <s v="Show location"/>
  </r>
  <r>
    <s v="2021-05-09"/>
    <s v="Round3"/>
    <x v="6"/>
    <s v="DTM06"/>
    <s v="SD07"/>
    <x v="61"/>
    <s v="DTM0606"/>
    <s v="SD07098"/>
    <s v="Almalkaya"/>
    <s v="DTM0606008"/>
    <s v="yes"/>
    <n v="11.010109999999999"/>
    <n v="29.746600000000001"/>
    <s v="Urban"/>
    <s v="neighborhood"/>
    <n v="68"/>
    <n v="480"/>
    <n v="93"/>
    <n v="506"/>
    <m/>
    <m/>
    <n v="52"/>
    <n v="260"/>
    <n v="41"/>
    <n v="246"/>
    <m/>
    <m/>
    <m/>
    <m/>
    <m/>
    <m/>
    <x v="6"/>
    <s v="Kadugli"/>
    <s v="South Kordofan"/>
    <s v="Al Buram"/>
    <m/>
    <m/>
    <s v="Armed conflict, Violence"/>
    <s v="Communal clashes (ethnic, land, cattle) "/>
    <s v="Economic reasons (no livelihood/no services)"/>
    <s v=""/>
    <m/>
    <m/>
    <m/>
    <m/>
    <m/>
    <m/>
    <n v="93"/>
    <n v="27"/>
    <n v="23"/>
    <n v="42"/>
    <n v="54"/>
    <n v="81"/>
    <n v="60"/>
    <n v="96"/>
    <n v="107"/>
    <n v="8"/>
    <n v="8"/>
    <x v="1"/>
    <m/>
    <m/>
    <m/>
    <m/>
    <m/>
    <m/>
    <s v=" صلاح الدين "/>
    <s v="Religious leaders"/>
    <s v=" male "/>
    <s v=" 923,526,610 "/>
    <s v=" يعقوب عبدالرحمن "/>
    <s v="Religious leaders"/>
    <s v=" male "/>
    <s v=" 921,828,864 "/>
    <s v=""/>
    <s v=""/>
    <s v=""/>
    <s v=""/>
    <n v="5"/>
    <s v="In person"/>
    <s v="Only for some"/>
    <s v="Only for some"/>
    <s v="Only for some"/>
    <s v="Green     "/>
    <n v="1147"/>
    <n v="254"/>
    <n v="252"/>
    <s v="South Kordofan"/>
    <s v="Kadugli"/>
    <s v="SD07"/>
    <s v="SD07098"/>
    <s v="Close"/>
    <s v="28739969-6aab-462d-86e3-84ef2ef4030f"/>
    <s v="Show location"/>
  </r>
  <r>
    <s v="2021-05-10"/>
    <s v="Round3"/>
    <x v="6"/>
    <s v="DTM06"/>
    <s v="SD07"/>
    <x v="61"/>
    <s v="DTM0606"/>
    <s v="SD07098"/>
    <s v="Almthlath"/>
    <s v="DTM0606010"/>
    <s v="yes"/>
    <n v="11.00521"/>
    <n v="29.697150000000001"/>
    <s v="Urban"/>
    <s v="neighborhood"/>
    <n v="71"/>
    <n v="436"/>
    <n v="71"/>
    <n v="436"/>
    <m/>
    <m/>
    <n v="51"/>
    <n v="316"/>
    <n v="9"/>
    <n v="54"/>
    <n v="11"/>
    <n v="66"/>
    <m/>
    <m/>
    <m/>
    <m/>
    <x v="6"/>
    <s v="Al Buram"/>
    <s v="South Kordofan"/>
    <s v="Heiban"/>
    <s v="South Kordofan"/>
    <s v="Um Durein"/>
    <s v="Armed conflict, Violence"/>
    <s v="Communal clashes (ethnic, land, cattle) "/>
    <s v="Economic reasons (no livelihood/no services)"/>
    <s v=""/>
    <m/>
    <m/>
    <m/>
    <m/>
    <m/>
    <m/>
    <n v="71"/>
    <n v="0"/>
    <n v="18"/>
    <n v="9"/>
    <n v="36"/>
    <n v="64"/>
    <n v="45"/>
    <n v="73"/>
    <n v="82"/>
    <n v="36"/>
    <n v="73"/>
    <x v="1"/>
    <m/>
    <m/>
    <m/>
    <m/>
    <m/>
    <m/>
    <s v=""/>
    <s v=""/>
    <s v=""/>
    <s v=""/>
    <s v=""/>
    <s v=""/>
    <s v=""/>
    <s v=""/>
    <s v=""/>
    <s v=""/>
    <s v=""/>
    <s v=""/>
    <n v="3"/>
    <s v="In person"/>
    <s v="Yes, for most"/>
    <s v="Yes, for most"/>
    <s v="Yes, for most"/>
    <s v="Green     "/>
    <n v="1136"/>
    <n v="182"/>
    <n v="254"/>
    <s v="South Kordofan"/>
    <s v="Kadugli"/>
    <s v="SD07"/>
    <s v="SD07098"/>
    <s v="Accurate"/>
    <s v="390c302b-113b-4c63-b997-3cc223d01ecc"/>
    <s v="Show location"/>
  </r>
  <r>
    <s v="2021-05-17"/>
    <s v="Round3"/>
    <x v="6"/>
    <s v="DTM06"/>
    <s v="SD07"/>
    <x v="61"/>
    <s v="DTM0606"/>
    <s v="SD07098"/>
    <s v="Alrafdif"/>
    <s v="DTM0606011"/>
    <s v="yes"/>
    <n v="11.00323"/>
    <n v="29.705110000000001"/>
    <s v="Urban"/>
    <s v="neighborhood"/>
    <n v="45"/>
    <n v="270"/>
    <n v="67"/>
    <n v="430"/>
    <m/>
    <m/>
    <n v="20"/>
    <n v="151"/>
    <n v="12"/>
    <n v="72"/>
    <n v="7"/>
    <n v="30"/>
    <n v="21"/>
    <n v="135"/>
    <n v="7"/>
    <n v="42"/>
    <x v="6"/>
    <s v="Kadugli"/>
    <s v="South Kordofan"/>
    <s v="Al Buram"/>
    <m/>
    <m/>
    <s v="Communal clashes (ethnic, land, cattle) "/>
    <s v="Armed conflict, Violence"/>
    <s v="Economic reasons (no livelihood/no services)"/>
    <s v=""/>
    <m/>
    <m/>
    <m/>
    <m/>
    <m/>
    <m/>
    <n v="67"/>
    <n v="0"/>
    <n v="30"/>
    <n v="37"/>
    <n v="20"/>
    <n v="60"/>
    <n v="67"/>
    <n v="93"/>
    <n v="113"/>
    <n v="7"/>
    <n v="3"/>
    <x v="1"/>
    <m/>
    <m/>
    <m/>
    <m/>
    <m/>
    <m/>
    <s v=" موسى كافي ابيضه "/>
    <s v="Shaik"/>
    <s v=" male "/>
    <s v=" 925,570,654 "/>
    <s v=""/>
    <s v=""/>
    <s v=""/>
    <s v=""/>
    <s v=""/>
    <s v=""/>
    <s v=""/>
    <s v=""/>
    <n v="3"/>
    <s v="In person"/>
    <s v="Yes, for everything"/>
    <s v="Yes, for everything"/>
    <s v="Yes, for everything"/>
    <s v="Green     "/>
    <n v="1154"/>
    <n v="197"/>
    <n v="233"/>
    <s v="South Kordofan"/>
    <s v="Kadugli"/>
    <s v="SD07"/>
    <s v="SD07098"/>
    <s v="Accurate"/>
    <s v="3f18c5ee-0880-4d98-a2e2-7524b9961a1b"/>
    <s v="Show location"/>
  </r>
  <r>
    <s v="2021-05-04"/>
    <s v="Round3"/>
    <x v="6"/>
    <s v="DTM06"/>
    <s v="SD07"/>
    <x v="61"/>
    <s v="DTM0606"/>
    <s v="SD07098"/>
    <s v="Alshaeer"/>
    <s v="DTM0606014"/>
    <s v="yes"/>
    <n v="11.10643"/>
    <n v="29.693549999999998"/>
    <s v="Urban"/>
    <s v="neighborhood"/>
    <n v="400"/>
    <n v="2150"/>
    <n v="160"/>
    <n v="526"/>
    <m/>
    <m/>
    <n v="160"/>
    <n v="526"/>
    <m/>
    <m/>
    <m/>
    <m/>
    <m/>
    <m/>
    <m/>
    <m/>
    <x v="6"/>
    <s v="Um Durein"/>
    <s v="South Kordofan"/>
    <s v="Ar Reif Ash Shargi"/>
    <s v="South Kordofan"/>
    <s v="Al Buram"/>
    <s v="Armed conflict, Violence"/>
    <s v="Communal clashes (ethnic, land, cattle) "/>
    <s v="Economic reasons (no livelihood/no services)"/>
    <s v=""/>
    <m/>
    <m/>
    <m/>
    <m/>
    <m/>
    <m/>
    <n v="160"/>
    <n v="0"/>
    <n v="7"/>
    <n v="20"/>
    <n v="3"/>
    <n v="7"/>
    <n v="16"/>
    <n v="158"/>
    <n v="233"/>
    <n v="46"/>
    <n v="36"/>
    <x v="3"/>
    <s v="South Kordofan"/>
    <s v="Kadugli"/>
    <m/>
    <m/>
    <m/>
    <m/>
    <s v=" محمد ابراهيم "/>
    <s v="Religious leaders"/>
    <s v=" male "/>
    <s v=" 993,511,370 "/>
    <s v=" خليل تيه "/>
    <s v="Shaik"/>
    <s v=" male "/>
    <s v=" 924,525,016 "/>
    <s v=" علي العصارة "/>
    <s v="Religious leaders"/>
    <s v=" male "/>
    <s v=" 923,088,248 "/>
    <n v="6"/>
    <s v="In person"/>
    <s v="Yes, for everything"/>
    <s v="Yes, for everything"/>
    <s v="Yes, for everything"/>
    <s v="Green     "/>
    <n v="1137"/>
    <n v="231"/>
    <n v="295"/>
    <s v="South Kordofan"/>
    <s v="Kadugli"/>
    <s v="SD07"/>
    <s v="SD07098"/>
    <s v="Accurate"/>
    <s v="5a979f58-4eac-47a2-9f08-2144b7ab9aa8"/>
    <s v="Show location"/>
  </r>
  <r>
    <s v="2021-05-11"/>
    <s v="Round3"/>
    <x v="6"/>
    <s v="DTM06"/>
    <s v="SD07"/>
    <x v="61"/>
    <s v="DTM0606"/>
    <s v="SD07098"/>
    <s v="Alzindiya"/>
    <s v="DTM0606017"/>
    <s v="yes"/>
    <n v="10.995699999999999"/>
    <n v="29.715330000000002"/>
    <s v="Urban"/>
    <s v="neighborhood"/>
    <n v="41"/>
    <n v="260"/>
    <n v="67"/>
    <n v="391"/>
    <m/>
    <m/>
    <n v="32"/>
    <n v="192"/>
    <n v="2"/>
    <n v="11"/>
    <m/>
    <m/>
    <n v="7"/>
    <n v="50"/>
    <n v="26"/>
    <n v="138"/>
    <x v="6"/>
    <s v="Um Durein"/>
    <s v="South Kordofan"/>
    <s v="Al Buram"/>
    <m/>
    <m/>
    <s v="Armed conflict, Violence"/>
    <s v="Communal clashes (ethnic, land, cattle) "/>
    <s v="Economic reasons (no livelihood/no services)"/>
    <s v=""/>
    <m/>
    <m/>
    <m/>
    <m/>
    <m/>
    <m/>
    <n v="67"/>
    <n v="63"/>
    <n v="0"/>
    <n v="50"/>
    <n v="38"/>
    <n v="76"/>
    <n v="88"/>
    <n v="25"/>
    <n v="38"/>
    <n v="13"/>
    <n v="0"/>
    <x v="0"/>
    <m/>
    <m/>
    <m/>
    <m/>
    <m/>
    <m/>
    <s v=" خالد عمران "/>
    <s v="Religious leaders"/>
    <s v=" male "/>
    <s v=" 991,113,440 "/>
    <s v=" نجوى كشاف "/>
    <s v="Ameer"/>
    <s v=" female "/>
    <s v=" 924,148,845 "/>
    <s v=""/>
    <s v=""/>
    <s v=""/>
    <s v=""/>
    <n v="2"/>
    <s v="In person"/>
    <s v="Yes, for most"/>
    <s v="Yes, for most"/>
    <s v="Yes, for most"/>
    <s v="Orange    "/>
    <n v="1135"/>
    <n v="227"/>
    <n v="164"/>
    <s v="South Kordofan"/>
    <s v="Kadugli"/>
    <s v="SD07"/>
    <s v="SD07098"/>
    <s v="Accurate"/>
    <s v="e4862da6-d5a8-46e6-8f41-9d4c33dc859f"/>
    <s v="Show location"/>
  </r>
  <r>
    <s v="2021-05-18"/>
    <s v="Round3"/>
    <x v="6"/>
    <s v="DTM06"/>
    <s v="SD07"/>
    <x v="61"/>
    <s v="DTM0606"/>
    <s v="SD07098"/>
    <s v="Darja Talta (Mahlaj)"/>
    <s v="DTM0606018"/>
    <s v="yes"/>
    <n v="11.00848"/>
    <n v="29.72561"/>
    <s v="Urban"/>
    <s v="neighborhood"/>
    <n v="140"/>
    <n v="850"/>
    <n v="90"/>
    <n v="674"/>
    <m/>
    <m/>
    <n v="44"/>
    <n v="320"/>
    <n v="18"/>
    <n v="195"/>
    <n v="20"/>
    <n v="121"/>
    <n v="8"/>
    <n v="38"/>
    <m/>
    <m/>
    <x v="6"/>
    <s v="Al Buram"/>
    <s v="South Kordofan"/>
    <s v="Um Durein"/>
    <m/>
    <m/>
    <s v="Armed conflict, Violence"/>
    <s v="Communal clashes (ethnic, land, cattle) "/>
    <s v="Economic reasons (no livelihood/no services)"/>
    <s v=""/>
    <m/>
    <m/>
    <m/>
    <m/>
    <m/>
    <m/>
    <n v="90"/>
    <n v="26"/>
    <n v="0"/>
    <n v="62"/>
    <n v="47"/>
    <n v="67"/>
    <n v="94"/>
    <n v="171"/>
    <n v="197"/>
    <n v="10"/>
    <n v="0"/>
    <x v="1"/>
    <m/>
    <m/>
    <m/>
    <m/>
    <m/>
    <m/>
    <s v=" مطار كوه "/>
    <s v="Shaik"/>
    <s v=" male "/>
    <s v=" 993,431,606 "/>
    <s v=" كامل حسن موسى "/>
    <s v="Religious leaders"/>
    <s v=" male "/>
    <s v=" 921,572,884 "/>
    <s v=" الريحى يونس "/>
    <s v="Religious leaders"/>
    <s v=" male "/>
    <s v=" 928,770,350 "/>
    <n v="4"/>
    <s v="In person"/>
    <s v="Only for some"/>
    <s v="No"/>
    <s v="Yes, for everything"/>
    <s v="Green     "/>
    <n v="1157"/>
    <n v="336"/>
    <n v="338"/>
    <s v="South Kordofan"/>
    <s v="Kadugli"/>
    <s v="SD07"/>
    <s v="SD07098"/>
    <s v="Accurate"/>
    <s v="e13008e4-6112-4fb6-bbcb-9ac583f3f279"/>
    <s v="Show location"/>
  </r>
  <r>
    <s v="2021-05-18"/>
    <s v="Round3"/>
    <x v="6"/>
    <s v="DTM06"/>
    <s v="SD07"/>
    <x v="61"/>
    <s v="DTM0606"/>
    <s v="SD07098"/>
    <s v="Elnasseij"/>
    <s v="DTM0606019"/>
    <s v="yes"/>
    <n v="11.00178"/>
    <n v="29.727799999999998"/>
    <s v="Urban"/>
    <s v="neighborhood"/>
    <n v="100"/>
    <n v="600"/>
    <n v="97"/>
    <n v="586"/>
    <m/>
    <m/>
    <n v="67"/>
    <n v="406"/>
    <n v="10"/>
    <n v="70"/>
    <n v="20"/>
    <n v="110"/>
    <m/>
    <m/>
    <m/>
    <m/>
    <x v="6"/>
    <s v="Al Buram"/>
    <m/>
    <m/>
    <m/>
    <m/>
    <s v="Armed conflict, Violence"/>
    <s v="Communal clashes (ethnic, land, cattle) "/>
    <s v="Economic reasons (no livelihood/no services)"/>
    <s v=""/>
    <m/>
    <m/>
    <m/>
    <m/>
    <m/>
    <m/>
    <n v="97"/>
    <n v="0"/>
    <n v="10"/>
    <n v="34"/>
    <n v="25"/>
    <n v="89"/>
    <n v="68"/>
    <n v="177"/>
    <n v="143"/>
    <n v="15"/>
    <n v="25"/>
    <x v="0"/>
    <m/>
    <m/>
    <m/>
    <m/>
    <m/>
    <m/>
    <s v=" الريح موسى "/>
    <s v="Religious leaders"/>
    <s v=" male "/>
    <s v=" 928,770,350 "/>
    <s v=" مطار كوه "/>
    <s v="Religious leaders"/>
    <s v=" male "/>
    <s v=" 924,777,287 "/>
    <s v=""/>
    <s v=""/>
    <s v=""/>
    <s v=""/>
    <n v="3"/>
    <s v="In person"/>
    <s v="Yes, for everything"/>
    <s v="Only for some"/>
    <s v="Yes, for everything"/>
    <s v="Green     "/>
    <n v="1156"/>
    <n v="315"/>
    <n v="271"/>
    <s v="South Kordofan"/>
    <s v="Kadugli"/>
    <s v="SD07"/>
    <s v="SD07098"/>
    <s v="Accurate"/>
    <s v="68aed4bb-d473-47a1-b69b-3d30d03b2785"/>
    <s v="Show location"/>
  </r>
  <r>
    <s v="2021-05-11"/>
    <s v="Round3"/>
    <x v="6"/>
    <s v="DTM06"/>
    <s v="SD07"/>
    <x v="61"/>
    <s v="DTM0606"/>
    <s v="SD07098"/>
    <s v="Gaar Alhajar"/>
    <s v="DTM0606020"/>
    <s v="yes"/>
    <n v="11.002610000000001"/>
    <n v="29.701509999999999"/>
    <s v="Urban"/>
    <s v="neighborhood"/>
    <n v="580"/>
    <n v="3288"/>
    <n v="336"/>
    <n v="1810"/>
    <m/>
    <m/>
    <n v="336"/>
    <n v="1810"/>
    <m/>
    <m/>
    <m/>
    <m/>
    <m/>
    <m/>
    <m/>
    <m/>
    <x v="6"/>
    <s v="Kadugli"/>
    <s v="South Kordofan"/>
    <s v="Al Buram"/>
    <m/>
    <m/>
    <s v="Armed conflict, Violence"/>
    <s v="Communal clashes (ethnic, land, cattle) "/>
    <s v="Economic reasons (no livelihood/no services)"/>
    <s v=""/>
    <m/>
    <m/>
    <m/>
    <m/>
    <m/>
    <m/>
    <n v="336"/>
    <n v="155"/>
    <n v="103"/>
    <n v="142"/>
    <n v="181"/>
    <n v="194"/>
    <n v="337"/>
    <n v="297"/>
    <n v="207"/>
    <n v="168"/>
    <n v="26"/>
    <x v="1"/>
    <m/>
    <m/>
    <m/>
    <m/>
    <m/>
    <m/>
    <s v=" ياسين دفع الله "/>
    <s v="Religious leaders"/>
    <s v=" male "/>
    <s v=" 995,801,421 "/>
    <s v=" التاج حسن "/>
    <s v="Religious leaders"/>
    <s v=" male "/>
    <s v=" 923,859,406 "/>
    <s v=""/>
    <s v=""/>
    <s v=""/>
    <s v=""/>
    <n v="6"/>
    <s v="In person"/>
    <s v="Only for some"/>
    <s v="Only for some"/>
    <s v="Only for some"/>
    <s v="Green     "/>
    <n v="1144"/>
    <n v="956"/>
    <n v="854"/>
    <s v="South Kordofan"/>
    <s v="Kadugli"/>
    <s v="SD07"/>
    <s v="SD07098"/>
    <s v="Accurate"/>
    <s v="ea9df1b2-f5cd-4fc2-b92b-37c3dd555935"/>
    <s v="Show location"/>
  </r>
  <r>
    <s v="2021-05-17"/>
    <s v="Round3"/>
    <x v="6"/>
    <s v="DTM06"/>
    <s v="SD07"/>
    <x v="61"/>
    <s v="DTM0606"/>
    <s v="SD07098"/>
    <s v="Hai Elmsani"/>
    <s v="DTM0606022"/>
    <s v="yes"/>
    <n v="11.00257"/>
    <n v="29.719439999999999"/>
    <s v="Urban"/>
    <s v="neighborhood"/>
    <n v="85"/>
    <n v="375"/>
    <n v="52"/>
    <n v="447"/>
    <m/>
    <m/>
    <n v="13"/>
    <n v="245"/>
    <n v="12"/>
    <n v="50"/>
    <n v="17"/>
    <n v="96"/>
    <n v="10"/>
    <n v="56"/>
    <m/>
    <m/>
    <x v="6"/>
    <s v="Al Buram"/>
    <s v="South Kordofan"/>
    <s v="Um Durein"/>
    <m/>
    <m/>
    <s v="Armed conflict, Violence"/>
    <s v="Communal clashes (ethnic, land, cattle) "/>
    <s v="Economic reasons (no livelihood/no services)"/>
    <s v=""/>
    <m/>
    <m/>
    <m/>
    <m/>
    <m/>
    <m/>
    <n v="52"/>
    <n v="0"/>
    <n v="29"/>
    <n v="46"/>
    <n v="14"/>
    <n v="79"/>
    <n v="46"/>
    <n v="97"/>
    <n v="122"/>
    <n v="14"/>
    <n v="0"/>
    <x v="0"/>
    <m/>
    <m/>
    <m/>
    <m/>
    <m/>
    <m/>
    <s v=" خادم الله كافي "/>
    <s v="Ameer"/>
    <s v=" female "/>
    <s v=" 925,736,009 "/>
    <s v=" الريح موسى "/>
    <s v="Religious leaders"/>
    <s v=" male "/>
    <s v=" 928,770,570 "/>
    <s v=""/>
    <s v=""/>
    <s v=""/>
    <s v=""/>
    <n v="3"/>
    <s v="In person"/>
    <s v="Only for some"/>
    <s v="Only for some"/>
    <s v="Only for some"/>
    <s v="Green     "/>
    <n v="1155"/>
    <n v="236"/>
    <n v="211"/>
    <s v="South Kordofan"/>
    <s v="Kadugli"/>
    <s v="SD07"/>
    <s v="SD07098"/>
    <s v="Accurate"/>
    <s v="16a948f4-e7b9-4d81-aaf8-f08ab30784cc"/>
    <s v="Show location"/>
  </r>
  <r>
    <s v="2021-05-09"/>
    <s v="Round3"/>
    <x v="6"/>
    <s v="DTM06"/>
    <s v="SD07"/>
    <x v="61"/>
    <s v="DTM0606"/>
    <s v="SD07098"/>
    <s v="Hai Elsoug"/>
    <s v="DTM0606023"/>
    <s v="yes"/>
    <n v="11.01211"/>
    <n v="29.716159999999999"/>
    <s v="Urban"/>
    <s v="neighborhood"/>
    <n v="64"/>
    <n v="550"/>
    <n v="59"/>
    <n v="381"/>
    <m/>
    <m/>
    <n v="35"/>
    <n v="159"/>
    <n v="19"/>
    <n v="184"/>
    <n v="5"/>
    <n v="38"/>
    <m/>
    <m/>
    <m/>
    <m/>
    <x v="6"/>
    <s v="Kadugli"/>
    <s v="South Kordofan"/>
    <s v="Al Buram"/>
    <s v="South Kordofan"/>
    <s v="Heiban"/>
    <s v="Armed conflict, Violence"/>
    <s v="Communal clashes (ethnic, land, cattle) "/>
    <s v="Economic reasons (no livelihood/no services)"/>
    <s v=""/>
    <m/>
    <m/>
    <m/>
    <m/>
    <m/>
    <m/>
    <n v="59"/>
    <n v="0"/>
    <n v="10"/>
    <n v="13"/>
    <n v="26"/>
    <n v="58"/>
    <n v="62"/>
    <n v="90"/>
    <n v="113"/>
    <n v="6"/>
    <n v="3"/>
    <x v="0"/>
    <m/>
    <m/>
    <m/>
    <m/>
    <m/>
    <m/>
    <s v=" فارس عبدالله "/>
    <s v="Shaik"/>
    <s v=" male "/>
    <s v=" 909,111,755 "/>
    <s v=" كمال عبدالله "/>
    <s v="Religious leaders"/>
    <s v=" male "/>
    <s v=" 914,121,253 "/>
    <s v=" اسحق توتو "/>
    <s v="Shaik"/>
    <s v=" male "/>
    <s v=" 991,124,493 "/>
    <n v="5"/>
    <s v="In person"/>
    <s v="Yes, for most"/>
    <s v="Yes, for most"/>
    <s v="Yes, for most"/>
    <s v="Green     "/>
    <n v="1153"/>
    <n v="167"/>
    <n v="214"/>
    <s v="South Kordofan"/>
    <s v="Kadugli"/>
    <s v="SD07"/>
    <s v="SD07098"/>
    <s v="Accurate"/>
    <s v="d815d564-54f4-4536-8ddd-d996ddb8b17f"/>
    <s v="Show location"/>
  </r>
  <r>
    <s v="2021-05-09"/>
    <s v="Round3"/>
    <x v="6"/>
    <s v="DTM06"/>
    <s v="SD07"/>
    <x v="61"/>
    <s v="DTM0606"/>
    <s v="SD07098"/>
    <s v="Hajar Elamk"/>
    <s v="DTM0606025"/>
    <s v="yes"/>
    <n v="11.02046"/>
    <n v="29.718990000000002"/>
    <s v="Urban"/>
    <s v="neighborhood"/>
    <n v="300"/>
    <n v="1800"/>
    <n v="300"/>
    <n v="1800"/>
    <m/>
    <m/>
    <n v="220"/>
    <n v="1320"/>
    <n v="45"/>
    <n v="270"/>
    <m/>
    <m/>
    <n v="35"/>
    <n v="210"/>
    <m/>
    <m/>
    <x v="6"/>
    <s v="Al Buram"/>
    <s v="South Kordofan"/>
    <s v="Heiban"/>
    <s v="South Kordofan"/>
    <s v="Um Durein"/>
    <s v="Armed conflict, Violence"/>
    <s v="Economic reasons (no livelihood/no services)"/>
    <s v="Communal clashes (ethnic, land, cattle) "/>
    <s v=""/>
    <m/>
    <m/>
    <m/>
    <m/>
    <m/>
    <m/>
    <n v="300"/>
    <n v="70"/>
    <n v="46"/>
    <n v="151"/>
    <n v="122"/>
    <n v="203"/>
    <n v="245"/>
    <n v="360"/>
    <n v="406"/>
    <n v="151"/>
    <n v="46"/>
    <x v="0"/>
    <m/>
    <m/>
    <m/>
    <m/>
    <m/>
    <m/>
    <s v=" مطار كوه "/>
    <s v="Religious leaders"/>
    <s v=" male "/>
    <s v=" 965,588,583 "/>
    <s v=" اسحاق تيه راكوبة "/>
    <s v="Shaik"/>
    <s v=" male "/>
    <s v=" 991,124,493 "/>
    <s v=""/>
    <s v=""/>
    <s v=""/>
    <s v=""/>
    <n v="6"/>
    <s v="In person"/>
    <s v="Only for some"/>
    <s v="No"/>
    <s v="Yes, for most"/>
    <s v="Green     "/>
    <n v="1140"/>
    <n v="935"/>
    <n v="865"/>
    <s v="South Kordofan"/>
    <s v="Kadugli"/>
    <s v="SD07"/>
    <s v="SD07098"/>
    <s v="Accurate"/>
    <s v="bf78169e-786f-4ebc-8872-699e9147e3e6"/>
    <s v="Show location"/>
  </r>
  <r>
    <s v="2021-05-13"/>
    <s v="Round3"/>
    <x v="6"/>
    <s v="DTM06"/>
    <s v="SD07"/>
    <x v="61"/>
    <s v="DTM0606"/>
    <s v="SD07098"/>
    <s v="Hajar Enor"/>
    <s v="DTM0606027"/>
    <s v="yes"/>
    <n v="11.01642"/>
    <n v="29.693580000000001"/>
    <s v="Urban"/>
    <s v="neighborhood"/>
    <n v="420"/>
    <n v="1680"/>
    <n v="411"/>
    <n v="2399"/>
    <m/>
    <m/>
    <n v="261"/>
    <n v="1649"/>
    <n v="100"/>
    <n v="500"/>
    <n v="50"/>
    <n v="250"/>
    <m/>
    <m/>
    <m/>
    <m/>
    <x v="6"/>
    <s v="Kadugli"/>
    <s v="South Kordofan"/>
    <s v="Al Buram"/>
    <m/>
    <m/>
    <s v="Armed conflict, Violence"/>
    <s v="Communal clashes (ethnic, land, cattle) "/>
    <s v="Economic reasons (no livelihood/no services)"/>
    <s v=""/>
    <m/>
    <m/>
    <m/>
    <m/>
    <m/>
    <m/>
    <n v="411"/>
    <n v="49"/>
    <n v="16"/>
    <n v="131"/>
    <n v="180"/>
    <n v="359"/>
    <n v="293"/>
    <n v="653"/>
    <n v="571"/>
    <n v="65"/>
    <n v="82"/>
    <x v="1"/>
    <m/>
    <m/>
    <m/>
    <m/>
    <m/>
    <m/>
    <s v=" يسين دفع الله "/>
    <s v="Religious leaders"/>
    <s v=" male "/>
    <s v=" 128,981,107 "/>
    <s v=" هبه الشريف "/>
    <s v="Religious leaders"/>
    <s v=" male "/>
    <s v=" 995,438,373 "/>
    <s v=" بيتر كور "/>
    <s v="Ameer"/>
    <s v=" male "/>
    <s v=" 909,122,365 "/>
    <n v="5"/>
    <s v="In person"/>
    <s v="Only for some"/>
    <s v="Only for some"/>
    <s v="Only for some"/>
    <s v="Green     "/>
    <n v="1148"/>
    <n v="1257"/>
    <n v="1142"/>
    <s v="South Kordofan"/>
    <s v="Kadugli"/>
    <s v="SD07"/>
    <s v="SD07098"/>
    <s v="Accurate"/>
    <s v="538f0b75-56b0-4311-9ef0-087a4aeb5fac"/>
    <s v="Show location"/>
  </r>
  <r>
    <s v="2021-05-11"/>
    <s v="Round3"/>
    <x v="6"/>
    <s v="DTM06"/>
    <s v="SD07"/>
    <x v="61"/>
    <s v="DTM0606"/>
    <s v="SD07098"/>
    <s v="Kalba"/>
    <s v="DTM0606028"/>
    <s v="yes"/>
    <n v="11.0314"/>
    <n v="29.690180000000002"/>
    <s v="Urban"/>
    <s v="neighborhood"/>
    <n v="1300"/>
    <n v="5800"/>
    <n v="282"/>
    <n v="1794"/>
    <m/>
    <m/>
    <n v="252"/>
    <n v="1622"/>
    <m/>
    <m/>
    <m/>
    <m/>
    <n v="20"/>
    <n v="140"/>
    <n v="10"/>
    <n v="32"/>
    <x v="6"/>
    <s v="Al Buram"/>
    <s v="South Kordofan"/>
    <s v="Kadugli"/>
    <m/>
    <m/>
    <s v="Armed conflict, Violence"/>
    <s v="Communal clashes (ethnic, land, cattle) "/>
    <s v="Economic reasons (no livelihood/no services)"/>
    <s v=""/>
    <m/>
    <m/>
    <m/>
    <m/>
    <m/>
    <m/>
    <n v="282"/>
    <n v="77"/>
    <n v="26"/>
    <n v="194"/>
    <n v="90"/>
    <n v="232"/>
    <n v="271"/>
    <n v="374"/>
    <n v="452"/>
    <n v="26"/>
    <n v="52"/>
    <x v="1"/>
    <m/>
    <m/>
    <m/>
    <m/>
    <m/>
    <m/>
    <s v=" شيخ ادم "/>
    <s v="Religious leaders"/>
    <s v=" male "/>
    <s v=" 928,229,789 "/>
    <s v=" حسن توتو "/>
    <s v="Shaik"/>
    <s v=" male "/>
    <s v=" 906,886,662 "/>
    <s v=" كوكو حماد "/>
    <s v="Shaik"/>
    <s v=" male "/>
    <s v=" 906,886,662 "/>
    <n v="4"/>
    <s v="In person"/>
    <s v="Yes, for most"/>
    <s v="Yes, for most"/>
    <s v="Yes, for most"/>
    <s v="Green     "/>
    <n v="1151"/>
    <n v="903"/>
    <n v="891"/>
    <s v="South Kordofan"/>
    <s v="Kadugli"/>
    <s v="SD07"/>
    <s v="SD07098"/>
    <s v="Close"/>
    <s v="ee9bef32-01ee-457f-98eb-d06ea0363ab1"/>
    <s v="Show location"/>
  </r>
  <r>
    <s v="2021-05-09"/>
    <s v="Round3"/>
    <x v="6"/>
    <s v="DTM06"/>
    <s v="SD07"/>
    <x v="61"/>
    <s v="DTM0606"/>
    <s v="SD07098"/>
    <s v="Klimo"/>
    <s v="DTM0606029"/>
    <s v="yes"/>
    <n v="10.99709"/>
    <n v="29.719609999999999"/>
    <s v="Urban"/>
    <s v="neighborhood"/>
    <n v="246"/>
    <n v="738"/>
    <n v="126"/>
    <n v="786"/>
    <m/>
    <m/>
    <n v="126"/>
    <n v="786"/>
    <m/>
    <m/>
    <m/>
    <m/>
    <m/>
    <m/>
    <m/>
    <m/>
    <x v="6"/>
    <s v="Al Buram"/>
    <s v="South Kordofan"/>
    <s v="Kadugli"/>
    <s v="South Kordofan"/>
    <s v="Heiban"/>
    <s v="Armed conflict, Violence"/>
    <s v="Communal clashes (ethnic, land, cattle) "/>
    <s v="Economic reasons (no livelihood/no services)"/>
    <s v=""/>
    <m/>
    <m/>
    <m/>
    <m/>
    <m/>
    <m/>
    <n v="126"/>
    <n v="4"/>
    <n v="19"/>
    <n v="23"/>
    <n v="30"/>
    <n v="46"/>
    <n v="76"/>
    <n v="188"/>
    <n v="366"/>
    <n v="4"/>
    <n v="30"/>
    <x v="1"/>
    <m/>
    <m/>
    <m/>
    <m/>
    <m/>
    <m/>
    <s v=""/>
    <s v=""/>
    <s v=""/>
    <s v=""/>
    <s v=""/>
    <s v=""/>
    <s v=""/>
    <s v=""/>
    <s v=""/>
    <s v=""/>
    <s v=""/>
    <s v=""/>
    <n v="3"/>
    <s v="In person"/>
    <s v="Yes, for most"/>
    <s v="No"/>
    <s v="Only for some"/>
    <s v="Green     "/>
    <n v="1141"/>
    <n v="265"/>
    <n v="521"/>
    <s v="South Kordofan"/>
    <s v="Kadugli"/>
    <s v="SD07"/>
    <s v="SD07098"/>
    <s v="Accurate"/>
    <s v="6dfc50f5-0934-4e08-a8c9-196a5577ecb7"/>
    <s v="Show location"/>
  </r>
  <r>
    <s v="2021-05-06"/>
    <s v="Round3"/>
    <x v="6"/>
    <s v="DTM06"/>
    <s v="SD07"/>
    <x v="61"/>
    <s v="DTM0606"/>
    <s v="SD07098"/>
    <s v="Marta Alhilla Aljadeeda"/>
    <s v="DTM0606041"/>
    <s v="yes"/>
    <n v="11.02216"/>
    <n v="29.750900000000001"/>
    <s v="Urban"/>
    <s v="neighborhood"/>
    <n v="3740"/>
    <n v="15450"/>
    <n v="2359"/>
    <n v="10757"/>
    <m/>
    <m/>
    <n v="1550"/>
    <n v="7944"/>
    <n v="659"/>
    <n v="1513"/>
    <m/>
    <m/>
    <n v="150"/>
    <n v="1300"/>
    <m/>
    <m/>
    <x v="6"/>
    <s v="Al Buram"/>
    <s v="South Kordofan"/>
    <s v="Heiban"/>
    <s v="South Kordofan"/>
    <s v="Um Durein"/>
    <s v="Armed conflict, Violence"/>
    <s v="Communal clashes (ethnic, land, cattle) "/>
    <s v="Economic reasons (no livelihood/no services)"/>
    <s v=""/>
    <m/>
    <m/>
    <m/>
    <m/>
    <m/>
    <m/>
    <n v="2359"/>
    <n v="446"/>
    <n v="297"/>
    <n v="644"/>
    <n v="1438"/>
    <n v="843"/>
    <n v="1537"/>
    <n v="942"/>
    <n v="2082"/>
    <n v="1834"/>
    <n v="694"/>
    <x v="0"/>
    <m/>
    <m/>
    <m/>
    <m/>
    <m/>
    <m/>
    <s v=" حسن سلطان "/>
    <s v="Religious leaders"/>
    <s v=" male "/>
    <s v=" 924,633,573 "/>
    <s v=" تيه جرس "/>
    <s v="Religious leaders"/>
    <s v=" male "/>
    <s v=" 925,504,689 "/>
    <s v=" كوكو حماد "/>
    <s v="Ameer"/>
    <s v=" male "/>
    <s v=" 993,379,265 "/>
    <n v="5"/>
    <s v="In person"/>
    <s v="Only for some"/>
    <s v="Yes, for most"/>
    <s v="Yes, for everything"/>
    <s v="Green     "/>
    <n v="1138"/>
    <n v="4709"/>
    <n v="6048"/>
    <s v="South Kordofan"/>
    <s v="Kadugli"/>
    <s v="SD07"/>
    <s v="SD07098"/>
    <s v="Accurate"/>
    <s v="6cabadc3-f928-43d9-b289-4ef9fc9d235f"/>
    <s v="Show location"/>
  </r>
  <r>
    <s v="2021-05-11"/>
    <s v="Round3"/>
    <x v="6"/>
    <s v="DTM06"/>
    <s v="SD07"/>
    <x v="61"/>
    <s v="DTM0606"/>
    <s v="SD07098"/>
    <s v="Tafry"/>
    <s v="DTM06060038"/>
    <s v="yes"/>
    <n v="11.010899999999999"/>
    <n v="29.68591"/>
    <s v="Urban"/>
    <s v="neighborhood"/>
    <n v="340"/>
    <n v="2040"/>
    <n v="1083"/>
    <n v="7953"/>
    <m/>
    <m/>
    <n v="600"/>
    <n v="5000"/>
    <n v="220"/>
    <n v="1700"/>
    <n v="150"/>
    <n v="783"/>
    <n v="68"/>
    <n v="240"/>
    <n v="45"/>
    <n v="230"/>
    <x v="6"/>
    <s v="Al Buram"/>
    <m/>
    <m/>
    <m/>
    <m/>
    <s v="Armed conflict, Violence"/>
    <s v="Economic reasons (no livelihood/no services)"/>
    <s v="Communal clashes (ethnic, land, cattle) "/>
    <s v=""/>
    <m/>
    <m/>
    <m/>
    <m/>
    <m/>
    <m/>
    <n v="1083"/>
    <n v="0"/>
    <n v="376"/>
    <n v="751"/>
    <n v="501"/>
    <n v="1315"/>
    <n v="1191"/>
    <n v="2004"/>
    <n v="1252"/>
    <n v="438"/>
    <n v="125"/>
    <x v="0"/>
    <m/>
    <m/>
    <m/>
    <m/>
    <m/>
    <m/>
    <s v=" الامين جواد "/>
    <s v="Ameer"/>
    <s v=" male "/>
    <s v=" 920,631,003 "/>
    <s v=" هاشم بابو تيه "/>
    <s v="Religious leaders"/>
    <s v=" male "/>
    <s v=" 995,960,778 "/>
    <s v=" ايمن شاويش "/>
    <s v="Religious leaders"/>
    <s v=" male "/>
    <s v=" 924,148,840 "/>
    <n v="5"/>
    <s v="In person"/>
    <s v="Yes, for everything"/>
    <s v="Yes, for everything"/>
    <s v="Yes, for everything"/>
    <s v="Green     "/>
    <n v="1152"/>
    <n v="4508"/>
    <n v="3445"/>
    <s v="South Kordofan"/>
    <s v="Kadugli"/>
    <s v="SD07"/>
    <s v="SD07098"/>
    <s v="Accurate"/>
    <s v="d35a7c62-418e-483b-9833-dbcebb89b5b3"/>
    <s v="Show location"/>
  </r>
  <r>
    <s v="2021-05-10"/>
    <s v="Round3"/>
    <x v="6"/>
    <s v="DTM06"/>
    <s v="SD07"/>
    <x v="61"/>
    <s v="DTM0606"/>
    <s v="SD07098"/>
    <s v="Tulo"/>
    <s v="DTM0606036"/>
    <s v="yes"/>
    <n v="11.05288"/>
    <n v="29.690180000000002"/>
    <s v="Urban"/>
    <s v="neighborhood"/>
    <n v="2000"/>
    <n v="14500"/>
    <n v="1158"/>
    <n v="7779"/>
    <m/>
    <m/>
    <n v="600"/>
    <n v="3979"/>
    <n v="200"/>
    <n v="1800"/>
    <n v="358"/>
    <n v="2000"/>
    <m/>
    <m/>
    <m/>
    <m/>
    <x v="6"/>
    <s v="Heiban"/>
    <s v="South Kordofan"/>
    <s v="Al Buram"/>
    <s v="South Kordofan"/>
    <s v="Kadugli"/>
    <s v="Armed conflict, Violence"/>
    <s v="Communal clashes (ethnic, land, cattle) "/>
    <s v="Economic reasons (no livelihood/no services)"/>
    <s v=""/>
    <m/>
    <m/>
    <m/>
    <m/>
    <m/>
    <m/>
    <n v="1158"/>
    <n v="356"/>
    <n v="178"/>
    <n v="653"/>
    <n v="475"/>
    <n v="1247"/>
    <n v="1010"/>
    <n v="1663"/>
    <n v="1900"/>
    <n v="297"/>
    <n v="0"/>
    <x v="0"/>
    <m/>
    <m/>
    <m/>
    <m/>
    <m/>
    <m/>
    <s v=" مصطفي بكتر "/>
    <s v="Ameer"/>
    <s v=" male "/>
    <s v=" 927,083,740 "/>
    <s v=" عمر الجبوري "/>
    <s v="Shaik"/>
    <s v=" male "/>
    <s v=" 928,383,028 "/>
    <s v=""/>
    <s v=""/>
    <s v=""/>
    <s v=""/>
    <n v="5"/>
    <s v="In person"/>
    <s v="Yes, for most"/>
    <s v="Only for some"/>
    <s v="Yes, for most"/>
    <s v="Green     "/>
    <n v="1149"/>
    <n v="4216"/>
    <n v="3563"/>
    <s v="South Kordofan"/>
    <s v="Kadugli"/>
    <s v="SD07"/>
    <s v="SD07098"/>
    <s v="Accurate"/>
    <s v="b9386815-8f2c-4104-baf0-a9648ff8a7a7"/>
    <s v="Show location"/>
  </r>
  <r>
    <s v="2021-05-11"/>
    <s v="Round3"/>
    <x v="6"/>
    <s v="DTM06"/>
    <s v="SD07"/>
    <x v="61"/>
    <s v="DTM0606"/>
    <s v="SD07098"/>
    <s v="Um Batah"/>
    <s v="DTM0606037"/>
    <s v="yes"/>
    <n v="10.990740000000001"/>
    <n v="29.719439999999999"/>
    <s v="Urban"/>
    <s v="neighborhood"/>
    <n v="78"/>
    <n v="340"/>
    <n v="85"/>
    <n v="375"/>
    <m/>
    <m/>
    <n v="35"/>
    <n v="204"/>
    <n v="18"/>
    <n v="70"/>
    <n v="32"/>
    <n v="101"/>
    <m/>
    <m/>
    <m/>
    <m/>
    <x v="6"/>
    <s v="Kadugli"/>
    <s v="South Kordofan"/>
    <s v="Al Buram"/>
    <s v="South Kordofan"/>
    <s v="Heiban"/>
    <s v="Armed conflict, Violence"/>
    <s v="Economic reasons (no livelihood/no services)"/>
    <s v="Communal clashes (ethnic, land, cattle) "/>
    <s v=""/>
    <m/>
    <m/>
    <m/>
    <m/>
    <m/>
    <m/>
    <n v="85"/>
    <n v="0"/>
    <n v="16"/>
    <n v="36"/>
    <n v="23"/>
    <n v="65"/>
    <n v="38"/>
    <n v="91"/>
    <n v="80"/>
    <n v="21"/>
    <n v="5"/>
    <x v="1"/>
    <m/>
    <m/>
    <m/>
    <m/>
    <m/>
    <m/>
    <s v=" كامل حسن موسى "/>
    <s v="Religious leaders"/>
    <s v=" male "/>
    <s v=" 921,572,884 "/>
    <s v=" كوكو شرف الدين "/>
    <s v="Religious leaders"/>
    <s v=" male "/>
    <s v=" 922,795,167 "/>
    <s v=""/>
    <s v=""/>
    <s v=""/>
    <s v=""/>
    <n v="4"/>
    <s v="In person"/>
    <s v="Only for some"/>
    <s v="Yes, for most"/>
    <s v="Yes, for most"/>
    <s v="Green     "/>
    <n v="1150"/>
    <n v="213"/>
    <n v="162"/>
    <s v="South Kordofan"/>
    <s v="Kadugli"/>
    <s v="SD07"/>
    <s v="SD07098"/>
    <s v="Accurate"/>
    <s v="ffb621e6-2709-41a0-9a13-8f42f59dac36"/>
    <s v="Show location"/>
  </r>
  <r>
    <s v="2021-05-11"/>
    <s v="Round3"/>
    <x v="6"/>
    <s v="DTM06"/>
    <s v="SD07"/>
    <x v="61"/>
    <s v="DTM0606"/>
    <s v="SD07098"/>
    <s v="Um Battah Gharb"/>
    <s v="DTM06060040"/>
    <s v="yes"/>
    <n v="11.07902"/>
    <n v="29.703240000000001"/>
    <s v="Urban"/>
    <s v="neighborhood"/>
    <n v="1000"/>
    <n v="5500"/>
    <n v="988"/>
    <n v="5157"/>
    <m/>
    <m/>
    <n v="620"/>
    <n v="3577"/>
    <n v="240"/>
    <n v="1240"/>
    <n v="128"/>
    <n v="340"/>
    <m/>
    <m/>
    <m/>
    <m/>
    <x v="6"/>
    <s v="Al Buram"/>
    <s v="South Kordofan"/>
    <s v="Heiban"/>
    <s v="South Kordofan"/>
    <s v="Um Durein"/>
    <s v="Armed conflict, Violence"/>
    <s v="Communal clashes (ethnic, land, cattle) "/>
    <s v="Economic reasons (no livelihood/no services)"/>
    <s v=""/>
    <m/>
    <m/>
    <m/>
    <m/>
    <m/>
    <m/>
    <n v="988"/>
    <n v="0"/>
    <n v="0"/>
    <n v="0"/>
    <n v="1031"/>
    <n v="1031"/>
    <n v="1"/>
    <n v="2063"/>
    <n v="1031"/>
    <n v="0"/>
    <n v="0"/>
    <x v="1"/>
    <m/>
    <m/>
    <m/>
    <m/>
    <m/>
    <m/>
    <s v=" ادم رابح "/>
    <s v="Religious leaders"/>
    <s v=" male "/>
    <s v=" 923,648,140 "/>
    <s v=" محمد انقلو "/>
    <s v="Religious leaders"/>
    <s v=" male "/>
    <s v=" 926,847,635 "/>
    <s v=""/>
    <s v=""/>
    <s v=""/>
    <s v=""/>
    <n v="2"/>
    <s v="In person"/>
    <s v="Yes, for most"/>
    <s v="Yes, for everything"/>
    <s v="Yes, for everything"/>
    <s v="Green     "/>
    <n v="1133"/>
    <n v="3094"/>
    <n v="2063"/>
    <s v="South Kordofan"/>
    <s v="Kadugli"/>
    <s v="SD07"/>
    <s v="SD07098"/>
    <s v="Accurate"/>
    <s v="10025e5b-c22f-42e2-ba9e-55532a823880"/>
    <s v="Show location"/>
  </r>
  <r>
    <s v="2021-04-28"/>
    <s v="Round3"/>
    <x v="6"/>
    <s v="DTM06"/>
    <s v="SD07"/>
    <x v="62"/>
    <s v="DTM0602"/>
    <s v="SD07089"/>
    <s v="Aljanubi"/>
    <s v="DTM0602001"/>
    <s v="no"/>
    <n v="10.677899999999999"/>
    <n v="30.370840000000001"/>
    <s v="Rural"/>
    <s v="neighborhood"/>
    <n v="85"/>
    <n v="547"/>
    <n v="101"/>
    <n v="606"/>
    <m/>
    <m/>
    <n v="101"/>
    <n v="606"/>
    <m/>
    <m/>
    <m/>
    <m/>
    <m/>
    <m/>
    <m/>
    <m/>
    <x v="6"/>
    <s v="Talawdi"/>
    <m/>
    <m/>
    <m/>
    <m/>
    <s v="Armed conflict, Violence"/>
    <s v="Communal clashes (ethnic, land, cattle) "/>
    <s v="Economic reasons (no livelihood/no services)"/>
    <s v=""/>
    <m/>
    <n v="101"/>
    <m/>
    <m/>
    <m/>
    <m/>
    <m/>
    <n v="21"/>
    <n v="106"/>
    <n v="106"/>
    <n v="21"/>
    <n v="128"/>
    <n v="10"/>
    <n v="11"/>
    <n v="128"/>
    <n v="43"/>
    <n v="32"/>
    <x v="0"/>
    <m/>
    <m/>
    <m/>
    <m/>
    <m/>
    <m/>
    <s v=" Shroba kgna alnor "/>
    <s v="Religious leaders"/>
    <s v=" male "/>
    <s v=" 913,358,991 "/>
    <s v=" Allory "/>
    <s v="Religious leaders"/>
    <s v=" male "/>
    <s v=" 913,358,991 "/>
    <s v=" Allory "/>
    <s v="Religious leaders"/>
    <s v=" male "/>
    <s v=" 913,358,991 "/>
    <n v="6"/>
    <s v="In person"/>
    <s v="Yes, for most"/>
    <s v="Yes, for most"/>
    <s v="Yes, for most"/>
    <s v="Green     "/>
    <n v="611"/>
    <n v="309"/>
    <n v="297"/>
    <s v="South Kordofan"/>
    <s v="Talawdi"/>
    <s v="SD07"/>
    <s v="SD07089"/>
    <s v="Close"/>
    <s v="3430b911-5f01-4d4c-9567-aef8d8a89b19"/>
    <s v="Show location"/>
  </r>
  <r>
    <s v="2021-04-28"/>
    <s v="Round3"/>
    <x v="6"/>
    <s v="DTM06"/>
    <s v="SD07"/>
    <x v="62"/>
    <s v="DTM0602"/>
    <s v="SD07089"/>
    <s v="Alkazan"/>
    <s v="DTM0602046"/>
    <s v="no"/>
    <n v="10.638159999999999"/>
    <n v="30.373519999999999"/>
    <s v="Rural"/>
    <s v="neighborhood"/>
    <n v="53"/>
    <n v="318"/>
    <n v="150"/>
    <n v="900"/>
    <m/>
    <m/>
    <n v="150"/>
    <n v="900"/>
    <m/>
    <m/>
    <m/>
    <m/>
    <m/>
    <m/>
    <m/>
    <m/>
    <x v="6"/>
    <s v="Talawdi"/>
    <m/>
    <m/>
    <m/>
    <m/>
    <s v="Armed conflict, Violence"/>
    <s v="Communal clashes (ethnic, land, cattle) "/>
    <s v="Economic reasons (no livelihood/no services)"/>
    <s v=""/>
    <m/>
    <n v="150"/>
    <m/>
    <m/>
    <m/>
    <m/>
    <m/>
    <n v="119"/>
    <n v="132"/>
    <n v="172"/>
    <n v="119"/>
    <n v="13"/>
    <n v="54"/>
    <n v="106"/>
    <n v="79"/>
    <n v="66"/>
    <n v="40"/>
    <x v="0"/>
    <m/>
    <m/>
    <m/>
    <m/>
    <m/>
    <m/>
    <s v=" Ali omran "/>
    <s v="Religious leaders"/>
    <s v=" male "/>
    <s v=" 966,382,341 "/>
    <s v=" Koko "/>
    <s v="Religious leaders"/>
    <s v=" male "/>
    <s v=" 966,382,341 "/>
    <s v=" Ali  omran "/>
    <s v="Religious leaders"/>
    <s v=" male "/>
    <s v=" 966,382,341 "/>
    <n v="4"/>
    <s v="In person"/>
    <s v="Yes, for most"/>
    <s v="Yes, for most"/>
    <s v="Yes, for most"/>
    <s v="Green     "/>
    <n v="610"/>
    <n v="476"/>
    <n v="424"/>
    <s v="South Kordofan"/>
    <s v="Talawdi"/>
    <s v="SD07"/>
    <s v="SD07089"/>
    <s v="Accurate"/>
    <s v="f8919252-9b53-4957-9ac1-ed0dcf5ffa4a"/>
    <s v="Show location"/>
  </r>
  <r>
    <s v="2021-05-06"/>
    <s v="Round3"/>
    <x v="6"/>
    <s v="DTM06"/>
    <s v="SD07"/>
    <x v="62"/>
    <s v="DTM0602"/>
    <s v="SD07089"/>
    <s v="Almuhafza janob"/>
    <s v="DTM0602048"/>
    <s v="no"/>
    <n v="10.63744"/>
    <n v="30.389980000000001"/>
    <s v="Rural"/>
    <s v="neighborhood"/>
    <n v="205"/>
    <n v="1025"/>
    <n v="150"/>
    <n v="900"/>
    <m/>
    <m/>
    <n v="150"/>
    <n v="900"/>
    <m/>
    <m/>
    <m/>
    <m/>
    <m/>
    <m/>
    <m/>
    <m/>
    <x v="6"/>
    <s v="Talawdi"/>
    <m/>
    <m/>
    <m/>
    <m/>
    <s v="Armed conflict, Violence"/>
    <s v="Communal clashes (ethnic, land, cattle) "/>
    <s v="Economic reasons (no livelihood/no services)"/>
    <s v=""/>
    <m/>
    <n v="150"/>
    <m/>
    <m/>
    <m/>
    <m/>
    <m/>
    <n v="109"/>
    <n v="73"/>
    <n v="49"/>
    <n v="61"/>
    <n v="85"/>
    <n v="37"/>
    <n v="170"/>
    <n v="158"/>
    <n v="109"/>
    <n v="49"/>
    <x v="0"/>
    <m/>
    <m/>
    <m/>
    <m/>
    <m/>
    <m/>
    <s v=" Yasin sharaf aldin "/>
    <s v="Ameer"/>
    <s v=" male "/>
    <s v=" 965,080,061 "/>
    <s v=" Yasin "/>
    <s v="Ameer"/>
    <s v=" male "/>
    <s v=" 965,080,061 "/>
    <s v=" Yasin sharaf "/>
    <s v="Ameer"/>
    <s v=" male "/>
    <s v=" 965,080,061 "/>
    <n v="1"/>
    <s v="On the phone"/>
    <s v="Yes, for most"/>
    <s v="Yes, for most"/>
    <s v="Yes, for most"/>
    <s v="Red       "/>
    <n v="618"/>
    <n v="522"/>
    <n v="378"/>
    <s v="South Kordofan"/>
    <s v="Talawdi"/>
    <s v="SD07"/>
    <s v="SD07089"/>
    <s v="Accurate"/>
    <s v="3948794e-71f4-4d96-91e8-e0bfa16776fc"/>
    <s v="Show location"/>
  </r>
  <r>
    <s v="2021-05-04"/>
    <s v="Round3"/>
    <x v="6"/>
    <s v="DTM06"/>
    <s v="SD07"/>
    <x v="62"/>
    <s v="DTM0602"/>
    <s v="SD07089"/>
    <s v="Almuhafza shamal"/>
    <s v="DTM0602049"/>
    <s v="no"/>
    <n v="10.64152"/>
    <n v="30.388349999999999"/>
    <s v="Rural"/>
    <s v="neighborhood"/>
    <n v="159"/>
    <n v="935"/>
    <n v="120"/>
    <n v="720"/>
    <m/>
    <m/>
    <n v="120"/>
    <n v="720"/>
    <m/>
    <m/>
    <m/>
    <m/>
    <m/>
    <m/>
    <m/>
    <m/>
    <x v="6"/>
    <s v="Talawdi"/>
    <m/>
    <m/>
    <m/>
    <m/>
    <s v="Armed conflict, Violence"/>
    <s v="Communal clashes (ethnic, land, cattle) "/>
    <s v="Economic reasons (no livelihood/no services)"/>
    <s v=""/>
    <m/>
    <n v="120"/>
    <m/>
    <m/>
    <m/>
    <m/>
    <m/>
    <n v="72"/>
    <n v="126"/>
    <n v="45"/>
    <n v="27"/>
    <n v="18"/>
    <n v="99"/>
    <n v="153"/>
    <n v="117"/>
    <n v="36"/>
    <n v="27"/>
    <x v="0"/>
    <m/>
    <m/>
    <m/>
    <m/>
    <m/>
    <m/>
    <s v=" Hamed alfal "/>
    <s v="Religious leaders"/>
    <s v=" male "/>
    <s v=" 914,739,856 "/>
    <s v=" Alfhal "/>
    <s v="Religious leaders"/>
    <s v=" male "/>
    <s v=" 914,739,856 "/>
    <s v=" Slama hamed "/>
    <s v="Ameer"/>
    <s v=" male "/>
    <s v=" 914,739,856 "/>
    <n v="6"/>
    <s v="In person"/>
    <s v="Yes, for most"/>
    <s v="Yes, for most"/>
    <s v="Yes, for most"/>
    <s v="Green     "/>
    <n v="616"/>
    <n v="324"/>
    <n v="396"/>
    <s v="South Kordofan"/>
    <s v="Talawdi"/>
    <s v="SD07"/>
    <s v="SD07089"/>
    <s v="Accurate"/>
    <s v="df748b4b-1eed-478c-83e4-f3b5401312a6"/>
    <s v="Show location"/>
  </r>
  <r>
    <s v="2021-04-29"/>
    <s v="Round3"/>
    <x v="6"/>
    <s v="DTM06"/>
    <s v="SD07"/>
    <x v="62"/>
    <s v="DTM0602"/>
    <s v="SD07089"/>
    <s v="Alradief"/>
    <s v="DTM0602050"/>
    <s v="no"/>
    <n v="10.6"/>
    <n v="30.355429999999998"/>
    <s v="Rural"/>
    <s v="Village"/>
    <n v="224"/>
    <n v="1297"/>
    <n v="164"/>
    <n v="984"/>
    <m/>
    <m/>
    <n v="164"/>
    <n v="984"/>
    <m/>
    <m/>
    <m/>
    <m/>
    <m/>
    <m/>
    <m/>
    <m/>
    <x v="6"/>
    <s v="Talawdi"/>
    <m/>
    <m/>
    <m/>
    <m/>
    <s v="Armed conflict, Violence"/>
    <s v="Communal clashes (ethnic, land, cattle) "/>
    <s v="Economic reasons (no livelihood/no services)"/>
    <s v=""/>
    <m/>
    <m/>
    <m/>
    <m/>
    <m/>
    <n v="164"/>
    <m/>
    <n v="154"/>
    <n v="82"/>
    <n v="92"/>
    <n v="133"/>
    <n v="72"/>
    <n v="92"/>
    <n v="82"/>
    <n v="103"/>
    <n v="92"/>
    <n v="82"/>
    <x v="0"/>
    <m/>
    <m/>
    <m/>
    <m/>
    <m/>
    <m/>
    <s v=" Shmes totoa alhtab "/>
    <s v="Religious leaders"/>
    <s v=" male "/>
    <s v=" 968,152,933 "/>
    <s v=" Atom toto atom "/>
    <s v="Religious leaders"/>
    <s v=" male "/>
    <s v=" 902,592,822 "/>
    <s v=" Shmes toto alhtab "/>
    <s v="Religious leaders"/>
    <s v=" male "/>
    <s v=" 968,152,933 "/>
    <n v="4"/>
    <s v="In person"/>
    <s v="Yes, for most"/>
    <s v="Yes, for most"/>
    <s v="Yes, for most"/>
    <s v="Green     "/>
    <n v="608"/>
    <n v="492"/>
    <n v="492"/>
    <s v="South Kordofan"/>
    <s v="Talawdi"/>
    <s v="SD07"/>
    <s v="SD07089"/>
    <s v="Accurate"/>
    <s v="0158833f-bc0f-4e20-8b68-202facdbcb9a"/>
    <s v="Show location"/>
  </r>
  <r>
    <s v="2021-05-05"/>
    <s v="Round3"/>
    <x v="6"/>
    <s v="DTM06"/>
    <s v="SD07"/>
    <x v="62"/>
    <s v="DTM0602"/>
    <s v="SD07089"/>
    <s v="Altogola"/>
    <s v="DTM0602053"/>
    <s v="no"/>
    <n v="10.592750000000001"/>
    <n v="30.564699999999998"/>
    <s v="Rural"/>
    <s v="Village"/>
    <n v="205"/>
    <n v="1158"/>
    <n v="300"/>
    <n v="1800"/>
    <m/>
    <m/>
    <n v="300"/>
    <n v="1800"/>
    <m/>
    <m/>
    <m/>
    <m/>
    <m/>
    <m/>
    <m/>
    <m/>
    <x v="6"/>
    <s v="Talawdi"/>
    <m/>
    <m/>
    <m/>
    <m/>
    <s v="Armed conflict, Violence"/>
    <s v="Communal clashes (ethnic, land, cattle) "/>
    <s v="Economic reasons (no livelihood/no services)"/>
    <s v=""/>
    <m/>
    <m/>
    <m/>
    <m/>
    <m/>
    <n v="300"/>
    <m/>
    <n v="157"/>
    <n v="117"/>
    <n v="137"/>
    <n v="117"/>
    <n v="215"/>
    <n v="235"/>
    <n v="313"/>
    <n v="274"/>
    <n v="78"/>
    <n v="157"/>
    <x v="0"/>
    <m/>
    <m/>
    <m/>
    <m/>
    <m/>
    <m/>
    <s v=" Arob alsalh "/>
    <s v="Religious leaders"/>
    <s v=" male "/>
    <s v=" 913,598,343 "/>
    <s v=" Omar mshdim "/>
    <s v="Ameer"/>
    <s v=" male "/>
    <s v=" 913,598,343 "/>
    <s v=" Mshdem "/>
    <s v="Ameer"/>
    <s v=" male "/>
    <s v=" 913,598,343 "/>
    <n v="2"/>
    <s v="In person"/>
    <s v="Yes, for most"/>
    <s v="Yes, for most"/>
    <s v="Yes, for most"/>
    <s v="Orange    "/>
    <n v="614"/>
    <n v="900"/>
    <n v="900"/>
    <s v="South Kordofan"/>
    <s v="Talawdi"/>
    <s v="SD07"/>
    <s v="SD07089"/>
    <s v="Accurate"/>
    <s v="f3b978b2-803e-484d-9f02-d15f6e993a57"/>
    <s v="Show location"/>
  </r>
  <r>
    <s v="2021-05-02"/>
    <s v="Round3"/>
    <x v="6"/>
    <s v="DTM06"/>
    <s v="SD07"/>
    <x v="62"/>
    <s v="DTM0602"/>
    <s v="SD07089"/>
    <s v="Atla Braa"/>
    <s v="DTM0602055"/>
    <s v="no"/>
    <n v="10.64132"/>
    <n v="30.396529999999998"/>
    <s v="Rural"/>
    <s v="neighborhood"/>
    <n v="559"/>
    <n v="2574"/>
    <n v="285"/>
    <n v="1710"/>
    <m/>
    <m/>
    <n v="285"/>
    <n v="1710"/>
    <m/>
    <m/>
    <m/>
    <m/>
    <m/>
    <m/>
    <m/>
    <m/>
    <x v="6"/>
    <s v="Talawdi"/>
    <s v="South Kordofan"/>
    <s v="Abu Kershola"/>
    <m/>
    <m/>
    <s v="Armed conflict, Violence"/>
    <s v="Communal clashes (ethnic, land, cattle) "/>
    <s v="Economic reasons (no livelihood/no services)"/>
    <s v=""/>
    <m/>
    <n v="285"/>
    <m/>
    <m/>
    <m/>
    <m/>
    <m/>
    <n v="133"/>
    <n v="171"/>
    <n v="247"/>
    <n v="285"/>
    <n v="152"/>
    <n v="171"/>
    <n v="190"/>
    <n v="114"/>
    <n v="133"/>
    <n v="114"/>
    <x v="0"/>
    <m/>
    <m/>
    <m/>
    <m/>
    <m/>
    <m/>
    <s v=" Bshir alhmr "/>
    <s v="Religious leaders"/>
    <s v=" male "/>
    <s v=" 918,169,101 "/>
    <s v=" Abod "/>
    <s v="Ameer"/>
    <s v=" male "/>
    <s v=" 918,169,101 "/>
    <s v=" Abod "/>
    <s v="Religious leaders"/>
    <s v=" male "/>
    <s v=" 918,169,101 "/>
    <n v="3"/>
    <s v="In person"/>
    <s v="Yes, for most"/>
    <s v="Yes, for most"/>
    <s v="Yes, for most"/>
    <s v="Green     "/>
    <n v="613"/>
    <n v="855"/>
    <n v="855"/>
    <s v="South Kordofan"/>
    <s v="Talawdi"/>
    <s v="SD07"/>
    <s v="SD07089"/>
    <s v="Accurate"/>
    <s v="04b8eda5-dc73-43af-ad63-010e187483b0"/>
    <s v="Show location"/>
  </r>
  <r>
    <s v="2021-05-04"/>
    <s v="Round3"/>
    <x v="6"/>
    <s v="DTM06"/>
    <s v="SD07"/>
    <x v="62"/>
    <s v="DTM0602"/>
    <s v="SD07089"/>
    <s v="Gaar Alhagar"/>
    <s v="DTM0602057"/>
    <s v="no"/>
    <n v="10.64297"/>
    <n v="30.375330000000002"/>
    <s v="Rural"/>
    <s v="Village"/>
    <n v="131"/>
    <n v="614"/>
    <n v="193"/>
    <n v="1158"/>
    <m/>
    <m/>
    <n v="193"/>
    <n v="1158"/>
    <m/>
    <m/>
    <m/>
    <m/>
    <m/>
    <m/>
    <m/>
    <m/>
    <x v="6"/>
    <s v="Talawdi"/>
    <m/>
    <m/>
    <m/>
    <m/>
    <s v="Armed conflict, Violence"/>
    <s v="Communal clashes (ethnic, land, cattle) "/>
    <s v="Economic reasons (no livelihood/no services)"/>
    <s v=""/>
    <n v="193"/>
    <m/>
    <m/>
    <m/>
    <m/>
    <m/>
    <m/>
    <n v="136"/>
    <n v="123"/>
    <n v="185"/>
    <n v="160"/>
    <n v="86"/>
    <n v="36"/>
    <n v="99"/>
    <n v="123"/>
    <n v="74"/>
    <n v="136"/>
    <x v="0"/>
    <m/>
    <m/>
    <m/>
    <m/>
    <m/>
    <m/>
    <s v=" Esaa babala "/>
    <s v="Religious leaders"/>
    <s v=" male "/>
    <s v=" 911,835,774 "/>
    <s v=" Ali adam "/>
    <s v="Religious leaders"/>
    <s v=" male "/>
    <s v=" 964,490,616 "/>
    <s v=" Albrash "/>
    <s v="Religious leaders"/>
    <s v=" male "/>
    <s v=" 911,835,774 "/>
    <n v="6"/>
    <s v="In person"/>
    <s v="Yes, for most"/>
    <s v="Yes, for most"/>
    <s v="Yes, for most"/>
    <s v="Green     "/>
    <n v="609"/>
    <n v="580"/>
    <n v="578"/>
    <s v="South Kordofan"/>
    <s v="Talawdi"/>
    <s v="SD07"/>
    <s v="SD07089"/>
    <s v="Accurate"/>
    <s v="138b9233-c976-48b9-b222-5a386b2ef6ea"/>
    <s v="Show location"/>
  </r>
  <r>
    <s v="2021-05-03"/>
    <s v="Round3"/>
    <x v="6"/>
    <s v="DTM06"/>
    <s v="SD07"/>
    <x v="62"/>
    <s v="DTM0602"/>
    <s v="SD07089"/>
    <s v="Hai Almatar"/>
    <s v="DTM0602059"/>
    <s v="no"/>
    <n v="10.633990000000001"/>
    <n v="34.006799999999998"/>
    <s v="Rural"/>
    <s v="neighborhood"/>
    <n v="185"/>
    <n v="925"/>
    <n v="225"/>
    <n v="1350"/>
    <m/>
    <m/>
    <n v="225"/>
    <n v="1350"/>
    <m/>
    <m/>
    <m/>
    <m/>
    <m/>
    <m/>
    <m/>
    <m/>
    <x v="6"/>
    <s v="Talawdi"/>
    <m/>
    <m/>
    <m/>
    <m/>
    <s v="Armed conflict, Violence"/>
    <s v="Communal clashes (ethnic, land, cattle) "/>
    <s v="Economic reasons (no livelihood/no services)"/>
    <s v=""/>
    <m/>
    <m/>
    <m/>
    <m/>
    <m/>
    <n v="225"/>
    <m/>
    <n v="90"/>
    <n v="120"/>
    <n v="150"/>
    <n v="90"/>
    <n v="195"/>
    <n v="60"/>
    <n v="180"/>
    <n v="225"/>
    <n v="135"/>
    <n v="105"/>
    <x v="0"/>
    <m/>
    <m/>
    <m/>
    <m/>
    <m/>
    <m/>
    <s v=" Ahmad koko "/>
    <s v="Shaik"/>
    <s v=" male "/>
    <s v=" 908,179,152 "/>
    <s v=" Koko arbya "/>
    <s v="Shaik"/>
    <s v=" male "/>
    <s v=" 969,466,073 "/>
    <s v=" Koko arbya "/>
    <s v="Shaik"/>
    <s v=" male "/>
    <s v=" 908,179,152 "/>
    <n v="6"/>
    <s v="In person"/>
    <s v="Yes, for most"/>
    <s v="Yes, for most"/>
    <s v="Yes, for most"/>
    <s v="Green     "/>
    <n v="615"/>
    <n v="750"/>
    <n v="600"/>
    <s v="South Kordofan"/>
    <s v="Talawdi"/>
    <s v="SD02"/>
    <s v="SD07089"/>
    <s v="NO"/>
    <s v="8111429f-1b4b-4128-a7b7-8e1390326e33"/>
    <s v="Show location"/>
  </r>
  <r>
    <s v="2021-05-06"/>
    <s v="Round3"/>
    <x v="6"/>
    <s v="DTM06"/>
    <s v="SD07"/>
    <x v="62"/>
    <s v="DTM0602"/>
    <s v="SD07089"/>
    <s v="Hai Saliheen"/>
    <s v="DTM0602060"/>
    <s v="no"/>
    <n v="10.62318"/>
    <n v="30.37612"/>
    <s v="Rural"/>
    <s v="neighborhood"/>
    <n v="25"/>
    <n v="145"/>
    <n v="45"/>
    <n v="270"/>
    <m/>
    <m/>
    <n v="45"/>
    <n v="270"/>
    <m/>
    <m/>
    <m/>
    <m/>
    <m/>
    <m/>
    <m/>
    <m/>
    <x v="6"/>
    <s v="Talawdi"/>
    <m/>
    <m/>
    <m/>
    <m/>
    <s v="Armed conflict, Violence"/>
    <s v="Communal clashes (ethnic, land, cattle) "/>
    <s v="Economic reasons (no livelihood/no services)"/>
    <s v=""/>
    <m/>
    <n v="45"/>
    <m/>
    <m/>
    <m/>
    <m/>
    <m/>
    <n v="36"/>
    <n v="23"/>
    <n v="9"/>
    <n v="27"/>
    <n v="36"/>
    <n v="31"/>
    <n v="36"/>
    <n v="36"/>
    <n v="18"/>
    <n v="18"/>
    <x v="0"/>
    <m/>
    <m/>
    <m/>
    <m/>
    <m/>
    <m/>
    <s v=" Mshbol tya "/>
    <s v="Religious leaders"/>
    <s v=" male "/>
    <s v=" 901,144,610 "/>
    <s v=" Bdyn "/>
    <s v="Religious leaders"/>
    <s v=" male "/>
    <s v=" 901,144,610 "/>
    <s v="     Mshbol "/>
    <s v="Religious leaders"/>
    <s v=" male "/>
    <s v=" 901,144,610 "/>
    <n v="1"/>
    <s v="On the phone"/>
    <s v="Yes, for most"/>
    <s v="Yes, for most"/>
    <s v="Yes, for most"/>
    <s v="Red       "/>
    <n v="617"/>
    <n v="135"/>
    <n v="135"/>
    <s v="South Kordofan"/>
    <s v="Talawdi"/>
    <s v="SD07"/>
    <s v="SD07089"/>
    <s v="Accurate"/>
    <s v="ad91757e-d470-474e-8f58-7dd6ed54d62c"/>
    <s v="Show location"/>
  </r>
  <r>
    <s v="2021-05-03"/>
    <s v="Round3"/>
    <x v="6"/>
    <s v="DTM06"/>
    <s v="SD07"/>
    <x v="62"/>
    <s v="DTM0602"/>
    <s v="SD07089"/>
    <s v="Haj Habba Alsalamat"/>
    <s v="DTM0602062"/>
    <s v="no"/>
    <n v="10.61074"/>
    <n v="30.388349999999999"/>
    <s v="Rural"/>
    <s v="neighborhood"/>
    <n v="539"/>
    <n v="2119"/>
    <n v="87"/>
    <n v="522"/>
    <m/>
    <m/>
    <n v="87"/>
    <n v="522"/>
    <m/>
    <m/>
    <m/>
    <m/>
    <m/>
    <m/>
    <m/>
    <m/>
    <x v="6"/>
    <s v="Talawdi"/>
    <m/>
    <m/>
    <m/>
    <m/>
    <s v="Armed conflict, Violence"/>
    <s v="Communal clashes (ethnic, land, cattle) "/>
    <s v="Economic reasons (no livelihood/no services)"/>
    <s v=""/>
    <m/>
    <n v="87"/>
    <m/>
    <m/>
    <m/>
    <m/>
    <m/>
    <n v="88"/>
    <n v="66"/>
    <n v="11"/>
    <n v="33"/>
    <n v="49"/>
    <n v="73"/>
    <n v="60"/>
    <n v="82"/>
    <n v="22"/>
    <n v="38"/>
    <x v="0"/>
    <m/>
    <m/>
    <m/>
    <m/>
    <m/>
    <m/>
    <s v=" Gma koko  "/>
    <s v="Religious leaders"/>
    <s v=" male "/>
    <s v=" 907,476,128 "/>
    <s v=" Ryfay "/>
    <s v="Religious leaders"/>
    <s v=" male "/>
    <s v=" 907,476,128 "/>
    <s v=" Kokob "/>
    <s v="Religious leaders"/>
    <s v=" male "/>
    <s v=" 907,476,128 "/>
    <n v="4"/>
    <s v="In person"/>
    <s v="Yes, for most"/>
    <s v="Yes, for most"/>
    <s v="Yes, for most"/>
    <s v="Green     "/>
    <n v="612"/>
    <n v="230"/>
    <n v="292"/>
    <s v="South Kordofan"/>
    <s v="Talawdi"/>
    <s v="SD07"/>
    <s v="SD07089"/>
    <s v="Accurate"/>
    <s v="7f7bb6ea-b51d-4fda-bda9-24b103583dac"/>
    <s v="Show location"/>
  </r>
  <r>
    <s v="2021-05-20"/>
    <s v="Round3"/>
    <x v="7"/>
    <s v="DTM03"/>
    <s v="SD04"/>
    <x v="63"/>
    <s v="DTM0302"/>
    <s v="SD04115"/>
    <s v="Abuzar"/>
    <s v="DTM0302008"/>
    <s v="yes"/>
    <n v="13.443199"/>
    <n v="22.445357000000001"/>
    <s v="Urban"/>
    <s v="Camp"/>
    <n v="989"/>
    <n v="14082"/>
    <n v="3177"/>
    <n v="10410"/>
    <n v="3177"/>
    <n v="10410"/>
    <m/>
    <m/>
    <m/>
    <m/>
    <m/>
    <m/>
    <m/>
    <m/>
    <m/>
    <m/>
    <x v="2"/>
    <s v="Ag Geneina"/>
    <m/>
    <m/>
    <m/>
    <m/>
    <s v="Communal clashes (ethnic, land, cattle) "/>
    <s v="Economic reasons (no livelihood/no services)"/>
    <s v=""/>
    <s v=""/>
    <n v="3177"/>
    <m/>
    <m/>
    <m/>
    <m/>
    <m/>
    <m/>
    <n v="150"/>
    <n v="250"/>
    <n v="600"/>
    <n v="300"/>
    <n v="610"/>
    <n v="1100"/>
    <n v="2900"/>
    <n v="4000"/>
    <n v="200"/>
    <n v="300"/>
    <x v="1"/>
    <m/>
    <m/>
    <m/>
    <m/>
    <m/>
    <m/>
    <s v=" ابكراحمد "/>
    <s v="Religious leaders"/>
    <s v=" male "/>
    <s v=" 110,551,372 "/>
    <s v=" عبدالقدوس اتيم "/>
    <s v="Religious leaders"/>
    <s v=" male "/>
    <s v=" 914,964,051 "/>
    <s v=""/>
    <s v=""/>
    <s v=""/>
    <s v=""/>
    <n v="2"/>
    <s v="In person"/>
    <s v="Only for some"/>
    <s v="Only for some"/>
    <s v="Only for some"/>
    <s v="Orange    "/>
    <n v="1"/>
    <n v="4460"/>
    <n v="5950"/>
    <s v="West Darfur"/>
    <s v="Ag Geneina"/>
    <s v="SD04"/>
    <s v="SD04115"/>
    <s v="Accurate"/>
    <s v="6b7cca72-4586-431f-a490-0def39b223c9"/>
    <s v="Show location"/>
  </r>
  <r>
    <s v="2021-06-17"/>
    <s v="Round3"/>
    <x v="7"/>
    <s v="DTM03"/>
    <s v="SD04"/>
    <x v="63"/>
    <s v="DTM0302"/>
    <s v="SD04115"/>
    <s v="Ardamata"/>
    <s v="DTM0302009"/>
    <s v="no"/>
    <n v="13.434547"/>
    <n v="22.429206000000001"/>
    <s v="Rural"/>
    <s v="Camp"/>
    <n v="5394"/>
    <n v="22656"/>
    <n v="8839"/>
    <n v="45150"/>
    <n v="8839"/>
    <n v="45150"/>
    <m/>
    <m/>
    <m/>
    <m/>
    <m/>
    <m/>
    <m/>
    <m/>
    <m/>
    <m/>
    <x v="2"/>
    <m/>
    <m/>
    <m/>
    <m/>
    <m/>
    <s v="Communal clashes (ethnic, land, cattle) "/>
    <s v="Armed conflict, Violence"/>
    <s v=""/>
    <s v=""/>
    <n v="8839"/>
    <m/>
    <m/>
    <m/>
    <m/>
    <m/>
    <m/>
    <n v="0"/>
    <n v="0"/>
    <n v="5224"/>
    <n v="4105"/>
    <n v="8582"/>
    <n v="8582"/>
    <n v="8582"/>
    <n v="10075"/>
    <n v="0"/>
    <n v="0"/>
    <x v="0"/>
    <m/>
    <m/>
    <m/>
    <m/>
    <m/>
    <m/>
    <s v=" ادم الحاج "/>
    <s v="Religious leaders"/>
    <s v=" male "/>
    <s v=" 914,186,259 "/>
    <s v=" ابراهيم اسحق "/>
    <s v="Religious leaders"/>
    <s v=" male "/>
    <s v=" 927,918,679 "/>
    <s v=" يونس ابراهيم هارون "/>
    <s v="Religious leaders"/>
    <s v=" male "/>
    <s v=" 997,107,985 "/>
    <n v="100"/>
    <s v="In person"/>
    <s v="Yes, for everything"/>
    <s v="Yes, for everything"/>
    <s v="Yes, for everything"/>
    <s v="Green     "/>
    <n v="1554"/>
    <n v="22388"/>
    <n v="22762"/>
    <s v="West Darfur"/>
    <s v="Ag Geneina"/>
    <s v="SD04"/>
    <s v="SD04115"/>
    <s v="Accurate"/>
    <s v="4a0cb6a7-4c40-4f11-af52-a05f26d0c5a4"/>
    <s v="Show location"/>
  </r>
  <r>
    <s v="2021-05-25"/>
    <s v="Round3"/>
    <x v="7"/>
    <s v="DTM03"/>
    <s v="SD04"/>
    <x v="63"/>
    <s v="DTM0302"/>
    <s v="SD04115"/>
    <s v="Dorti"/>
    <s v="DTM0302010"/>
    <s v="yes"/>
    <n v="13.496551"/>
    <n v="22.484290000000001"/>
    <s v="Urban"/>
    <s v="Camp"/>
    <n v="1859"/>
    <n v="7808"/>
    <n v="1850"/>
    <n v="9250"/>
    <n v="1850"/>
    <n v="9250"/>
    <m/>
    <m/>
    <m/>
    <m/>
    <m/>
    <m/>
    <m/>
    <m/>
    <m/>
    <m/>
    <x v="2"/>
    <s v="Ag Geneina"/>
    <m/>
    <m/>
    <m/>
    <m/>
    <s v="Armed conflict, Violence"/>
    <s v="Communal clashes (ethnic, land, cattle) "/>
    <s v="Economic reasons (no livelihood/no services)"/>
    <s v=""/>
    <n v="1850"/>
    <m/>
    <m/>
    <m/>
    <m/>
    <m/>
    <m/>
    <n v="565"/>
    <n v="391"/>
    <n v="1086"/>
    <n v="1086"/>
    <n v="1303"/>
    <n v="1518"/>
    <n v="1129"/>
    <n v="1086"/>
    <n v="521"/>
    <n v="565"/>
    <x v="1"/>
    <m/>
    <m/>
    <m/>
    <m/>
    <m/>
    <m/>
    <s v=" ادم الدومة ابكر "/>
    <s v="Religious leaders"/>
    <s v=" male "/>
    <s v=" 996,526,657 "/>
    <s v=" احمد كوبي اسحق "/>
    <s v="Religious leaders"/>
    <s v=" male "/>
    <s v=" 923,055,527 "/>
    <s v=" عبد العزيز عبدالرحمن اسحق "/>
    <s v="Religious leaders"/>
    <s v=" male "/>
    <s v=" 923,943,048 "/>
    <n v="3"/>
    <s v="In person"/>
    <s v="Yes, for most"/>
    <s v="Yes, for most"/>
    <s v="Yes, for most"/>
    <s v="Green     "/>
    <n v="1350"/>
    <n v="4604"/>
    <n v="4646"/>
    <s v="West Darfur"/>
    <s v="Ag Geneina"/>
    <s v="SD04"/>
    <s v="SD04115"/>
    <s v="Accurate"/>
    <s v="8cba6320-4b38-4e59-a076-73dfa01bc41a"/>
    <s v="Show location"/>
  </r>
  <r>
    <s v="2021-05-22"/>
    <s v="Round3"/>
    <x v="7"/>
    <s v="DTM03"/>
    <s v="SD04"/>
    <x v="63"/>
    <s v="DTM0302"/>
    <s v="SD04115"/>
    <s v="El Hujaj"/>
    <s v="DTM0302011"/>
    <s v="yes"/>
    <n v="13.433737000000001"/>
    <n v="22.427412"/>
    <s v="Rural"/>
    <s v="Camp"/>
    <n v="950"/>
    <n v="3935"/>
    <n v="1611"/>
    <n v="5212"/>
    <n v="406"/>
    <n v="3000"/>
    <m/>
    <m/>
    <m/>
    <m/>
    <n v="450"/>
    <n v="720"/>
    <n v="350"/>
    <n v="800"/>
    <n v="405"/>
    <n v="692"/>
    <x v="2"/>
    <s v="Ag Geneina"/>
    <m/>
    <m/>
    <m/>
    <m/>
    <s v="Armed conflict, Violence"/>
    <s v="Communal clashes (ethnic, land, cattle) "/>
    <s v=""/>
    <s v=""/>
    <m/>
    <m/>
    <m/>
    <m/>
    <m/>
    <m/>
    <n v="1611"/>
    <n v="0"/>
    <n v="0"/>
    <n v="931"/>
    <n v="512"/>
    <n v="1024"/>
    <n v="790"/>
    <n v="884"/>
    <n v="884"/>
    <n v="140"/>
    <n v="47"/>
    <x v="0"/>
    <m/>
    <m/>
    <m/>
    <m/>
    <m/>
    <m/>
    <s v=" عبد الله آدم سليمان ابراهيم "/>
    <s v="Religious leaders"/>
    <s v=" male "/>
    <s v=" 911,546,508 "/>
    <s v=""/>
    <s v=""/>
    <s v=""/>
    <s v=""/>
    <s v=""/>
    <s v=""/>
    <s v=""/>
    <s v=""/>
    <n v="4"/>
    <s v="In person"/>
    <s v="Yes, for everything"/>
    <s v="Yes, for everything"/>
    <s v="Yes, for everything"/>
    <s v="Green     "/>
    <n v="1161"/>
    <n v="2979"/>
    <n v="2233"/>
    <s v="West Darfur"/>
    <s v="Ag Geneina"/>
    <s v="SD04"/>
    <s v="SD04115"/>
    <s v="Accurate"/>
    <s v="4512444e-0dee-45ff-b600-8941d179946f"/>
    <s v="Show location"/>
  </r>
  <r>
    <s v="2021-05-03"/>
    <s v="Round3"/>
    <x v="7"/>
    <s v="DTM03"/>
    <s v="SD04"/>
    <x v="63"/>
    <s v="DTM0302"/>
    <s v="SD04115"/>
    <s v="Jamaa"/>
    <s v="DTM0302012"/>
    <s v="yes"/>
    <n v="13.432142000000001"/>
    <n v="22.431004000000001"/>
    <s v="Urban"/>
    <s v="neighborhood"/>
    <n v="1004"/>
    <n v="5021"/>
    <n v="1783"/>
    <n v="4200"/>
    <n v="1783"/>
    <n v="4200"/>
    <m/>
    <m/>
    <m/>
    <m/>
    <m/>
    <m/>
    <m/>
    <m/>
    <m/>
    <m/>
    <x v="1"/>
    <s v="Wadi Salih"/>
    <s v="Central Darfur"/>
    <s v="Azum"/>
    <s v="Central Darfur"/>
    <s v="Mukjar"/>
    <s v="Communal clashes (ethnic, land, cattle) "/>
    <s v="Armed conflict, Violence"/>
    <s v="Economic reasons (no livelihood/no services)"/>
    <s v=""/>
    <n v="1651"/>
    <n v="132"/>
    <m/>
    <m/>
    <m/>
    <m/>
    <m/>
    <n v="174"/>
    <n v="208"/>
    <n v="521"/>
    <n v="694"/>
    <n v="417"/>
    <n v="381"/>
    <n v="694"/>
    <n v="868"/>
    <n v="69"/>
    <n v="174"/>
    <x v="1"/>
    <m/>
    <m/>
    <m/>
    <m/>
    <m/>
    <m/>
    <s v=" عمر محمد عبدالشافع باء كنقو "/>
    <s v="Religious leaders"/>
    <s v=" male "/>
    <s v=" 920,413,100 "/>
    <s v=" اسماعيل عبدالله احمد "/>
    <s v="Religious leaders"/>
    <s v=" male "/>
    <s v=" 913,590,699 "/>
    <s v=" إسحاق خاطر عبدالله "/>
    <s v="Religious leaders"/>
    <s v=" male "/>
    <s v=" 996,070,488 "/>
    <n v="3"/>
    <s v="In person"/>
    <s v="Yes, for everything"/>
    <s v="No"/>
    <s v="Only for some"/>
    <s v="Green     "/>
    <n v="1506"/>
    <n v="1875"/>
    <n v="2325"/>
    <s v="West Darfur"/>
    <s v="Ag Geneina"/>
    <s v="SD04"/>
    <s v="SD04115"/>
    <s v="Accurate"/>
    <s v="193daff3-ce37-4fdd-9e88-bee6ed42892e"/>
    <s v="Show location"/>
  </r>
  <r>
    <s v="2021-06-07"/>
    <s v="Round3"/>
    <x v="7"/>
    <s v="DTM03"/>
    <s v="SD04"/>
    <x v="63"/>
    <s v="DTM0302"/>
    <s v="SD04115"/>
    <s v="Ryad"/>
    <s v="DTM0302016"/>
    <s v="yes"/>
    <n v="13.462095"/>
    <n v="22.437846"/>
    <s v="Urban"/>
    <s v="Camp"/>
    <n v="5000"/>
    <n v="25000"/>
    <n v="6079"/>
    <n v="30395"/>
    <n v="6079"/>
    <n v="30395"/>
    <m/>
    <m/>
    <m/>
    <m/>
    <m/>
    <m/>
    <m/>
    <m/>
    <m/>
    <m/>
    <x v="2"/>
    <s v="Sirba"/>
    <s v="West Darfur"/>
    <s v="Habila - WD"/>
    <s v="West Darfur"/>
    <s v="Kereneik"/>
    <s v="Armed conflict, Violence"/>
    <s v="Communal clashes (ethnic, land, cattle) "/>
    <s v="Economic reasons (no livelihood/no services)"/>
    <s v=""/>
    <n v="4746"/>
    <n v="1333"/>
    <m/>
    <m/>
    <m/>
    <m/>
    <m/>
    <n v="422"/>
    <n v="422"/>
    <n v="3377"/>
    <n v="2111"/>
    <n v="2955"/>
    <n v="4011"/>
    <n v="6332"/>
    <n v="6543"/>
    <n v="1900"/>
    <n v="2322"/>
    <x v="0"/>
    <m/>
    <m/>
    <m/>
    <m/>
    <m/>
    <m/>
    <s v=" النور محمد  ادم على   "/>
    <s v="Religious leaders"/>
    <s v=" male "/>
    <s v=" 920,551,220 "/>
    <s v=" حواء آدم  النور  "/>
    <s v="Religious leaders"/>
    <s v=" female "/>
    <s v=" 920,625,084 "/>
    <s v=" أيوب  اسماعيل  ابراهيم  "/>
    <s v="Religious leaders"/>
    <s v=" male "/>
    <s v=" 923,744,288 "/>
    <n v="3"/>
    <s v="In person"/>
    <s v="Yes, for everything"/>
    <s v="Yes, for everything"/>
    <s v="Yes, for most"/>
    <s v="Green     "/>
    <n v="1509"/>
    <n v="14986"/>
    <n v="15409"/>
    <s v="West Darfur"/>
    <s v="Ag Geneina"/>
    <s v="SD04"/>
    <s v="SD04115"/>
    <s v="Accurate"/>
    <s v="20a1d323-1972-4335-a455-8d164ca0763c"/>
    <s v="Show location"/>
  </r>
  <r>
    <s v="2021-05-29"/>
    <s v="Round3"/>
    <x v="7"/>
    <s v="DTM03"/>
    <s v="SD04"/>
    <x v="64"/>
    <s v="DTM0301"/>
    <s v="SD04111"/>
    <s v="Beida Camp"/>
    <s v="DTM0301010"/>
    <s v="yes"/>
    <n v="12.712949999999999"/>
    <n v="21.991766999999999"/>
    <s v="Rural"/>
    <s v="Camp"/>
    <n v="300"/>
    <n v="900"/>
    <n v="508"/>
    <n v="2540"/>
    <n v="308"/>
    <n v="1540"/>
    <m/>
    <m/>
    <m/>
    <m/>
    <m/>
    <m/>
    <n v="200"/>
    <n v="1000"/>
    <m/>
    <m/>
    <x v="2"/>
    <s v="Beida"/>
    <m/>
    <m/>
    <m/>
    <m/>
    <s v="Armed conflict, Violence"/>
    <s v="Communal clashes (ethnic, land, cattle) "/>
    <s v="Economic reasons (no livelihood/no services)"/>
    <s v=""/>
    <n v="508"/>
    <m/>
    <m/>
    <m/>
    <m/>
    <m/>
    <m/>
    <n v="135"/>
    <n v="169"/>
    <n v="169"/>
    <n v="203"/>
    <n v="237"/>
    <n v="373"/>
    <n v="576"/>
    <n v="542"/>
    <n v="34"/>
    <n v="102"/>
    <x v="1"/>
    <m/>
    <m/>
    <m/>
    <m/>
    <m/>
    <m/>
    <s v=" شيخ هارون "/>
    <s v="Religious leaders"/>
    <s v=" male "/>
    <s v=" 965,702,921 "/>
    <s v=" شيخ نورين "/>
    <s v="Religious leaders"/>
    <s v=" male "/>
    <s v=" 901,175,204 "/>
    <s v=""/>
    <s v=""/>
    <s v=""/>
    <s v=""/>
    <n v="2"/>
    <s v="In person"/>
    <s v="Yes, for most"/>
    <s v="Yes, for most"/>
    <s v="Yes, for most"/>
    <s v="Orange    "/>
    <n v="1300"/>
    <n v="1151"/>
    <n v="1389"/>
    <s v="West Darfur"/>
    <s v="Beida"/>
    <s v="SD04"/>
    <s v="SD04111"/>
    <s v="Accurate"/>
    <s v="a2e8316c-a6cf-461f-baa3-cdc35d2957ad"/>
    <s v="Show location"/>
  </r>
  <r>
    <s v="2021-05-25"/>
    <s v="Round3"/>
    <x v="7"/>
    <s v="DTM03"/>
    <s v="SD04"/>
    <x v="64"/>
    <s v="DTM0301"/>
    <s v="SD04111"/>
    <s v="Kengo Heraza"/>
    <s v="DTM0301011"/>
    <s v="yes"/>
    <n v="12.59408"/>
    <n v="21.89875"/>
    <s v="Rural"/>
    <s v="Admin Unit"/>
    <n v="300"/>
    <n v="1500"/>
    <n v="97"/>
    <n v="480"/>
    <n v="97"/>
    <n v="480"/>
    <m/>
    <m/>
    <m/>
    <m/>
    <m/>
    <m/>
    <m/>
    <m/>
    <m/>
    <m/>
    <x v="2"/>
    <s v="Beida"/>
    <m/>
    <m/>
    <m/>
    <m/>
    <s v="Armed conflict, Violence"/>
    <s v="Communal clashes (ethnic, land, cattle) "/>
    <s v=""/>
    <s v=""/>
    <m/>
    <n v="97"/>
    <m/>
    <m/>
    <m/>
    <m/>
    <m/>
    <n v="24"/>
    <n v="30"/>
    <n v="41"/>
    <n v="24"/>
    <n v="59"/>
    <n v="77"/>
    <n v="65"/>
    <n v="89"/>
    <n v="24"/>
    <n v="47"/>
    <x v="0"/>
    <m/>
    <m/>
    <m/>
    <m/>
    <m/>
    <m/>
    <s v=" مالك صيام "/>
    <s v="Ameer"/>
    <s v=" male "/>
    <s v=" 917,213,027 "/>
    <s v=" محمد القائد "/>
    <s v="Shaik"/>
    <s v=" male "/>
    <s v=" 904,488,865 "/>
    <s v=" ارباب اسحق "/>
    <s v="Religious leaders"/>
    <s v=" male "/>
    <s v=" 903,209,094 "/>
    <n v="3"/>
    <s v="In person"/>
    <s v="Yes, for most"/>
    <s v="Yes, for most"/>
    <s v="Yes, for most"/>
    <s v="Green     "/>
    <n v="1278"/>
    <n v="213"/>
    <n v="267"/>
    <s v="West Darfur"/>
    <s v="Beida"/>
    <s v="SD02"/>
    <s v="SD04111"/>
    <s v="NO"/>
    <s v="11f2f637-d8c0-42c7-8b7a-3567b35c9b07"/>
    <s v="Show location"/>
  </r>
  <r>
    <s v="2021-05-23"/>
    <s v="Round3"/>
    <x v="7"/>
    <s v="DTM03"/>
    <s v="SD04"/>
    <x v="64"/>
    <s v="DTM0301"/>
    <s v="SD04111"/>
    <s v="Misterei"/>
    <s v="DTM0301006"/>
    <s v="yes"/>
    <n v="13.124233"/>
    <n v="22.190916999999999"/>
    <s v="Urban"/>
    <s v="Admin Unit"/>
    <n v="3600"/>
    <n v="18000"/>
    <n v="3641"/>
    <n v="18205"/>
    <n v="3600"/>
    <n v="18000"/>
    <m/>
    <m/>
    <m/>
    <m/>
    <m/>
    <m/>
    <m/>
    <m/>
    <n v="41"/>
    <n v="205"/>
    <x v="2"/>
    <s v="Beida"/>
    <m/>
    <m/>
    <m/>
    <m/>
    <s v="Armed conflict, Violence"/>
    <s v="Communal clashes (ethnic, land, cattle) "/>
    <s v=""/>
    <s v=""/>
    <m/>
    <n v="3200"/>
    <m/>
    <m/>
    <n v="400"/>
    <n v="41"/>
    <m/>
    <n v="946"/>
    <n v="709"/>
    <n v="1419"/>
    <n v="1655"/>
    <n v="2601"/>
    <n v="2128"/>
    <n v="4019"/>
    <n v="3783"/>
    <n v="236"/>
    <n v="709"/>
    <x v="0"/>
    <m/>
    <m/>
    <m/>
    <m/>
    <m/>
    <m/>
    <s v=" مبارك عبد الرحمن ادم "/>
    <s v="Ameer"/>
    <s v=" male "/>
    <s v=" 995,283,726 "/>
    <s v=" علي جمعة "/>
    <s v="Ameer"/>
    <s v=" male "/>
    <s v=" 995,237,940 "/>
    <s v=" حسن زكريا حسين "/>
    <s v="Religious leaders"/>
    <s v=" male "/>
    <s v=" 924,580,795 "/>
    <n v="3"/>
    <s v="In person"/>
    <s v="Only for some"/>
    <s v="Only for some"/>
    <s v="Only for some"/>
    <s v="Green     "/>
    <n v="1276"/>
    <n v="9221"/>
    <n v="8984"/>
    <s v="West Darfur"/>
    <s v="Beida"/>
    <s v="SD04"/>
    <s v="SD04111"/>
    <s v="Accurate"/>
    <s v="d9f35b75-3d7f-418e-ae0e-7b37bc5df022"/>
    <s v="Show location"/>
  </r>
  <r>
    <s v="2021-05-29"/>
    <s v="Round3"/>
    <x v="7"/>
    <s v="DTM03"/>
    <s v="SD04"/>
    <x v="65"/>
    <s v="DTM0303"/>
    <s v="SD04121"/>
    <s v="Foro Burunga"/>
    <s v="DTM0303004"/>
    <s v="yes"/>
    <n v="12.14448"/>
    <n v="22.60388"/>
    <s v="Urban"/>
    <s v="Camp"/>
    <n v="12344"/>
    <n v="24688"/>
    <n v="615"/>
    <n v="3075"/>
    <n v="615"/>
    <n v="3075"/>
    <m/>
    <m/>
    <m/>
    <m/>
    <m/>
    <m/>
    <m/>
    <m/>
    <m/>
    <m/>
    <x v="2"/>
    <s v="Habila - WD"/>
    <s v="West Darfur"/>
    <s v="Foro Baranga"/>
    <s v="Central Darfur"/>
    <s v="Wadi Salih"/>
    <s v="Armed conflict, Violence"/>
    <s v=""/>
    <s v=""/>
    <s v=""/>
    <n v="615"/>
    <m/>
    <m/>
    <m/>
    <m/>
    <m/>
    <m/>
    <n v="131"/>
    <n v="33"/>
    <n v="262"/>
    <n v="327"/>
    <n v="360"/>
    <n v="589"/>
    <n v="556"/>
    <n v="654"/>
    <n v="98"/>
    <n v="65"/>
    <x v="0"/>
    <m/>
    <m/>
    <m/>
    <m/>
    <m/>
    <m/>
    <s v=" خميس آدم اوكي "/>
    <s v="Shaik"/>
    <s v=" male "/>
    <s v=" 923,149,005 "/>
    <s v=" خميس رمضان "/>
    <s v="Religious leaders"/>
    <s v=" male "/>
    <s v=" 928,241,211 "/>
    <s v=" احمد يوسف سليمان "/>
    <s v="Ameer"/>
    <s v=" male "/>
    <s v=" 995,097,376 "/>
    <n v="15"/>
    <s v="In person"/>
    <s v="Yes, for most"/>
    <s v="Only for some"/>
    <s v="Yes, for most"/>
    <s v="Green     "/>
    <n v="16"/>
    <n v="1407"/>
    <n v="1668"/>
    <s v="West Darfur"/>
    <s v="Foro Baranga"/>
    <s v="SD04"/>
    <s v="SD04121"/>
    <s v="Accurate"/>
    <s v="1fbc5a72-5cb8-4040-9d0b-f4e974fde6ad"/>
    <s v="Show location"/>
  </r>
  <r>
    <s v="2021-05-28"/>
    <s v="Round3"/>
    <x v="7"/>
    <s v="DTM03"/>
    <s v="SD04"/>
    <x v="65"/>
    <s v="DTM0303"/>
    <s v="SD04121"/>
    <s v="Magarsa"/>
    <s v="DTM0303005"/>
    <s v="yes"/>
    <n v="12.40513"/>
    <n v="22.67868"/>
    <s v="Rural"/>
    <s v="Village"/>
    <n v="17"/>
    <n v="85"/>
    <n v="20"/>
    <n v="100"/>
    <n v="20"/>
    <n v="100"/>
    <m/>
    <m/>
    <m/>
    <m/>
    <m/>
    <m/>
    <m/>
    <m/>
    <m/>
    <m/>
    <x v="1"/>
    <s v="Wadi Salih"/>
    <m/>
    <m/>
    <m/>
    <m/>
    <s v="Armed conflict, Violence"/>
    <s v=""/>
    <s v=""/>
    <s v=""/>
    <m/>
    <m/>
    <m/>
    <m/>
    <m/>
    <n v="20"/>
    <m/>
    <n v="3"/>
    <n v="1"/>
    <n v="4"/>
    <n v="9"/>
    <n v="8"/>
    <n v="13"/>
    <n v="24"/>
    <n v="27"/>
    <n v="4"/>
    <n v="7"/>
    <x v="0"/>
    <m/>
    <m/>
    <m/>
    <m/>
    <m/>
    <m/>
    <s v=" محمد موسى احمد محمد "/>
    <s v="Shaik"/>
    <s v=" male "/>
    <s v=" 928,256,319 "/>
    <s v=" الطيب حماد مطر "/>
    <s v="Religious leaders"/>
    <s v=" male "/>
    <s v=" 927,480,141 "/>
    <s v=" ادم شريف ابراهيم "/>
    <s v="Ameer"/>
    <s v=" male "/>
    <s v=" 929,130,629 "/>
    <n v="3"/>
    <s v="In person"/>
    <s v="Yes, for most"/>
    <s v="Yes, for most"/>
    <s v="Yes, for most"/>
    <s v="Green     "/>
    <n v="1245"/>
    <n v="43"/>
    <n v="57"/>
    <s v="West Darfur"/>
    <s v="Foro Baranga"/>
    <s v="SD04"/>
    <s v="SD04121"/>
    <s v="Accurate"/>
    <s v="27008929-8496-401b-ac9c-b2612bb3df5c"/>
    <s v="Show location"/>
  </r>
  <r>
    <s v="2021-05-30"/>
    <s v="Round3"/>
    <x v="7"/>
    <s v="DTM03"/>
    <s v="SD04"/>
    <x v="66"/>
    <s v="DTM0304"/>
    <s v="SD04122"/>
    <s v="ALSalam"/>
    <s v="DTM0304005"/>
    <s v="yes"/>
    <n v="12.688883000000001"/>
    <n v="22.558482999999999"/>
    <s v="Urban"/>
    <s v="neighborhood"/>
    <m/>
    <m/>
    <n v="3500"/>
    <n v="17500"/>
    <n v="3500"/>
    <n v="17500"/>
    <m/>
    <m/>
    <m/>
    <m/>
    <m/>
    <m/>
    <m/>
    <m/>
    <m/>
    <m/>
    <x v="2"/>
    <s v="Habila - WD"/>
    <m/>
    <m/>
    <m/>
    <m/>
    <s v="Armed conflict, Violence"/>
    <s v="Communal clashes (ethnic, land, cattle) "/>
    <s v=""/>
    <s v=""/>
    <n v="3500"/>
    <m/>
    <m/>
    <m/>
    <m/>
    <m/>
    <m/>
    <n v="155"/>
    <n v="155"/>
    <n v="2478"/>
    <n v="2478"/>
    <n v="2788"/>
    <n v="2167"/>
    <n v="2633"/>
    <n v="4181"/>
    <n v="310"/>
    <n v="155"/>
    <x v="0"/>
    <m/>
    <m/>
    <m/>
    <m/>
    <m/>
    <m/>
    <s v=" سعدية محمد "/>
    <s v="NGO/Humanitarian Aid Worker"/>
    <s v=" female "/>
    <s v=" 990,853,199 "/>
    <s v=" آدم  قمر "/>
    <s v="NGO/Humanitarian Aid Worker"/>
    <s v=" male "/>
    <s v=" 999,572,503 "/>
    <s v=" مجيد مجرى "/>
    <s v="Religious leaders"/>
    <s v=" male "/>
    <s v=" 923,095,084 "/>
    <n v="3"/>
    <s v="In person"/>
    <s v="Yes, for most"/>
    <s v="Yes, for most"/>
    <s v="Only for some"/>
    <s v="Green     "/>
    <n v="1272"/>
    <n v="8364"/>
    <n v="9136"/>
    <s v="West Darfur"/>
    <s v="Habila - WD"/>
    <s v="SD04"/>
    <s v="SD04122"/>
    <s v="Accurate"/>
    <s v="9eecddee-3720-4e84-9362-da62a4cb6ed0"/>
    <s v="Show location"/>
  </r>
  <r>
    <s v="2021-05-27"/>
    <s v="Round3"/>
    <x v="7"/>
    <s v="DTM03"/>
    <s v="SD04"/>
    <x v="66"/>
    <s v="DTM0304"/>
    <s v="SD04122"/>
    <s v="Alwadi"/>
    <s v="DTM0304006"/>
    <s v="yes"/>
    <n v="12.671749999999999"/>
    <n v="22.510829999999999"/>
    <s v="Urban"/>
    <s v="neighborhood"/>
    <n v="454"/>
    <n v="2270"/>
    <n v="494"/>
    <n v="2470"/>
    <n v="494"/>
    <n v="2470"/>
    <m/>
    <m/>
    <m/>
    <m/>
    <m/>
    <m/>
    <m/>
    <m/>
    <m/>
    <m/>
    <x v="2"/>
    <s v="Habila - WD"/>
    <m/>
    <m/>
    <m/>
    <m/>
    <s v="Armed conflict, Violence"/>
    <s v="Communal clashes (ethnic, land, cattle) "/>
    <s v="Natural disaster (floods, droughts, etc)"/>
    <s v=""/>
    <m/>
    <m/>
    <m/>
    <m/>
    <m/>
    <n v="494"/>
    <m/>
    <n v="24"/>
    <n v="24"/>
    <n v="245"/>
    <n v="196"/>
    <n v="514"/>
    <n v="269"/>
    <n v="489"/>
    <n v="489"/>
    <n v="49"/>
    <n v="171"/>
    <x v="0"/>
    <m/>
    <m/>
    <m/>
    <m/>
    <m/>
    <m/>
    <s v=" مبارك الخير حسن زمبور "/>
    <s v="Religious leaders"/>
    <s v=" male "/>
    <s v=" 920,550,774 "/>
    <s v=" عبدالمجيد حسن ادريس  "/>
    <s v="Ameer"/>
    <s v=" male "/>
    <s v=" 928,228,364 "/>
    <s v=""/>
    <s v=""/>
    <s v=""/>
    <s v=""/>
    <n v="2"/>
    <s v="In person"/>
    <s v="Yes, for most"/>
    <s v="Yes, for most"/>
    <s v="Only for some"/>
    <s v="Orange    "/>
    <n v="1241"/>
    <n v="1321"/>
    <n v="1149"/>
    <s v="West Darfur"/>
    <s v="Habila - WD"/>
    <s v="SD02"/>
    <s v="SD04122"/>
    <s v="NO"/>
    <s v="9e2646f6-fe22-4861-8cac-08314f123bc5"/>
    <s v="Show location"/>
  </r>
  <r>
    <s v="2021-05-28"/>
    <s v="Round3"/>
    <x v="7"/>
    <s v="DTM03"/>
    <s v="SD04"/>
    <x v="66"/>
    <s v="DTM0304"/>
    <s v="SD04122"/>
    <s v="Dar El salam"/>
    <s v="DTM0304011"/>
    <s v="yes"/>
    <n v="12.66925"/>
    <n v="22.556999999999999"/>
    <s v="Rural"/>
    <s v="Village"/>
    <n v="145"/>
    <n v="725"/>
    <n v="150"/>
    <n v="750"/>
    <n v="150"/>
    <n v="750"/>
    <m/>
    <m/>
    <m/>
    <m/>
    <m/>
    <m/>
    <m/>
    <m/>
    <m/>
    <m/>
    <x v="2"/>
    <s v="Habila - WD"/>
    <m/>
    <m/>
    <m/>
    <m/>
    <s v="Armed conflict, Violence"/>
    <s v="Communal clashes (ethnic, land, cattle) "/>
    <s v="Natural disaster (floods, droughts, etc)"/>
    <s v=""/>
    <m/>
    <m/>
    <m/>
    <m/>
    <n v="150"/>
    <m/>
    <m/>
    <n v="8"/>
    <n v="15"/>
    <n v="83"/>
    <n v="76"/>
    <n v="83"/>
    <n v="114"/>
    <n v="136"/>
    <n v="129"/>
    <n v="61"/>
    <n v="45"/>
    <x v="0"/>
    <m/>
    <m/>
    <m/>
    <m/>
    <m/>
    <m/>
    <s v=" مارن بشير عثمان "/>
    <s v="Religious leaders"/>
    <s v=" male "/>
    <s v=" 925,252,304 "/>
    <s v=" موسي اسحق عمر "/>
    <s v="Religious leaders"/>
    <s v=" male "/>
    <s v=" 925,253,763 "/>
    <s v=" أبوه احمد ابراهيم "/>
    <s v="Religious leaders"/>
    <s v=" male "/>
    <s v=" 926,369,693 "/>
    <n v="3"/>
    <s v="In person"/>
    <s v="Only for some"/>
    <s v="Yes, for most"/>
    <s v="Yes, for most"/>
    <s v="Green     "/>
    <n v="1532"/>
    <n v="371"/>
    <n v="379"/>
    <s v="West Darfur"/>
    <s v="Habila - WD"/>
    <s v="SD04"/>
    <s v="SD04122"/>
    <s v="Accurate"/>
    <s v="a87677c6-d40b-42e0-911c-f32079d9c29e"/>
    <s v="Show location"/>
  </r>
  <r>
    <s v="2021-05-30"/>
    <s v="Round3"/>
    <x v="7"/>
    <s v="DTM03"/>
    <s v="SD04"/>
    <x v="66"/>
    <s v="DTM0304"/>
    <s v="SD04122"/>
    <s v="Jammaa"/>
    <s v="DTM0304008"/>
    <s v="yes"/>
    <n v="12.686833"/>
    <n v="22.570167000000001"/>
    <s v="Urban"/>
    <s v="neighborhood"/>
    <n v="890"/>
    <n v="4600"/>
    <n v="2310"/>
    <n v="11550"/>
    <n v="2310"/>
    <n v="11550"/>
    <m/>
    <m/>
    <m/>
    <m/>
    <m/>
    <m/>
    <m/>
    <m/>
    <m/>
    <m/>
    <x v="2"/>
    <s v="Habila - WD"/>
    <m/>
    <m/>
    <m/>
    <m/>
    <s v="Armed conflict, Violence"/>
    <s v="Communal clashes (ethnic, land, cattle) "/>
    <s v=""/>
    <s v=""/>
    <m/>
    <m/>
    <m/>
    <m/>
    <m/>
    <n v="2310"/>
    <m/>
    <n v="502"/>
    <n v="301"/>
    <n v="1105"/>
    <n v="1507"/>
    <n v="1707"/>
    <n v="2210"/>
    <n v="1205"/>
    <n v="2611"/>
    <n v="201"/>
    <n v="201"/>
    <x v="0"/>
    <m/>
    <m/>
    <m/>
    <m/>
    <m/>
    <m/>
    <s v=" سليمان انغاز "/>
    <s v="Religious leaders"/>
    <s v=" male "/>
    <s v=" 991,030,252 "/>
    <s v=" مهند  فضل "/>
    <s v="NGO/Humanitarian Aid Worker"/>
    <s v=" male "/>
    <s v=" 927,944,066 "/>
    <s v=""/>
    <s v=""/>
    <s v=""/>
    <s v=""/>
    <n v="2"/>
    <s v="In person"/>
    <s v="Only for some"/>
    <s v="Yes, for most"/>
    <s v="Only for some"/>
    <s v="Orange    "/>
    <n v="1273"/>
    <n v="4720"/>
    <n v="6830"/>
    <s v="West Darfur"/>
    <s v="Habila - WD"/>
    <s v="SD04"/>
    <s v="SD04122"/>
    <s v="Accurate"/>
    <s v="657dcf91-3c01-4b82-9c26-e3beecb0ecfb"/>
    <s v="Show location"/>
  </r>
  <r>
    <s v="2021-05-27"/>
    <s v="Round3"/>
    <x v="7"/>
    <s v="DTM03"/>
    <s v="SD04"/>
    <x v="66"/>
    <s v="DTM0304"/>
    <s v="SD04122"/>
    <s v="Madares"/>
    <s v="DTM0304009"/>
    <s v="yes"/>
    <n v="12.674816999999999"/>
    <n v="22.564917000000001"/>
    <s v="Urban"/>
    <s v="neighborhood"/>
    <n v="750"/>
    <n v="3500"/>
    <n v="700"/>
    <n v="3500"/>
    <n v="700"/>
    <n v="3500"/>
    <m/>
    <m/>
    <m/>
    <m/>
    <m/>
    <m/>
    <m/>
    <m/>
    <m/>
    <m/>
    <x v="2"/>
    <s v="Habila - WD"/>
    <m/>
    <m/>
    <m/>
    <m/>
    <s v="Armed conflict, Violence"/>
    <s v="Communal clashes (ethnic, land, cattle) "/>
    <s v="Natural disaster (floods, droughts, etc)"/>
    <s v=""/>
    <m/>
    <m/>
    <m/>
    <m/>
    <n v="700"/>
    <m/>
    <m/>
    <n v="83"/>
    <n v="55"/>
    <n v="358"/>
    <n v="138"/>
    <n v="717"/>
    <n v="385"/>
    <n v="772"/>
    <n v="496"/>
    <n v="193"/>
    <n v="303"/>
    <x v="0"/>
    <m/>
    <m/>
    <m/>
    <m/>
    <m/>
    <m/>
    <s v=" آدم آدم "/>
    <s v="Religious leaders"/>
    <s v=" male "/>
    <s v=" 921,658,683 "/>
    <s v=" عبدالله ابراهيم قريق "/>
    <s v="Religious leaders"/>
    <s v=" male "/>
    <s v=" 992,039,773 "/>
    <s v=" آدم عثمان يحي "/>
    <s v="NGO/Humanitarian Aid Worker"/>
    <s v=" male "/>
    <s v=" 920,193,232 "/>
    <n v="3"/>
    <s v="In person"/>
    <s v="Yes, for most"/>
    <s v="Only for some"/>
    <s v="Yes, for most"/>
    <s v="Green     "/>
    <n v="1242"/>
    <n v="2123"/>
    <n v="1377"/>
    <s v="West Darfur"/>
    <s v="Habila - WD"/>
    <s v="SD04"/>
    <s v="SD04122"/>
    <s v="Close"/>
    <s v="dd23ad60-ea2f-434c-9521-4f342c461d9a"/>
    <s v="Show location"/>
  </r>
  <r>
    <s v="2021-05-28"/>
    <s v="Round3"/>
    <x v="7"/>
    <s v="DTM03"/>
    <s v="SD04"/>
    <x v="66"/>
    <s v="DTM0304"/>
    <s v="SD04122"/>
    <s v="Nour el Houda"/>
    <s v="DTM0304002"/>
    <s v="yes"/>
    <n v="12.685333"/>
    <n v="22.540167"/>
    <s v="Rural"/>
    <s v="Village"/>
    <n v="35"/>
    <n v="163"/>
    <n v="35"/>
    <n v="175"/>
    <n v="35"/>
    <n v="175"/>
    <m/>
    <m/>
    <m/>
    <m/>
    <m/>
    <m/>
    <m/>
    <m/>
    <m/>
    <m/>
    <x v="2"/>
    <s v="Habila - WD"/>
    <m/>
    <m/>
    <m/>
    <m/>
    <s v="Armed conflict, Violence"/>
    <s v="Communal clashes (ethnic, land, cattle) "/>
    <s v=""/>
    <s v=""/>
    <m/>
    <m/>
    <m/>
    <m/>
    <n v="35"/>
    <m/>
    <m/>
    <n v="6"/>
    <n v="3"/>
    <n v="15"/>
    <n v="32"/>
    <n v="23"/>
    <n v="26"/>
    <n v="30"/>
    <n v="29"/>
    <n v="4"/>
    <n v="7"/>
    <x v="0"/>
    <m/>
    <m/>
    <m/>
    <m/>
    <m/>
    <m/>
    <s v=" الفضل احمد محمد طه "/>
    <s v="Religious leaders"/>
    <s v=" male "/>
    <s v=" 925,252,334 "/>
    <s v=" عبيد مهاجر تجاني "/>
    <s v="Religious leaders"/>
    <s v=" male "/>
    <s v=" 920,549,866 "/>
    <s v=" عبدالله فضل أحمد "/>
    <s v="Ameer"/>
    <s v=" male "/>
    <s v=" 991,409,392 "/>
    <n v="3"/>
    <s v="In person"/>
    <s v="Yes, for most"/>
    <s v="Only for some"/>
    <s v="Yes, for most"/>
    <s v="Green     "/>
    <n v="1243"/>
    <n v="78"/>
    <n v="97"/>
    <s v="West Darfur"/>
    <s v="Habila - WD"/>
    <s v="SD04"/>
    <s v="SD04122"/>
    <s v="Accurate"/>
    <s v="25468834-e6b7-4201-a1d3-cf7a8da1f703"/>
    <s v="Show location"/>
  </r>
  <r>
    <s v="2021-06-29"/>
    <s v="Round3"/>
    <x v="7"/>
    <s v="DTM03"/>
    <s v="SD04"/>
    <x v="66"/>
    <s v="DTM0304"/>
    <s v="SD04122"/>
    <s v="Sala"/>
    <s v="DTM0304010"/>
    <s v="yes"/>
    <n v="12.518520000000001"/>
    <n v="22.659369999999999"/>
    <s v="Rural"/>
    <s v="Village"/>
    <n v="32"/>
    <n v="406"/>
    <n v="18"/>
    <n v="90"/>
    <n v="18"/>
    <n v="90"/>
    <m/>
    <m/>
    <m/>
    <m/>
    <m/>
    <m/>
    <m/>
    <m/>
    <m/>
    <m/>
    <x v="2"/>
    <s v="Habila - WD"/>
    <s v="Central Darfur"/>
    <s v="Wadi Salih"/>
    <m/>
    <m/>
    <s v="Armed conflict, Violence"/>
    <s v="Communal clashes (ethnic, land, cattle) "/>
    <s v=""/>
    <s v=""/>
    <m/>
    <m/>
    <m/>
    <m/>
    <m/>
    <n v="18"/>
    <m/>
    <n v="2"/>
    <n v="4"/>
    <n v="5"/>
    <n v="9"/>
    <n v="10"/>
    <n v="14"/>
    <n v="17"/>
    <n v="22"/>
    <n v="2"/>
    <n v="5"/>
    <x v="0"/>
    <m/>
    <m/>
    <m/>
    <m/>
    <m/>
    <m/>
    <s v=" آدم آدم إدريس ( مندولين) "/>
    <s v="Religious leaders"/>
    <s v=" male "/>
    <s v=" 925,543,808 "/>
    <s v=" جمعة يعقوب أحمد إبراهيم(بري بري) "/>
    <s v="Religious leaders"/>
    <s v=" male "/>
    <s v=" 924,333,077 "/>
    <s v=" عبدالرحمن أحمد محمد(شمان ) "/>
    <s v="Religious leaders"/>
    <s v=" male "/>
    <s v=" 928,396,694 "/>
    <n v="3"/>
    <s v="In person"/>
    <s v="Yes, for most"/>
    <s v="Only for some"/>
    <s v="Yes, for most"/>
    <s v="Green     "/>
    <n v="1818"/>
    <n v="36"/>
    <n v="54"/>
    <s v="West Darfur"/>
    <s v="Habila - WD"/>
    <s v="SD04"/>
    <s v="SD04122"/>
    <s v="Accurate"/>
    <s v="d035d661-09b0-419a-9e57-ecdf677d7c8e"/>
    <s v="Show location"/>
  </r>
  <r>
    <s v="2021-05-26"/>
    <s v="Round3"/>
    <x v="7"/>
    <s v="DTM03"/>
    <s v="SD04"/>
    <x v="66"/>
    <s v="DTM0304"/>
    <s v="SD04122"/>
    <s v="Umdinabiro"/>
    <s v="DTM0304004"/>
    <s v="yes"/>
    <n v="12.472619999999999"/>
    <n v="22.675550000000001"/>
    <s v="Rural"/>
    <s v="Village"/>
    <n v="65"/>
    <n v="195"/>
    <n v="2"/>
    <n v="15"/>
    <m/>
    <m/>
    <m/>
    <m/>
    <m/>
    <m/>
    <n v="2"/>
    <n v="15"/>
    <m/>
    <m/>
    <m/>
    <m/>
    <x v="2"/>
    <s v="Habila - WD"/>
    <m/>
    <m/>
    <m/>
    <m/>
    <s v="Armed conflict, Violence"/>
    <s v="Communal clashes (ethnic, land, cattle) "/>
    <s v=""/>
    <s v=""/>
    <m/>
    <n v="2"/>
    <m/>
    <m/>
    <m/>
    <m/>
    <m/>
    <n v="1"/>
    <n v="1"/>
    <n v="1"/>
    <n v="3"/>
    <n v="2"/>
    <n v="4"/>
    <n v="1"/>
    <n v="2"/>
    <n v="0"/>
    <n v="0"/>
    <x v="0"/>
    <m/>
    <m/>
    <m/>
    <m/>
    <m/>
    <m/>
    <s v=" بخيت محمد حماد "/>
    <s v="Religious leaders"/>
    <s v=" male "/>
    <s v=" 998,487,051 "/>
    <s v=" ارباب دودة محمد احمد "/>
    <s v="Religious leaders"/>
    <s v=" male "/>
    <s v=" 929,638,827 "/>
    <s v=""/>
    <s v=""/>
    <s v=""/>
    <s v=""/>
    <n v="2"/>
    <s v="In person"/>
    <s v="Only for some"/>
    <s v="Yes, for most"/>
    <s v="Only for some"/>
    <s v="Orange    "/>
    <n v="1533"/>
    <n v="5"/>
    <n v="10"/>
    <s v="West Darfur"/>
    <s v="Habila - WD"/>
    <s v="SD02"/>
    <s v="SD04122"/>
    <s v="NO"/>
    <s v="43fdc5f3-b9ec-48c6-bdea-b1e58240d950"/>
    <s v="Show location"/>
  </r>
  <r>
    <s v="4/25/2021"/>
    <s v="Round3"/>
    <x v="7"/>
    <s v="DTM03"/>
    <s v="SD04"/>
    <x v="67"/>
    <s v="DTM0306"/>
    <s v="SD04123"/>
    <s v="Abulujam"/>
    <s v="DTM0306001"/>
    <s v="yes"/>
    <n v="14.14742"/>
    <n v="22.850919999999999"/>
    <s v="Rural"/>
    <s v="Village"/>
    <n v="20"/>
    <n v="130"/>
    <n v="30"/>
    <n v="50"/>
    <m/>
    <m/>
    <m/>
    <m/>
    <n v="30"/>
    <n v="50"/>
    <m/>
    <m/>
    <m/>
    <m/>
    <m/>
    <m/>
    <x v="2"/>
    <s v="Jebel Moon"/>
    <m/>
    <m/>
    <m/>
    <m/>
    <s v="Armed conflict, Violence"/>
    <s v="Economic reasons (no livelihood/no services)"/>
    <s v="Communal clashes (ethnic, land, cattle) "/>
    <s v=""/>
    <m/>
    <n v="30"/>
    <m/>
    <m/>
    <m/>
    <m/>
    <m/>
    <n v="3"/>
    <n v="4"/>
    <n v="6"/>
    <n v="7"/>
    <n v="6"/>
    <n v="12"/>
    <n v="4"/>
    <n v="6"/>
    <n v="1"/>
    <n v="1"/>
    <x v="0"/>
    <m/>
    <m/>
    <m/>
    <m/>
    <m/>
    <m/>
    <s v=" ادوم عبداللة  عمر "/>
    <s v="Religious leaders"/>
    <s v=" male "/>
    <s v=" 113,085,621 "/>
    <s v=" ابكر ادم محمد "/>
    <s v="Religious leaders"/>
    <s v=" male "/>
    <s v=" 122,679,833 "/>
    <s v=""/>
    <s v=""/>
    <s v=""/>
    <s v=""/>
    <n v="2"/>
    <s v="In person"/>
    <s v="Yes, for everything"/>
    <s v="Yes, for everything"/>
    <s v="Yes, for everything"/>
    <s v="Green     "/>
    <n v="1177"/>
    <n v="20"/>
    <n v="30"/>
    <s v="West Darfur"/>
    <s v="Jebel Moon"/>
    <s v="SD04"/>
    <s v="SD04123"/>
    <s v="Accurate"/>
    <s v="64c6ea59-e68f-435b-aed2-5bb37debc710"/>
    <s v="Show location"/>
  </r>
  <r>
    <s v="2021-05-26"/>
    <s v="Round3"/>
    <x v="7"/>
    <s v="DTM03"/>
    <s v="SD04"/>
    <x v="67"/>
    <s v="DTM0306"/>
    <s v="SD04123"/>
    <s v="Arsho Camp"/>
    <s v="DTM0306026"/>
    <s v="yes"/>
    <n v="14.1"/>
    <n v="22.7"/>
    <s v="Rural"/>
    <s v="Camp"/>
    <m/>
    <m/>
    <n v="270"/>
    <n v="1350"/>
    <m/>
    <m/>
    <n v="270"/>
    <n v="1350"/>
    <m/>
    <m/>
    <m/>
    <m/>
    <m/>
    <m/>
    <m/>
    <m/>
    <x v="2"/>
    <s v="Jebel Moon"/>
    <m/>
    <m/>
    <m/>
    <m/>
    <s v="Armed conflict, Violence"/>
    <s v="Economic reasons (no livelihood/no services)"/>
    <s v="Communal clashes (ethnic, land, cattle) "/>
    <s v=""/>
    <n v="270"/>
    <m/>
    <m/>
    <m/>
    <m/>
    <m/>
    <m/>
    <n v="14"/>
    <n v="42"/>
    <n v="127"/>
    <n v="84"/>
    <n v="169"/>
    <n v="155"/>
    <n v="309"/>
    <n v="352"/>
    <n v="28"/>
    <n v="70"/>
    <x v="0"/>
    <m/>
    <m/>
    <m/>
    <m/>
    <m/>
    <m/>
    <s v=" عبدالقادر عبدالله  احمد  "/>
    <s v="Religious leaders"/>
    <s v=" male "/>
    <s v=" 126,663,424 "/>
    <s v=" أبكر  هارون  عثمان  "/>
    <s v="Religious leaders"/>
    <s v=" male "/>
    <s v=" 115,787,324 "/>
    <s v=" خليل عيسى عمر "/>
    <s v="Religious leaders"/>
    <s v=" male "/>
    <s v=" 118,484,335 "/>
    <n v="7"/>
    <s v="In person"/>
    <s v="Yes, for everything"/>
    <s v="No"/>
    <s v="Yes, for everything"/>
    <s v="Green     "/>
    <n v="6"/>
    <n v="647"/>
    <n v="703"/>
    <s v="West Darfur"/>
    <s v="Jebel Moon"/>
    <s v="SD04"/>
    <s v="SD04123"/>
    <s v="Accurate"/>
    <s v="91a8927b-2cbd-4d78-8738-21d28d5533ce"/>
    <s v="Show location"/>
  </r>
  <r>
    <s v="2021-05-24"/>
    <s v="Round3"/>
    <x v="7"/>
    <s v="DTM03"/>
    <s v="SD04"/>
    <x v="67"/>
    <s v="DTM0306"/>
    <s v="SD04123"/>
    <s v="Hijlija"/>
    <s v="DTM0306005"/>
    <s v="yes"/>
    <n v="14.1"/>
    <n v="22.6"/>
    <s v="Rural"/>
    <s v="Camp"/>
    <m/>
    <m/>
    <n v="102"/>
    <n v="612"/>
    <n v="42"/>
    <n v="277"/>
    <n v="27"/>
    <n v="157"/>
    <n v="16"/>
    <n v="78"/>
    <m/>
    <m/>
    <n v="17"/>
    <n v="100"/>
    <m/>
    <m/>
    <x v="2"/>
    <s v="Jebel Moon"/>
    <m/>
    <m/>
    <m/>
    <m/>
    <s v="Armed conflict, Violence"/>
    <s v="Economic reasons (no livelihood/no services)"/>
    <s v=""/>
    <s v=""/>
    <n v="102"/>
    <m/>
    <m/>
    <m/>
    <m/>
    <m/>
    <m/>
    <n v="36"/>
    <n v="43"/>
    <n v="29"/>
    <n v="50"/>
    <n v="65"/>
    <n v="116"/>
    <n v="108"/>
    <n v="122"/>
    <n v="29"/>
    <n v="14"/>
    <x v="1"/>
    <m/>
    <m/>
    <m/>
    <m/>
    <m/>
    <m/>
    <s v=" محمد ادم محمد  بشارة "/>
    <s v="Religious leaders"/>
    <s v=" male "/>
    <s v=" 127,143,630 "/>
    <s v=" خديجة آدم النور سراج "/>
    <s v="Ameer"/>
    <s v=" female "/>
    <s v=" 129,286,421 "/>
    <s v=" ابراهيم  إسحق صديق "/>
    <s v="Religious leaders"/>
    <s v=" male "/>
    <s v=" 129,289,374 "/>
    <n v="3"/>
    <s v="In person"/>
    <s v="Yes, for most"/>
    <s v="Yes, for most"/>
    <s v="Yes, for most"/>
    <s v="Green     "/>
    <n v="12"/>
    <n v="267"/>
    <n v="345"/>
    <s v="West Darfur"/>
    <s v="Jebel Moon"/>
    <s v="SD04"/>
    <s v="SD04123"/>
    <s v="Close"/>
    <s v="31b45eab-f0b2-41da-9a86-8f0ca576be73"/>
    <s v="Show location"/>
  </r>
  <r>
    <s v="2021-05-24"/>
    <s v="Round3"/>
    <x v="7"/>
    <s v="DTM03"/>
    <s v="SD04"/>
    <x v="67"/>
    <s v="DTM0306"/>
    <s v="SD04123"/>
    <s v="Kuskus"/>
    <s v="DTM0306024"/>
    <s v="yes"/>
    <n v="14.1"/>
    <n v="22.9"/>
    <s v="Rural"/>
    <s v="Camp"/>
    <m/>
    <m/>
    <n v="213"/>
    <n v="1065"/>
    <n v="113"/>
    <n v="565"/>
    <n v="90"/>
    <n v="450"/>
    <m/>
    <m/>
    <m/>
    <m/>
    <n v="10"/>
    <n v="50"/>
    <m/>
    <m/>
    <x v="2"/>
    <s v="Jebel Moon"/>
    <m/>
    <m/>
    <m/>
    <m/>
    <s v="Armed conflict, Violence"/>
    <s v="Communal clashes (ethnic, land, cattle) "/>
    <s v="Economic reasons (no livelihood/no services)"/>
    <s v=""/>
    <n v="213"/>
    <m/>
    <m/>
    <m/>
    <m/>
    <m/>
    <m/>
    <n v="49"/>
    <n v="86"/>
    <n v="61"/>
    <n v="110"/>
    <n v="122"/>
    <n v="135"/>
    <n v="196"/>
    <n v="220"/>
    <n v="37"/>
    <n v="49"/>
    <x v="0"/>
    <m/>
    <m/>
    <m/>
    <m/>
    <m/>
    <m/>
    <s v=" عيسي محمد ماهل "/>
    <s v="Religious leaders"/>
    <s v=" male "/>
    <s v=" 112,937,156 "/>
    <s v=" ابراهيم احمد داؤد "/>
    <s v="Religious leaders"/>
    <s v=" male "/>
    <s v=" 127,817,029 "/>
    <s v=" يحي سليمان منصور "/>
    <s v="Religious leaders"/>
    <s v=" male "/>
    <s v=" 100,905,656 "/>
    <n v="3"/>
    <s v="In person"/>
    <s v="Yes, for everything"/>
    <s v="No"/>
    <s v="Yes, for everything"/>
    <s v="Green     "/>
    <n v="1169"/>
    <n v="465"/>
    <n v="600"/>
    <s v="West Darfur"/>
    <s v="Jebel Moon"/>
    <s v="SD04"/>
    <s v="SD04123"/>
    <s v="Accurate"/>
    <s v="c5e5f8e7-01ee-4f00-b63c-7ab2f6dbd314"/>
    <s v="Show location"/>
  </r>
  <r>
    <s v="2021-05-26"/>
    <s v="Round3"/>
    <x v="7"/>
    <s v="DTM03"/>
    <s v="SD04"/>
    <x v="67"/>
    <s v="DTM0306"/>
    <s v="SD04123"/>
    <s v="Manjora Tat"/>
    <s v="DTM0306020"/>
    <s v="yes"/>
    <n v="11.4"/>
    <n v="22.5"/>
    <s v="Rural"/>
    <s v="Village"/>
    <n v="70"/>
    <n v="298"/>
    <n v="70"/>
    <n v="350"/>
    <n v="50"/>
    <n v="250"/>
    <n v="20"/>
    <n v="100"/>
    <m/>
    <m/>
    <m/>
    <m/>
    <m/>
    <m/>
    <m/>
    <m/>
    <x v="2"/>
    <s v="Jebel Moon"/>
    <m/>
    <m/>
    <m/>
    <m/>
    <s v="Armed conflict, Violence"/>
    <s v="Communal clashes (ethnic, land, cattle) "/>
    <s v="Economic reasons (no livelihood/no services)"/>
    <s v=""/>
    <n v="70"/>
    <m/>
    <m/>
    <m/>
    <m/>
    <m/>
    <m/>
    <n v="16"/>
    <n v="28"/>
    <n v="36"/>
    <n v="20"/>
    <n v="44"/>
    <n v="42"/>
    <n v="64"/>
    <n v="72"/>
    <n v="12"/>
    <n v="16"/>
    <x v="0"/>
    <m/>
    <m/>
    <m/>
    <m/>
    <m/>
    <m/>
    <s v=" ادم يحي زكريا "/>
    <s v="Religious leaders"/>
    <s v=" male "/>
    <s v=" 128,220,729 "/>
    <s v=" ادم إسحق حسب الله "/>
    <s v="Religious leaders"/>
    <s v=" male "/>
    <s v=" 128,220,729 "/>
    <s v=""/>
    <s v=""/>
    <s v=""/>
    <s v=""/>
    <n v="2"/>
    <s v="In person"/>
    <s v="Yes, for everything"/>
    <s v="No"/>
    <s v="Yes, for everything"/>
    <s v="Orange    "/>
    <n v="1176"/>
    <n v="172"/>
    <n v="178"/>
    <s v="West Darfur"/>
    <s v="Jebel Moon"/>
    <s v="SD02"/>
    <s v="SD04123"/>
    <s v="NO"/>
    <s v="56567da6-9160-4973-b12d-8580cc23847f"/>
    <s v="Show location"/>
  </r>
  <r>
    <s v="2021-05-26"/>
    <s v="Round3"/>
    <x v="7"/>
    <s v="DTM03"/>
    <s v="SD04"/>
    <x v="68"/>
    <s v="DTM0305"/>
    <s v="SD04125"/>
    <s v="Azrny"/>
    <s v="DTM0305009"/>
    <s v="yes"/>
    <n v="13.507167000000001"/>
    <n v="22.585683"/>
    <s v="Urban"/>
    <s v="Admin Unit"/>
    <n v="2000"/>
    <n v="10000"/>
    <n v="2475"/>
    <n v="12375"/>
    <n v="2000"/>
    <n v="10000"/>
    <m/>
    <m/>
    <m/>
    <m/>
    <m/>
    <m/>
    <m/>
    <m/>
    <n v="475"/>
    <n v="2375"/>
    <x v="2"/>
    <s v="Kereneik"/>
    <m/>
    <m/>
    <m/>
    <m/>
    <s v="Armed conflict, Violence"/>
    <s v="Economic reasons (no livelihood/no services)"/>
    <s v="Communal clashes (ethnic, land, cattle) "/>
    <s v=""/>
    <n v="2275"/>
    <n v="50"/>
    <m/>
    <n v="35"/>
    <m/>
    <n v="35"/>
    <n v="80"/>
    <n v="219"/>
    <n v="329"/>
    <n v="1205"/>
    <n v="2300"/>
    <n v="1424"/>
    <n v="1532"/>
    <n v="2190"/>
    <n v="2628"/>
    <n v="219"/>
    <n v="329"/>
    <x v="0"/>
    <m/>
    <m/>
    <m/>
    <m/>
    <m/>
    <m/>
    <s v=" الصادق محمد إبراهيم "/>
    <s v="Ameer"/>
    <s v=" male "/>
    <s v=" 926,519,436 "/>
    <s v=" موسى يوسف محمد ادم "/>
    <s v="Religious leaders"/>
    <s v=" male "/>
    <s v=" 929,602,079 "/>
    <s v=" قمر خليل سليمان "/>
    <s v="Religious leaders"/>
    <s v=" male "/>
    <s v=" 920,426,458 "/>
    <n v="9"/>
    <s v="In person"/>
    <s v="Only for some"/>
    <s v="No"/>
    <s v="Only for some"/>
    <s v="Orange    "/>
    <n v="1359"/>
    <n v="5257"/>
    <n v="7118"/>
    <s v="West Darfur"/>
    <s v="Kereneik"/>
    <s v="SD04"/>
    <s v="SD04125"/>
    <s v="Accurate"/>
    <s v="9aff7171-9dfc-4b5d-af71-7bd310d2d30e"/>
    <s v="Show location"/>
  </r>
  <r>
    <s v="2021-05-23"/>
    <s v="Round3"/>
    <x v="7"/>
    <s v="DTM03"/>
    <s v="SD04"/>
    <x v="68"/>
    <s v="DTM0305"/>
    <s v="SD04125"/>
    <s v="Krinik Camp"/>
    <s v="DTM0305004"/>
    <s v="yes"/>
    <n v="13.507167000000001"/>
    <n v="22.585683"/>
    <s v="Urban"/>
    <s v="Camp"/>
    <n v="4138"/>
    <n v="20690"/>
    <n v="5923"/>
    <n v="29615"/>
    <n v="4138"/>
    <n v="20690"/>
    <m/>
    <m/>
    <m/>
    <m/>
    <m/>
    <m/>
    <m/>
    <m/>
    <n v="1785"/>
    <n v="8925"/>
    <x v="2"/>
    <s v="Kereneik"/>
    <m/>
    <m/>
    <m/>
    <m/>
    <s v="Armed conflict, Violence"/>
    <s v="Communal clashes (ethnic, land, cattle) "/>
    <s v="Economic reasons (no livelihood/no services)"/>
    <s v=""/>
    <n v="5000"/>
    <n v="32"/>
    <n v="10"/>
    <n v="40"/>
    <n v="400"/>
    <n v="323"/>
    <n v="118"/>
    <n v="511"/>
    <n v="1021"/>
    <n v="3319"/>
    <n v="3574"/>
    <n v="2553"/>
    <n v="4595"/>
    <n v="5106"/>
    <n v="6638"/>
    <n v="1277"/>
    <n v="1021"/>
    <x v="0"/>
    <m/>
    <m/>
    <m/>
    <m/>
    <m/>
    <m/>
    <s v=" محمد عبدالزين ادم عبدالرحمن "/>
    <s v="Religious leaders"/>
    <s v=" male "/>
    <s v=" 928,336,581 "/>
    <s v=" يعقوب محمد ذكرية / ود بشيش "/>
    <s v="Religious leaders"/>
    <s v=" male "/>
    <s v=" 929,676,524 "/>
    <s v=" رضوان آدم صالح / شيكش "/>
    <s v="Ameer"/>
    <s v=" male "/>
    <s v=" 997,290,713 "/>
    <n v="8"/>
    <s v="In person"/>
    <s v="Only for some"/>
    <s v="No"/>
    <s v="Only for some"/>
    <s v="Orange    "/>
    <n v="1358"/>
    <n v="12766"/>
    <n v="16849"/>
    <s v="West Darfur"/>
    <s v="Kereneik"/>
    <s v="SD04"/>
    <s v="SD04125"/>
    <s v="Accurate"/>
    <s v="d022a163-eac2-4971-a273-2b519fd8006c"/>
    <s v="Show location"/>
  </r>
  <r>
    <s v="2021-06-05"/>
    <s v="Round3"/>
    <x v="7"/>
    <s v="DTM03"/>
    <s v="SD04"/>
    <x v="68"/>
    <s v="DTM0305"/>
    <s v="SD04125"/>
    <s v="Murnei"/>
    <s v="DTM0305002"/>
    <s v="yes"/>
    <n v="12.95218"/>
    <n v="22.876570000000001"/>
    <s v="Urban"/>
    <s v="Admin Unit"/>
    <n v="20000"/>
    <n v="100000"/>
    <n v="24167"/>
    <n v="120835"/>
    <n v="22958"/>
    <n v="114790"/>
    <m/>
    <m/>
    <m/>
    <m/>
    <m/>
    <m/>
    <n v="500"/>
    <n v="2500"/>
    <n v="709"/>
    <n v="3545"/>
    <x v="2"/>
    <s v="Kereneik"/>
    <m/>
    <m/>
    <m/>
    <m/>
    <s v="Communal clashes (ethnic, land, cattle) "/>
    <s v="Armed conflict, Violence"/>
    <s v="Economic reasons (no livelihood/no services)"/>
    <s v=""/>
    <n v="24167"/>
    <m/>
    <m/>
    <m/>
    <m/>
    <m/>
    <m/>
    <n v="5686"/>
    <n v="7108"/>
    <n v="8530"/>
    <n v="9951"/>
    <n v="11373"/>
    <n v="27011"/>
    <n v="15637"/>
    <n v="22745"/>
    <n v="5686"/>
    <n v="7108"/>
    <x v="0"/>
    <m/>
    <m/>
    <m/>
    <m/>
    <m/>
    <m/>
    <s v=" عبدالكريم آدم فضل "/>
    <s v="Religious leaders"/>
    <s v=" male "/>
    <s v=" 991,095,685 "/>
    <s v=" إبراهيم محمد عبدالله "/>
    <s v="NGO/Humanitarian Aid Worker"/>
    <s v=" male "/>
    <s v=" 117,962,035 "/>
    <s v=" محمد جمعه عبدالرحمن "/>
    <s v="Religious leaders"/>
    <s v=" male "/>
    <s v=" 991,925,441 "/>
    <n v="11"/>
    <s v="In person"/>
    <s v="Yes, for everything"/>
    <s v="Yes, for most"/>
    <s v="No"/>
    <s v="Green     "/>
    <n v="1476"/>
    <n v="46912"/>
    <n v="73923"/>
    <s v="West Darfur"/>
    <s v="Kereneik"/>
    <s v="SD04"/>
    <s v="SD04125"/>
    <s v="Accurate"/>
    <s v="0a8797cb-eab4-4377-a499-5ff6bd70f2d3"/>
    <s v="Show location"/>
  </r>
  <r>
    <s v="2021-05-23"/>
    <s v="Round3"/>
    <x v="7"/>
    <s v="DTM03"/>
    <s v="SD04"/>
    <x v="68"/>
    <s v="DTM0305"/>
    <s v="SD04125"/>
    <s v="Sisi Camp"/>
    <s v="DTM0305006"/>
    <s v="yes"/>
    <n v="13.18815"/>
    <n v="22.737967000000001"/>
    <s v="Rural"/>
    <s v="Camp"/>
    <n v="2000"/>
    <n v="10000"/>
    <n v="2480"/>
    <n v="12400"/>
    <n v="2300"/>
    <n v="11500"/>
    <m/>
    <m/>
    <m/>
    <m/>
    <m/>
    <m/>
    <n v="80"/>
    <n v="400"/>
    <n v="100"/>
    <n v="500"/>
    <x v="2"/>
    <s v="Kereneik"/>
    <s v="River Nile"/>
    <m/>
    <m/>
    <m/>
    <s v="Armed conflict, Violence"/>
    <s v="Communal clashes (ethnic, land, cattle) "/>
    <s v="Economic reasons (no livelihood/no services)"/>
    <s v=""/>
    <n v="2300"/>
    <n v="80"/>
    <m/>
    <m/>
    <n v="10"/>
    <m/>
    <n v="90"/>
    <n v="292"/>
    <n v="438"/>
    <n v="584"/>
    <n v="875"/>
    <n v="1896"/>
    <n v="3063"/>
    <n v="1751"/>
    <n v="2188"/>
    <n v="875"/>
    <n v="438"/>
    <x v="0"/>
    <m/>
    <m/>
    <m/>
    <m/>
    <m/>
    <m/>
    <s v=" بحرالدين عمر عبدالله ادم "/>
    <s v="Ameer"/>
    <s v=" male "/>
    <s v=" 995,994,533 "/>
    <s v=" احمد محمد موسي "/>
    <s v="Shaik"/>
    <s v=" male "/>
    <s v=" 929,531,175 "/>
    <s v=" عثمان احمد محمد "/>
    <s v="Religious leaders"/>
    <s v=" male "/>
    <s v=" 997,929,488 "/>
    <n v="7"/>
    <s v="In person"/>
    <s v="Yes, for everything"/>
    <s v="Yes, for everything"/>
    <s v="Yes, for everything"/>
    <s v="Green     "/>
    <n v="1362"/>
    <n v="5398"/>
    <n v="7002"/>
    <s v="West Darfur"/>
    <s v="Kereneik"/>
    <s v="SD04"/>
    <s v="SD04125"/>
    <s v="Accurate"/>
    <s v="098fac76-2d30-4d70-b2e8-c05ce6603cef"/>
    <s v="Show location"/>
  </r>
  <r>
    <s v="2021-06-01"/>
    <s v="Round3"/>
    <x v="7"/>
    <s v="DTM03"/>
    <s v="SD04"/>
    <x v="68"/>
    <s v="DTM0305"/>
    <s v="SD04125"/>
    <s v="Um Tajok"/>
    <s v="DTM0305008"/>
    <s v="yes"/>
    <n v="13.511882999999999"/>
    <n v="22.679300000000001"/>
    <s v="Urban"/>
    <s v="Admin Unit"/>
    <n v="1200"/>
    <n v="6000"/>
    <n v="1272"/>
    <n v="6360"/>
    <n v="1200"/>
    <n v="6000"/>
    <m/>
    <m/>
    <m/>
    <m/>
    <m/>
    <m/>
    <n v="72"/>
    <n v="360"/>
    <m/>
    <m/>
    <x v="2"/>
    <s v="Kereneik"/>
    <m/>
    <m/>
    <m/>
    <m/>
    <s v="Armed conflict, Violence"/>
    <s v="Communal clashes (ethnic, land, cattle) "/>
    <s v="Economic reasons (no livelihood/no services)"/>
    <s v=""/>
    <n v="1262"/>
    <n v="10"/>
    <m/>
    <m/>
    <m/>
    <m/>
    <m/>
    <n v="205"/>
    <n v="256"/>
    <n v="410"/>
    <n v="462"/>
    <n v="872"/>
    <n v="976"/>
    <n v="1128"/>
    <n v="1282"/>
    <n v="359"/>
    <n v="410"/>
    <x v="0"/>
    <m/>
    <m/>
    <m/>
    <m/>
    <m/>
    <m/>
    <s v=" محمد أبكر أرباب/ ود النوبة "/>
    <s v="Religious leaders"/>
    <s v=" male "/>
    <s v=" 925,610,172 "/>
    <s v=" محمد أدوم ادم "/>
    <s v="Ameer"/>
    <s v=" male "/>
    <s v=" 998,858,848 "/>
    <s v=" محي حسن آدم "/>
    <s v="Religious leaders"/>
    <s v=" male "/>
    <s v=" 926,134,003 "/>
    <n v="6"/>
    <s v="In person"/>
    <s v="No"/>
    <s v="No"/>
    <s v="Only for some"/>
    <s v="Orange    "/>
    <n v="1361"/>
    <n v="2974"/>
    <n v="3386"/>
    <s v="West Darfur"/>
    <s v="Kereneik"/>
    <s v="SD04"/>
    <s v="SD04125"/>
    <s v="Accurate"/>
    <s v="5edb9273-5be6-4478-81ee-33ef184c3b19"/>
    <s v="Show location"/>
  </r>
  <r>
    <s v="2021-05-02"/>
    <s v="Round3"/>
    <x v="8"/>
    <s v="DTM07"/>
    <s v="SD18"/>
    <x v="69"/>
    <s v="DTM0708"/>
    <s v="SD18028"/>
    <s v="Al d'oros"/>
    <s v="DTM0708011"/>
    <s v="yes"/>
    <n v="12.36327"/>
    <n v="29.248339999999999"/>
    <s v="Rural"/>
    <s v="Village"/>
    <n v="45"/>
    <n v="361"/>
    <n v="39"/>
    <n v="198"/>
    <n v="39"/>
    <n v="198"/>
    <m/>
    <m/>
    <m/>
    <m/>
    <m/>
    <m/>
    <m/>
    <m/>
    <m/>
    <m/>
    <x v="6"/>
    <s v="Dilling"/>
    <m/>
    <m/>
    <m/>
    <m/>
    <s v="Armed conflict, Violence"/>
    <s v="Communal clashes (ethnic, land, cattle) "/>
    <s v=""/>
    <s v=""/>
    <m/>
    <m/>
    <m/>
    <m/>
    <m/>
    <n v="39"/>
    <m/>
    <n v="1"/>
    <n v="0"/>
    <n v="13"/>
    <n v="14"/>
    <n v="32"/>
    <n v="52"/>
    <n v="39"/>
    <n v="46"/>
    <n v="1"/>
    <n v="0"/>
    <x v="1"/>
    <m/>
    <m/>
    <m/>
    <m/>
    <m/>
    <m/>
    <s v=" فتح الرحمن ابراهيم ادريس "/>
    <s v="Religious leaders"/>
    <s v=" male "/>
    <s v=" 901,620,949 "/>
    <s v=" ادريس ابراهيم ادريس "/>
    <s v="Ameer"/>
    <s v=" male "/>
    <s v=" 908,172,280 "/>
    <s v=" احمد حسين احمد "/>
    <s v="Ameer"/>
    <s v=" male "/>
    <s v=" 962,526,475 "/>
    <n v="3"/>
    <s v="In person"/>
    <s v="Yes, for most"/>
    <s v="Yes, for everything"/>
    <s v="Yes, for most"/>
    <s v="Green     "/>
    <n v="1312"/>
    <n v="86"/>
    <n v="112"/>
    <s v="West Kordofan"/>
    <s v="Abu Zabad"/>
    <s v="SD18"/>
    <s v="SD18028"/>
    <s v="Accurate"/>
    <s v="79ba6f79-71f8-4faf-b305-b9065a8006ac"/>
    <s v="Show location"/>
  </r>
  <r>
    <s v="2021-04-29"/>
    <s v="Round3"/>
    <x v="8"/>
    <s v="DTM07"/>
    <s v="SD18"/>
    <x v="69"/>
    <s v="DTM0708"/>
    <s v="SD18028"/>
    <s v="Al mya'ya"/>
    <s v="DTM0708008"/>
    <s v="yes"/>
    <n v="12.43971"/>
    <n v="29.414370000000002"/>
    <s v="Rural"/>
    <s v="Village"/>
    <n v="8"/>
    <n v="38"/>
    <n v="7"/>
    <n v="27"/>
    <m/>
    <m/>
    <m/>
    <m/>
    <m/>
    <m/>
    <m/>
    <m/>
    <n v="7"/>
    <n v="27"/>
    <m/>
    <m/>
    <x v="6"/>
    <s v="Dilling"/>
    <s v="South Kordofan"/>
    <s v="Kadugli"/>
    <m/>
    <m/>
    <s v="Armed conflict, Violence"/>
    <s v=""/>
    <s v=""/>
    <s v=""/>
    <m/>
    <m/>
    <m/>
    <m/>
    <m/>
    <m/>
    <n v="7"/>
    <n v="0"/>
    <n v="0"/>
    <n v="4"/>
    <n v="0"/>
    <n v="6"/>
    <n v="3"/>
    <n v="6"/>
    <n v="8"/>
    <n v="0"/>
    <n v="0"/>
    <x v="1"/>
    <m/>
    <m/>
    <m/>
    <m/>
    <m/>
    <m/>
    <s v=" سليمان منصور ادم "/>
    <s v="Ameer"/>
    <s v=" male "/>
    <s v=" 902,288,190 "/>
    <s v=" عباس ابراهيم عبدالكريم "/>
    <s v="Religious leaders"/>
    <s v=" male "/>
    <s v=" 916,446,331 "/>
    <s v=""/>
    <s v=""/>
    <s v=""/>
    <s v=""/>
    <n v="2"/>
    <s v="In person"/>
    <s v="Yes, for most"/>
    <s v="Yes, for everything"/>
    <s v="Yes, for most"/>
    <s v="Orange    "/>
    <n v="444"/>
    <n v="16"/>
    <n v="11"/>
    <s v="West Kordofan"/>
    <s v="Abu Zabad"/>
    <s v="SD18"/>
    <s v="SD18028"/>
    <s v="Accurate"/>
    <s v="137523c1-a71b-4a4c-91ad-68ee00e16f18"/>
    <s v="Show location"/>
  </r>
  <r>
    <s v="2021-04-27"/>
    <s v="Round3"/>
    <x v="8"/>
    <s v="DTM07"/>
    <s v="SD18"/>
    <x v="69"/>
    <s v="DTM0708"/>
    <s v="SD18028"/>
    <s v="Al Wehda Jnoub"/>
    <s v="DTM0708013"/>
    <s v="yes"/>
    <n v="12.337249999999999"/>
    <n v="29.221509999999999"/>
    <s v="Urban"/>
    <s v="neighborhood"/>
    <n v="32"/>
    <n v="192"/>
    <n v="13"/>
    <n v="107"/>
    <n v="8"/>
    <n v="66"/>
    <n v="5"/>
    <n v="41"/>
    <m/>
    <m/>
    <m/>
    <m/>
    <m/>
    <m/>
    <m/>
    <m/>
    <x v="7"/>
    <s v="As Sunut"/>
    <s v="West Kordofan"/>
    <s v="Al Lagowa"/>
    <s v="South Darfur"/>
    <m/>
    <s v="Armed conflict, Violence"/>
    <s v="Communal clashes (ethnic, land, cattle) "/>
    <s v=""/>
    <s v=""/>
    <m/>
    <m/>
    <m/>
    <m/>
    <m/>
    <n v="13"/>
    <m/>
    <n v="1"/>
    <n v="0"/>
    <n v="3"/>
    <n v="8"/>
    <n v="16"/>
    <n v="18"/>
    <n v="31"/>
    <n v="29"/>
    <n v="1"/>
    <n v="0"/>
    <x v="1"/>
    <m/>
    <m/>
    <m/>
    <m/>
    <m/>
    <m/>
    <s v=" جامع حسن "/>
    <s v="Religious leaders"/>
    <s v=" male "/>
    <s v=" 122,545,710 "/>
    <s v=""/>
    <s v=""/>
    <s v=""/>
    <s v=""/>
    <s v=""/>
    <s v=""/>
    <s v=""/>
    <s v=""/>
    <n v="1"/>
    <s v="In person"/>
    <s v="Yes, for most"/>
    <s v="Yes, for most"/>
    <s v="Yes, for most"/>
    <s v="Red       "/>
    <n v="1310"/>
    <n v="52"/>
    <n v="55"/>
    <s v="West Kordofan"/>
    <s v="Abu Zabad"/>
    <s v="SD18"/>
    <s v="SD18028"/>
    <s v="Accurate"/>
    <s v="245cf753-20d7-45be-a522-45198f98aa38"/>
    <s v="Show location"/>
  </r>
  <r>
    <s v="2021-04-29"/>
    <s v="Round3"/>
    <x v="8"/>
    <s v="DTM07"/>
    <s v="SD18"/>
    <x v="69"/>
    <s v="DTM0708"/>
    <s v="SD18028"/>
    <s v="Alrobe' alrabe' shimal"/>
    <s v="DTM0708007"/>
    <s v="yes"/>
    <n v="12.46772"/>
    <n v="29.494810000000001"/>
    <s v="Rural"/>
    <s v="neighborhood"/>
    <n v="65"/>
    <n v="700"/>
    <n v="20"/>
    <n v="149"/>
    <m/>
    <m/>
    <n v="20"/>
    <n v="149"/>
    <m/>
    <m/>
    <m/>
    <m/>
    <m/>
    <m/>
    <m/>
    <m/>
    <x v="7"/>
    <s v="As Sunut"/>
    <m/>
    <m/>
    <m/>
    <m/>
    <s v="Communal clashes (ethnic, land, cattle) "/>
    <s v=""/>
    <s v=""/>
    <s v=""/>
    <m/>
    <m/>
    <m/>
    <m/>
    <m/>
    <m/>
    <n v="20"/>
    <n v="0"/>
    <n v="1"/>
    <n v="7"/>
    <n v="12"/>
    <n v="25"/>
    <n v="32"/>
    <n v="32"/>
    <n v="36"/>
    <n v="4"/>
    <n v="0"/>
    <x v="1"/>
    <m/>
    <m/>
    <m/>
    <m/>
    <m/>
    <m/>
    <s v=" عبدالله عمر موسى "/>
    <s v="Religious leaders"/>
    <s v=" male "/>
    <s v=" 122,265,806 "/>
    <s v=" وكيل اسماعيل ابوزمام "/>
    <s v="Ameer"/>
    <s v=" male "/>
    <s v=" 903,090,265 "/>
    <s v=" الحارث مهدي بخاري "/>
    <s v="Ameer"/>
    <s v=" male "/>
    <s v=" 900,212,617 "/>
    <n v="3"/>
    <s v="In person"/>
    <s v="Yes, for everything"/>
    <s v="Yes, for everything"/>
    <s v="Yes, for everything"/>
    <s v="Green     "/>
    <n v="1311"/>
    <n v="68"/>
    <n v="81"/>
    <s v="West Kordofan"/>
    <s v="Abu Zabad"/>
    <s v="SD18"/>
    <s v="SD18028"/>
    <s v="Accurate"/>
    <s v="0a473678-906d-40d9-b483-f221802c6f3c"/>
    <s v="Show location"/>
  </r>
  <r>
    <s v="2021-05-10"/>
    <s v="Round3"/>
    <x v="8"/>
    <s v="DTM07"/>
    <s v="SD18"/>
    <x v="69"/>
    <s v="DTM0708"/>
    <s v="SD18028"/>
    <s v="Alsalam"/>
    <s v="DTM0708004"/>
    <s v="yes"/>
    <n v="12.33592"/>
    <n v="29.233989999999999"/>
    <s v="Urban"/>
    <s v="neighborhood"/>
    <n v="40"/>
    <n v="294"/>
    <n v="42"/>
    <n v="252"/>
    <n v="42"/>
    <n v="252"/>
    <m/>
    <m/>
    <m/>
    <m/>
    <m/>
    <m/>
    <m/>
    <m/>
    <m/>
    <m/>
    <x v="7"/>
    <s v="As Sunut"/>
    <m/>
    <m/>
    <m/>
    <m/>
    <s v="Communal clashes (ethnic, land, cattle) "/>
    <s v=""/>
    <s v=""/>
    <s v=""/>
    <m/>
    <m/>
    <m/>
    <m/>
    <m/>
    <m/>
    <n v="42"/>
    <n v="0"/>
    <n v="4"/>
    <n v="7"/>
    <n v="4"/>
    <n v="37"/>
    <n v="32"/>
    <n v="65"/>
    <n v="70"/>
    <n v="22"/>
    <n v="11"/>
    <x v="1"/>
    <m/>
    <m/>
    <m/>
    <m/>
    <m/>
    <m/>
    <s v=" ادم سعيد ادم "/>
    <s v="Ameer"/>
    <s v=" male "/>
    <s v=" 119,411,195 "/>
    <s v=" ابراهيم ادم سعيد "/>
    <s v="Ameer"/>
    <s v=" male "/>
    <s v=" 966,044,101 "/>
    <s v=""/>
    <s v=""/>
    <s v=""/>
    <s v=""/>
    <n v="2"/>
    <s v="In person"/>
    <s v="Yes, for most"/>
    <s v="Yes, for most"/>
    <s v="Yes, for most"/>
    <s v="Orange    "/>
    <n v="1505"/>
    <n v="131"/>
    <n v="121"/>
    <s v="West Kordofan"/>
    <s v="Abu Zabad"/>
    <s v="SD18"/>
    <s v="SD18028"/>
    <s v="Accurate"/>
    <s v="ba20212f-88bc-4ef6-a3d1-eda1937c9027"/>
    <s v="Show location"/>
  </r>
  <r>
    <s v="2021-05-04"/>
    <s v="Round3"/>
    <x v="8"/>
    <s v="DTM07"/>
    <s v="SD18"/>
    <x v="69"/>
    <s v="DTM0708"/>
    <s v="SD18028"/>
    <s v="Blooh"/>
    <s v="DTM0708006"/>
    <s v="yes"/>
    <n v="12.40075"/>
    <n v="29.511420000000001"/>
    <s v="Rural"/>
    <s v="Village"/>
    <n v="40"/>
    <n v="240"/>
    <n v="38"/>
    <n v="230"/>
    <m/>
    <m/>
    <n v="38"/>
    <n v="230"/>
    <m/>
    <m/>
    <m/>
    <m/>
    <m/>
    <m/>
    <m/>
    <m/>
    <x v="6"/>
    <s v="Dilling"/>
    <m/>
    <m/>
    <m/>
    <m/>
    <s v="Armed conflict, Violence"/>
    <s v="Communal clashes (ethnic, land, cattle) "/>
    <s v=""/>
    <s v=""/>
    <m/>
    <m/>
    <m/>
    <m/>
    <m/>
    <n v="38"/>
    <m/>
    <n v="3"/>
    <n v="2"/>
    <n v="8"/>
    <n v="12"/>
    <n v="46"/>
    <n v="39"/>
    <n v="53"/>
    <n v="58"/>
    <n v="7"/>
    <n v="2"/>
    <x v="1"/>
    <m/>
    <m/>
    <m/>
    <m/>
    <m/>
    <m/>
    <s v=" محمد احمد عبدالله "/>
    <s v="Religious leaders"/>
    <s v=" male "/>
    <s v=" 914,099,435 "/>
    <s v=" معتصم محمد "/>
    <s v="Ameer"/>
    <s v=" male "/>
    <s v=" 907,629,286 "/>
    <s v=" محمد ابراهيم اسحق "/>
    <s v="Ameer"/>
    <s v=" male "/>
    <s v=" 910,957,160 "/>
    <n v="10"/>
    <s v="In person"/>
    <s v="Yes, for everything"/>
    <s v="Yes, for everything"/>
    <s v="Yes, for everything"/>
    <s v="Green     "/>
    <n v="1313"/>
    <n v="117"/>
    <n v="113"/>
    <s v="West Kordofan"/>
    <s v="Abu Zabad"/>
    <s v="SD18"/>
    <s v="SD18028"/>
    <s v="Accurate"/>
    <s v="1c95a4ac-dfdf-42e9-b840-3951dde4b626"/>
    <s v="Show location"/>
  </r>
  <r>
    <s v="2021-05-12"/>
    <s v="Round3"/>
    <x v="8"/>
    <s v="DTM07"/>
    <s v="SD18"/>
    <x v="69"/>
    <s v="DTM0708"/>
    <s v="SD18028"/>
    <s v="Tertees"/>
    <s v="DTM0708012"/>
    <s v="yes"/>
    <n v="12.362590000000001"/>
    <n v="29.220140000000001"/>
    <s v="Urban"/>
    <s v="neighborhood"/>
    <n v="38"/>
    <n v="316"/>
    <n v="50"/>
    <n v="301"/>
    <m/>
    <m/>
    <n v="50"/>
    <n v="301"/>
    <m/>
    <m/>
    <m/>
    <m/>
    <m/>
    <m/>
    <m/>
    <m/>
    <x v="6"/>
    <s v="Dilling"/>
    <s v="West Kordofan"/>
    <s v="As Sunut"/>
    <m/>
    <m/>
    <s v="Communal clashes (ethnic, land, cattle) "/>
    <s v=""/>
    <s v=""/>
    <s v=""/>
    <m/>
    <m/>
    <m/>
    <m/>
    <m/>
    <m/>
    <n v="50"/>
    <n v="0"/>
    <n v="9"/>
    <n v="19"/>
    <n v="30"/>
    <n v="71"/>
    <n v="58"/>
    <n v="45"/>
    <n v="52"/>
    <n v="13"/>
    <n v="4"/>
    <x v="1"/>
    <m/>
    <m/>
    <m/>
    <m/>
    <m/>
    <m/>
    <s v=" الامين وادي مسعود "/>
    <s v="Ameer"/>
    <s v=" male "/>
    <s v=" 919,444,084 "/>
    <s v=" حليمه حامد السيد "/>
    <s v="Ameer"/>
    <s v=" female "/>
    <s v=" 119,730,557 "/>
    <s v=" عبدالباقي بريمه "/>
    <s v="Ameer"/>
    <s v=" male "/>
    <s v=" 129,497,054 "/>
    <n v="4"/>
    <s v="In person"/>
    <s v="Yes, for everything"/>
    <s v="Yes, for everything"/>
    <s v="Yes, for everything"/>
    <s v="Green     "/>
    <n v="1314"/>
    <n v="148"/>
    <n v="153"/>
    <s v="West Kordofan"/>
    <s v="Abu Zabad"/>
    <s v="SD18"/>
    <s v="SD18028"/>
    <s v="Accurate"/>
    <s v="0679a94f-0189-4c69-9aef-7dafeab5d4c7"/>
    <s v="Show location"/>
  </r>
  <r>
    <s v="2021-04-29"/>
    <s v="Round3"/>
    <x v="8"/>
    <s v="DTM07"/>
    <s v="SD18"/>
    <x v="69"/>
    <s v="DTM0708"/>
    <s v="SD18028"/>
    <s v="Um Ashosh"/>
    <s v="DTM0708009"/>
    <s v="yes"/>
    <n v="12.416219999999999"/>
    <n v="29.469909999999999"/>
    <s v="Rural"/>
    <s v="Village"/>
    <n v="34"/>
    <n v="258"/>
    <n v="15"/>
    <n v="111"/>
    <m/>
    <m/>
    <n v="15"/>
    <n v="111"/>
    <m/>
    <m/>
    <m/>
    <m/>
    <m/>
    <m/>
    <m/>
    <m/>
    <x v="6"/>
    <s v="Dilling"/>
    <m/>
    <m/>
    <m/>
    <m/>
    <s v="Armed conflict, Violence"/>
    <s v=""/>
    <s v=""/>
    <s v=""/>
    <m/>
    <m/>
    <m/>
    <m/>
    <m/>
    <m/>
    <n v="15"/>
    <n v="1"/>
    <n v="0"/>
    <n v="4"/>
    <n v="3"/>
    <n v="18"/>
    <n v="28"/>
    <n v="28"/>
    <n v="24"/>
    <n v="4"/>
    <n v="1"/>
    <x v="1"/>
    <m/>
    <m/>
    <m/>
    <m/>
    <m/>
    <m/>
    <s v=" فضل المولى احمد "/>
    <s v="Religious leaders"/>
    <s v=" male "/>
    <s v=" 904,968,003 "/>
    <s v=" محمديه ابراهيم "/>
    <s v="Religious leaders"/>
    <s v=" male "/>
    <s v=" 905,667,779 "/>
    <s v=" بخيت ابراهيم محمد "/>
    <s v="Ameer"/>
    <s v=" male "/>
    <s v=""/>
    <n v="3"/>
    <s v="In person"/>
    <s v="Yes, for everything"/>
    <s v="Yes, for everything"/>
    <s v="Yes, for most"/>
    <s v="Green     "/>
    <n v="445"/>
    <n v="55"/>
    <n v="56"/>
    <s v="West Kordofan"/>
    <s v="Abu Zabad"/>
    <s v="SD18"/>
    <s v="SD18028"/>
    <s v="Accurate"/>
    <s v="b59f22dc-350f-4b59-93bb-dd8b01a05b0e"/>
    <s v="Show location"/>
  </r>
  <r>
    <s v="2021-05-17"/>
    <s v="Round3"/>
    <x v="8"/>
    <s v="DTM07"/>
    <s v="SD18"/>
    <x v="69"/>
    <s v="DTM0708"/>
    <s v="SD18028"/>
    <s v="Um Drisaya"/>
    <s v="DTM0708010"/>
    <s v="yes"/>
    <n v="12.60852"/>
    <n v="29.69322"/>
    <s v="Rural"/>
    <s v="Village"/>
    <n v="3"/>
    <n v="16"/>
    <n v="81"/>
    <n v="472"/>
    <n v="81"/>
    <n v="472"/>
    <m/>
    <m/>
    <m/>
    <m/>
    <m/>
    <m/>
    <m/>
    <m/>
    <m/>
    <m/>
    <x v="6"/>
    <s v="Dilling"/>
    <m/>
    <m/>
    <m/>
    <m/>
    <s v="Communal clashes (ethnic, land, cattle) "/>
    <s v=""/>
    <s v=""/>
    <s v=""/>
    <m/>
    <m/>
    <m/>
    <m/>
    <m/>
    <n v="81"/>
    <m/>
    <n v="6"/>
    <n v="0"/>
    <n v="45"/>
    <n v="19"/>
    <n v="122"/>
    <n v="72"/>
    <n v="80"/>
    <n v="119"/>
    <n v="6"/>
    <n v="3"/>
    <x v="1"/>
    <m/>
    <m/>
    <m/>
    <m/>
    <m/>
    <m/>
    <s v=" ادم حماد ايدام "/>
    <s v="Religious leaders"/>
    <s v=" male "/>
    <s v=" 966,483,700 "/>
    <s v=" هارون حماد محمدين "/>
    <s v="Ameer"/>
    <s v=" male "/>
    <s v=" 905,020,154 "/>
    <s v=" احمد عبدالرحمن "/>
    <s v="Ameer"/>
    <s v=" male "/>
    <s v=" 966,392,373 "/>
    <n v="8"/>
    <s v="In person"/>
    <s v="Yes, for everything"/>
    <s v="Yes, for everything"/>
    <s v="Yes, for everything"/>
    <s v="Green     "/>
    <n v="1315"/>
    <n v="259"/>
    <n v="213"/>
    <s v="West Kordofan"/>
    <s v="Abu Zabad"/>
    <s v="SD18"/>
    <s v="SD18028"/>
    <s v="Accurate"/>
    <s v="f23358dc-82c5-424f-b3f1-efbf0fefa442"/>
    <s v="Show location"/>
  </r>
  <r>
    <s v="2021-05-15"/>
    <s v="Round3"/>
    <x v="8"/>
    <s v="DTM07"/>
    <s v="SD18"/>
    <x v="70"/>
    <s v="DTM0703"/>
    <s v="SD18087"/>
    <s v="Abu Agbar"/>
    <s v="DTM0703008"/>
    <s v="yes"/>
    <n v="10.769399999999999"/>
    <n v="27.727409999999999"/>
    <s v="Rural"/>
    <s v="Village"/>
    <n v="150"/>
    <n v="900"/>
    <n v="150"/>
    <n v="900"/>
    <m/>
    <m/>
    <m/>
    <m/>
    <n v="70"/>
    <n v="420"/>
    <n v="80"/>
    <n v="480"/>
    <m/>
    <m/>
    <m/>
    <m/>
    <x v="7"/>
    <s v="Al Meiram"/>
    <m/>
    <m/>
    <m/>
    <m/>
    <s v="Communal clashes (ethnic, land, cattle) "/>
    <s v="Armed conflict, Violence"/>
    <s v=""/>
    <s v=""/>
    <m/>
    <n v="150"/>
    <m/>
    <m/>
    <m/>
    <m/>
    <m/>
    <n v="50"/>
    <n v="42"/>
    <n v="75"/>
    <n v="83"/>
    <n v="83"/>
    <n v="100"/>
    <n v="158"/>
    <n v="167"/>
    <n v="67"/>
    <n v="75"/>
    <x v="1"/>
    <m/>
    <m/>
    <m/>
    <m/>
    <m/>
    <m/>
    <s v=" احمد عبدالله محمد "/>
    <s v="Ameer"/>
    <s v=" male "/>
    <s v=" 902,956,617 "/>
    <s v=" بخيت حمدان حماد "/>
    <s v="Ameer"/>
    <s v=" male "/>
    <s v=" 908,061,763 "/>
    <s v=" يحي النور ابراهيم "/>
    <s v="Ameer"/>
    <s v=" male "/>
    <s v=" 964,834,388 "/>
    <n v="3"/>
    <s v="In person"/>
    <s v="Yes, for most"/>
    <s v="Yes, for most"/>
    <s v="Yes, for most"/>
    <s v="Green     "/>
    <n v="1022"/>
    <n v="433"/>
    <n v="467"/>
    <s v="West Kordofan"/>
    <s v="Abyei"/>
    <s v="SD18"/>
    <s v="SD18087"/>
    <s v="Accurate"/>
    <s v="c23f3f4c-047c-4fb9-8ae9-e094e92750a9"/>
    <s v="Show location"/>
  </r>
  <r>
    <s v="2021-05-11"/>
    <s v="Round3"/>
    <x v="8"/>
    <s v="DTM07"/>
    <s v="SD18"/>
    <x v="70"/>
    <s v="DTM0703"/>
    <s v="SD18087"/>
    <s v="Abu Bateekh"/>
    <s v="DTM0703023"/>
    <s v="yes"/>
    <n v="11.043089999999999"/>
    <n v="27.478010000000001"/>
    <s v="Rural"/>
    <s v="Village"/>
    <n v="92"/>
    <n v="627"/>
    <n v="92"/>
    <n v="627"/>
    <m/>
    <m/>
    <n v="75"/>
    <n v="525"/>
    <n v="17"/>
    <n v="102"/>
    <m/>
    <m/>
    <m/>
    <m/>
    <m/>
    <m/>
    <x v="7"/>
    <s v="Al Meiram"/>
    <s v="North Darfur"/>
    <s v="Al Lait"/>
    <s v="East Darfur"/>
    <s v="Adila"/>
    <s v="Armed conflict, Violence"/>
    <s v="Communal clashes (ethnic, land, cattle) "/>
    <s v=""/>
    <s v=""/>
    <m/>
    <n v="92"/>
    <m/>
    <m/>
    <m/>
    <m/>
    <m/>
    <n v="24"/>
    <n v="35"/>
    <n v="51"/>
    <n v="59"/>
    <n v="130"/>
    <n v="98"/>
    <n v="91"/>
    <n v="87"/>
    <n v="28"/>
    <n v="24"/>
    <x v="1"/>
    <m/>
    <m/>
    <m/>
    <m/>
    <m/>
    <m/>
    <s v=" بناني سعيد مصطفي "/>
    <s v="Religious leaders"/>
    <s v=" male "/>
    <s v=" 113,166,550 "/>
    <s v=" محمد نورالدين محمد "/>
    <s v="Ameer"/>
    <s v=" male "/>
    <s v=" 123,122,227 "/>
    <s v=" ادم عبد الرحمن عبد الله "/>
    <s v="Ameer"/>
    <s v=" male "/>
    <s v=" 112,336,794 "/>
    <n v="3"/>
    <s v="In person"/>
    <s v="Yes, for most"/>
    <s v="Yes, for most"/>
    <s v="Yes, for most"/>
    <s v="Green     "/>
    <n v="1021"/>
    <n v="324"/>
    <n v="303"/>
    <s v="West Kordofan"/>
    <s v="Abyei"/>
    <s v="SD18"/>
    <s v="SD18087"/>
    <s v="Accurate"/>
    <s v="9e5bc271-c102-4365-9c51-aed1e043d528"/>
    <s v="Show location"/>
  </r>
  <r>
    <s v="2021-05-11"/>
    <s v="Round3"/>
    <x v="8"/>
    <s v="DTM07"/>
    <s v="SD18"/>
    <x v="70"/>
    <s v="DTM0703"/>
    <s v="SD18087"/>
    <s v="Al sed"/>
    <s v="DTM0703027"/>
    <s v="yes"/>
    <n v="11.11604"/>
    <n v="27.763120000000001"/>
    <s v="Rural"/>
    <s v="Village"/>
    <n v="59"/>
    <n v="663"/>
    <n v="59"/>
    <n v="663"/>
    <m/>
    <m/>
    <n v="59"/>
    <n v="663"/>
    <m/>
    <m/>
    <m/>
    <m/>
    <m/>
    <m/>
    <m/>
    <m/>
    <x v="7"/>
    <s v="Abyei"/>
    <m/>
    <m/>
    <s v="West Kordofan"/>
    <s v="Al Dibab"/>
    <s v="Communal clashes (ethnic, land, cattle) "/>
    <s v="Armed conflict, Violence"/>
    <s v="Economic reasons (no livelihood/no services)"/>
    <s v=""/>
    <m/>
    <n v="59"/>
    <m/>
    <m/>
    <m/>
    <m/>
    <m/>
    <n v="23"/>
    <n v="19"/>
    <n v="33"/>
    <n v="61"/>
    <n v="112"/>
    <n v="88"/>
    <n v="145"/>
    <n v="182"/>
    <n v="0"/>
    <n v="0"/>
    <x v="0"/>
    <m/>
    <m/>
    <m/>
    <m/>
    <m/>
    <m/>
    <s v=" اقو النور احمد "/>
    <s v="Religious leaders"/>
    <s v=" male "/>
    <s v=" 917,749,310 "/>
    <s v=" حامد النور احمد "/>
    <s v="Ameer"/>
    <s v=" male "/>
    <s v=" 906,535,295 "/>
    <s v=" علي بشري "/>
    <s v="Ameer"/>
    <s v=" male "/>
    <s v=" 969,818,507 "/>
    <n v="3"/>
    <s v="In person"/>
    <s v="Yes, for most"/>
    <s v="Yes, for most"/>
    <s v="Yes, for most"/>
    <s v="Green     "/>
    <n v="594"/>
    <n v="313"/>
    <n v="350"/>
    <s v="West Kordofan"/>
    <s v="Abyei"/>
    <s v="SD18"/>
    <s v="SD18087"/>
    <s v="Close"/>
    <s v="c1ee71e1-2b3f-4524-b098-4d9be808b95d"/>
    <s v="Show location"/>
  </r>
  <r>
    <s v="2021-05-09"/>
    <s v="Round3"/>
    <x v="8"/>
    <s v="DTM07"/>
    <s v="SD18"/>
    <x v="70"/>
    <s v="DTM0703"/>
    <s v="SD18087"/>
    <s v="Al Tebldya"/>
    <s v="DTM0703021"/>
    <s v="yes"/>
    <n v="11.063499999999999"/>
    <n v="27.76784"/>
    <s v="Urban"/>
    <s v="neighborhood"/>
    <n v="250"/>
    <n v="1500"/>
    <n v="250"/>
    <n v="1500"/>
    <m/>
    <m/>
    <n v="250"/>
    <n v="1500"/>
    <m/>
    <m/>
    <m/>
    <m/>
    <m/>
    <m/>
    <m/>
    <m/>
    <x v="7"/>
    <s v="Abyei"/>
    <m/>
    <m/>
    <m/>
    <m/>
    <s v="Communal clashes (ethnic, land, cattle) "/>
    <s v="Armed conflict, Violence"/>
    <s v=""/>
    <s v=""/>
    <m/>
    <n v="250"/>
    <m/>
    <m/>
    <m/>
    <m/>
    <m/>
    <n v="8"/>
    <n v="16"/>
    <n v="79"/>
    <n v="39"/>
    <n v="283"/>
    <n v="283"/>
    <n v="338"/>
    <n v="399"/>
    <n v="24"/>
    <n v="31"/>
    <x v="1"/>
    <m/>
    <m/>
    <m/>
    <m/>
    <m/>
    <m/>
    <s v=" كباشي محمد نور حامد "/>
    <s v="Religious leaders"/>
    <s v=" male "/>
    <s v=" 124,766,193 "/>
    <s v=" محمد خميس التليب "/>
    <s v="Ameer"/>
    <s v=" male "/>
    <s v=" 115,564,896 "/>
    <s v=" حسب الله حلوف خميس "/>
    <s v="Ameer"/>
    <s v=" male "/>
    <s v=" 119,124,622 "/>
    <n v="3"/>
    <s v="In person"/>
    <s v="Yes, for most"/>
    <s v="Yes, for most"/>
    <s v="Yes, for most"/>
    <s v="Green     "/>
    <n v="1019"/>
    <n v="732"/>
    <n v="768"/>
    <s v="West Kordofan"/>
    <s v="Abyei"/>
    <s v="SD18"/>
    <s v="SD18087"/>
    <s v="Accurate"/>
    <s v="eb19166b-0c2f-4f84-94ae-fbe7dd09afd0"/>
    <s v="Show location"/>
  </r>
  <r>
    <s v="2021-05-05"/>
    <s v="Round3"/>
    <x v="8"/>
    <s v="DTM07"/>
    <s v="SD18"/>
    <x v="70"/>
    <s v="DTM0703"/>
    <s v="SD18087"/>
    <s v="Alagd"/>
    <s v="DTM0703011"/>
    <s v="yes"/>
    <n v="10.182840000000001"/>
    <n v="28.11402"/>
    <s v="Rural"/>
    <s v="Village"/>
    <n v="68"/>
    <n v="530"/>
    <n v="108"/>
    <n v="634"/>
    <m/>
    <m/>
    <n v="60"/>
    <n v="468"/>
    <n v="8"/>
    <n v="62"/>
    <m/>
    <m/>
    <n v="40"/>
    <n v="104"/>
    <m/>
    <m/>
    <x v="7"/>
    <s v="Abyei"/>
    <s v="West Kordofan"/>
    <s v="Al Meiram"/>
    <m/>
    <m/>
    <s v="Communal clashes (ethnic, land, cattle) "/>
    <s v="Armed conflict, Violence"/>
    <s v=""/>
    <s v=""/>
    <m/>
    <n v="108"/>
    <m/>
    <m/>
    <m/>
    <m/>
    <m/>
    <n v="44"/>
    <n v="37"/>
    <n v="50"/>
    <n v="99"/>
    <n v="31"/>
    <n v="75"/>
    <n v="124"/>
    <n v="124"/>
    <n v="25"/>
    <n v="25"/>
    <x v="1"/>
    <m/>
    <m/>
    <m/>
    <m/>
    <m/>
    <m/>
    <s v=" سعيد كير محمد ابراهيم "/>
    <s v="Religious leaders"/>
    <s v=" male "/>
    <s v=" 123,760,282 "/>
    <s v=" احمد موسي حمدين "/>
    <s v="Ameer"/>
    <s v=" male "/>
    <s v=" 123,760,282 "/>
    <s v=" محمد شارف "/>
    <s v="Mack"/>
    <s v=" male "/>
    <s v=" 118,633,878 "/>
    <n v="3"/>
    <s v="In person"/>
    <s v="Yes, for most"/>
    <s v="Yes, for most"/>
    <s v="Yes, for most"/>
    <s v="Green     "/>
    <n v="1018"/>
    <n v="274"/>
    <n v="360"/>
    <s v="West Kordofan"/>
    <s v="Al Meiram"/>
    <s v="SD18"/>
    <s v="SD18106"/>
    <s v="Accurate"/>
    <s v="5c364a28-99b9-4c5e-9e31-11ac3cdc1321"/>
    <s v="Show location"/>
  </r>
  <r>
    <s v="2021-05-11"/>
    <s v="Round3"/>
    <x v="8"/>
    <s v="DTM07"/>
    <s v="SD18"/>
    <x v="70"/>
    <s v="DTM0703"/>
    <s v="SD18087"/>
    <s v="Ald'olyma"/>
    <s v="DTM0703025"/>
    <s v="yes"/>
    <n v="11.171200000000001"/>
    <n v="27.75957"/>
    <s v="Rural"/>
    <s v="Village"/>
    <n v="470"/>
    <n v="3290"/>
    <n v="470"/>
    <n v="3290"/>
    <m/>
    <m/>
    <m/>
    <m/>
    <n v="470"/>
    <n v="3290"/>
    <m/>
    <m/>
    <m/>
    <m/>
    <m/>
    <m/>
    <x v="7"/>
    <s v="As Salam - WK"/>
    <m/>
    <m/>
    <m/>
    <m/>
    <s v="Communal clashes (ethnic, land, cattle) "/>
    <s v="Armed conflict, Violence"/>
    <s v="Economic reasons (no livelihood/no services)"/>
    <s v=""/>
    <m/>
    <n v="470"/>
    <m/>
    <m/>
    <m/>
    <m/>
    <m/>
    <n v="112"/>
    <n v="160"/>
    <n v="209"/>
    <n v="273"/>
    <n v="465"/>
    <n v="450"/>
    <n v="883"/>
    <n v="674"/>
    <n v="32"/>
    <n v="32"/>
    <x v="1"/>
    <m/>
    <m/>
    <m/>
    <m/>
    <m/>
    <m/>
    <s v=" آدم الحاج عبيد  "/>
    <s v="Religious leaders"/>
    <s v=" male "/>
    <s v=" 912,708,423 "/>
    <s v=""/>
    <s v=""/>
    <s v=""/>
    <s v=""/>
    <s v=""/>
    <s v=""/>
    <s v=""/>
    <s v=""/>
    <n v="1"/>
    <s v="In person"/>
    <s v="Yes, for most"/>
    <s v="Yes, for most"/>
    <s v="Yes, for most"/>
    <s v="Red       "/>
    <n v="592"/>
    <n v="1701"/>
    <n v="1589"/>
    <s v="West Kordofan"/>
    <s v="Abyei"/>
    <s v="SD18"/>
    <s v="SD18087"/>
    <s v="Accurate"/>
    <s v="d7e8c279-e1be-4bd1-bfba-1864b16f5296"/>
    <s v="Show location"/>
  </r>
  <r>
    <s v="2021-04-24"/>
    <s v="Round3"/>
    <x v="8"/>
    <s v="DTM07"/>
    <s v="SD18"/>
    <x v="70"/>
    <s v="DTM0703"/>
    <s v="SD18087"/>
    <s v="Almdrsa Alshrgya"/>
    <s v="DTM0703013"/>
    <s v="yes"/>
    <n v="11.03201"/>
    <n v="27.763349999999999"/>
    <s v="Urban"/>
    <s v="neighborhood"/>
    <n v="44"/>
    <n v="375"/>
    <n v="45"/>
    <n v="382"/>
    <m/>
    <m/>
    <n v="44"/>
    <n v="375"/>
    <m/>
    <m/>
    <m/>
    <m/>
    <n v="1"/>
    <n v="7"/>
    <m/>
    <m/>
    <x v="7"/>
    <s v="Al Dibab"/>
    <m/>
    <m/>
    <m/>
    <m/>
    <s v="Communal clashes (ethnic, land, cattle) "/>
    <s v="Armed conflict, Violence"/>
    <s v=""/>
    <s v=""/>
    <m/>
    <n v="45"/>
    <m/>
    <m/>
    <m/>
    <m/>
    <m/>
    <n v="19"/>
    <n v="31"/>
    <n v="27"/>
    <n v="37"/>
    <n v="68"/>
    <n v="76"/>
    <n v="31"/>
    <n v="64"/>
    <n v="15"/>
    <n v="14"/>
    <x v="1"/>
    <m/>
    <m/>
    <m/>
    <m/>
    <m/>
    <m/>
    <s v=" محمد بلال سلام "/>
    <s v="Ameer"/>
    <s v=" male "/>
    <s v=" 128,395,512 "/>
    <s v=" مني عيسي احمد اسحق "/>
    <s v="Ameer"/>
    <s v=" female "/>
    <s v=" 967,811,210 "/>
    <s v=" بخيت الفاضل صالح "/>
    <s v="Ameer"/>
    <s v=" male "/>
    <s v=" 965,322,398 "/>
    <n v="3"/>
    <s v="In person"/>
    <s v="Yes, for most"/>
    <s v="Yes, for most"/>
    <s v="Yes, for most"/>
    <s v="Green     "/>
    <n v="1015"/>
    <n v="160"/>
    <n v="222"/>
    <s v="West Kordofan"/>
    <s v="Abyei"/>
    <s v="SD18"/>
    <s v="SD18087"/>
    <s v="Accurate"/>
    <s v="5a175dee-220d-407e-b400-37d1fd7facc6"/>
    <s v="Show location"/>
  </r>
  <r>
    <s v="2021-05-04"/>
    <s v="Round3"/>
    <x v="8"/>
    <s v="DTM07"/>
    <s v="SD18"/>
    <x v="70"/>
    <s v="DTM0703"/>
    <s v="SD18087"/>
    <s v="Almogdma"/>
    <s v="DTM0703014"/>
    <s v="yes"/>
    <n v="10.82056"/>
    <n v="27.557649999999999"/>
    <s v="Rural"/>
    <s v="Village"/>
    <n v="134"/>
    <n v="289"/>
    <n v="174"/>
    <n v="735"/>
    <m/>
    <m/>
    <n v="134"/>
    <n v="487"/>
    <m/>
    <m/>
    <m/>
    <m/>
    <n v="40"/>
    <n v="248"/>
    <m/>
    <m/>
    <x v="7"/>
    <s v="Al Meiram"/>
    <s v="West Kordofan"/>
    <s v="Abyei"/>
    <m/>
    <m/>
    <s v="Communal clashes (ethnic, land, cattle) "/>
    <s v="Armed conflict, Violence"/>
    <s v=""/>
    <s v=""/>
    <m/>
    <n v="174"/>
    <m/>
    <m/>
    <m/>
    <m/>
    <m/>
    <n v="34"/>
    <n v="43"/>
    <n v="29"/>
    <n v="101"/>
    <n v="125"/>
    <n v="148"/>
    <n v="101"/>
    <n v="130"/>
    <n v="10"/>
    <n v="14"/>
    <x v="1"/>
    <m/>
    <m/>
    <m/>
    <m/>
    <m/>
    <m/>
    <s v=" ادم احمد محمد كابا "/>
    <s v="Ameer"/>
    <s v=" male "/>
    <s v=" 125,133,770 "/>
    <s v=" عثمان حامد حمودي "/>
    <s v="Shaik"/>
    <s v=" male "/>
    <s v=" 122,882,501 "/>
    <s v=" حمدين توتو جباره "/>
    <s v="Ameer"/>
    <s v=" male "/>
    <s v=" 911,114,789 "/>
    <n v="3"/>
    <s v="In person"/>
    <s v="Yes, for most"/>
    <s v="Yes, for most"/>
    <s v="Yes, for most"/>
    <s v="Green     "/>
    <n v="1017"/>
    <n v="299"/>
    <n v="436"/>
    <s v="West Kordofan"/>
    <s v="Abyei"/>
    <s v="SD18"/>
    <s v="SD18087"/>
    <s v="Accurate"/>
    <s v="b0a106f6-63e7-4e1c-bc0e-7ac2d95570c7"/>
    <s v="Show location"/>
  </r>
  <r>
    <s v="2021-05-03"/>
    <s v="Round3"/>
    <x v="8"/>
    <s v="DTM07"/>
    <s v="SD18"/>
    <x v="70"/>
    <s v="DTM0703"/>
    <s v="SD18087"/>
    <s v="Alseteeb"/>
    <s v="DTM0703020"/>
    <s v="yes"/>
    <n v="10.42055"/>
    <n v="28.008870000000002"/>
    <s v="Rural"/>
    <s v="Village"/>
    <n v="139"/>
    <n v="1390"/>
    <n v="145"/>
    <n v="1430"/>
    <m/>
    <m/>
    <n v="54"/>
    <n v="500"/>
    <n v="65"/>
    <n v="690"/>
    <n v="20"/>
    <n v="200"/>
    <n v="6"/>
    <n v="40"/>
    <m/>
    <m/>
    <x v="7"/>
    <s v="Al Meiram"/>
    <m/>
    <m/>
    <m/>
    <m/>
    <s v="Communal clashes (ethnic, land, cattle) "/>
    <s v="Armed conflict, Violence"/>
    <s v=""/>
    <s v=""/>
    <m/>
    <n v="145"/>
    <m/>
    <m/>
    <m/>
    <m/>
    <m/>
    <n v="113"/>
    <n v="47"/>
    <n v="94"/>
    <n v="216"/>
    <n v="263"/>
    <n v="227"/>
    <n v="188"/>
    <n v="273"/>
    <n v="0"/>
    <n v="9"/>
    <x v="1"/>
    <m/>
    <m/>
    <m/>
    <m/>
    <m/>
    <m/>
    <s v=" محمد احمد علي محمد "/>
    <s v="Ameer"/>
    <s v=" male "/>
    <s v=" 960,607,084 "/>
    <s v=" ابراهيم اسماعيل الحريكه "/>
    <s v="Ameer"/>
    <s v=" male "/>
    <s v=" 967,561,836 "/>
    <s v=" الحاج ادم احمد "/>
    <s v="Religious leaders"/>
    <s v=" male "/>
    <s v=" 900,205,821 "/>
    <n v="3"/>
    <s v="In person"/>
    <s v="Yes, for most"/>
    <s v="Yes, for most"/>
    <s v="Yes, for most"/>
    <s v="Green     "/>
    <n v="1016"/>
    <n v="658"/>
    <n v="772"/>
    <s v="West Kordofan"/>
    <s v="Al Meiram"/>
    <s v="SD18"/>
    <s v="SD18106"/>
    <s v="Accurate"/>
    <s v="f26a0fc5-cf77-4a42-880f-372104c32527"/>
    <s v="Show location"/>
  </r>
  <r>
    <s v="2021-05-11"/>
    <s v="Round3"/>
    <x v="8"/>
    <s v="DTM07"/>
    <s v="SD18"/>
    <x v="70"/>
    <s v="DTM0703"/>
    <s v="SD18087"/>
    <s v="Bashma"/>
    <s v="DTM0703028"/>
    <s v="yes"/>
    <n v="10.882250000000001"/>
    <n v="27.688829999999999"/>
    <s v="Rural"/>
    <s v="Village"/>
    <n v="100"/>
    <n v="800"/>
    <n v="100"/>
    <n v="800"/>
    <m/>
    <m/>
    <n v="100"/>
    <n v="800"/>
    <m/>
    <m/>
    <m/>
    <m/>
    <m/>
    <m/>
    <m/>
    <m/>
    <x v="7"/>
    <s v="Abyei"/>
    <s v="West Kordofan"/>
    <s v="Al Meiram"/>
    <m/>
    <m/>
    <s v="Communal clashes (ethnic, land, cattle) "/>
    <s v="Armed conflict, Violence"/>
    <s v="Natural disaster (floods, droughts, etc)"/>
    <s v=""/>
    <m/>
    <n v="100"/>
    <m/>
    <m/>
    <m/>
    <m/>
    <m/>
    <n v="53"/>
    <n v="60"/>
    <n v="66"/>
    <n v="53"/>
    <n v="99"/>
    <n v="79"/>
    <n v="165"/>
    <n v="192"/>
    <n v="13"/>
    <n v="20"/>
    <x v="0"/>
    <m/>
    <m/>
    <m/>
    <m/>
    <m/>
    <m/>
    <s v=" آدم خيرالله "/>
    <s v="Ameer"/>
    <s v=" male "/>
    <s v=" 966,766,287 "/>
    <s v=" بشير دوريه "/>
    <s v="Ameer"/>
    <s v=" male "/>
    <s v=" 908,317,462 "/>
    <s v=" مطر النعيم "/>
    <s v="Ameer"/>
    <s v=" male "/>
    <s v=" 129,587,028 "/>
    <n v="3"/>
    <s v="In person"/>
    <s v="Yes, for most"/>
    <s v="Yes, for most"/>
    <s v="Yes, for most"/>
    <s v="Green     "/>
    <n v="593"/>
    <n v="396"/>
    <n v="404"/>
    <s v="West Kordofan"/>
    <s v="Abyei"/>
    <s v="SD18"/>
    <s v="SD18087"/>
    <s v="Accurate"/>
    <s v="59d6ac40-aac2-4d0f-ae75-19df8f2edf44"/>
    <s v="Show location"/>
  </r>
  <r>
    <s v="2021-05-10"/>
    <s v="Round3"/>
    <x v="8"/>
    <s v="DTM07"/>
    <s v="SD18"/>
    <x v="70"/>
    <s v="DTM0703"/>
    <s v="SD18087"/>
    <s v="Jughinya"/>
    <s v="DTM0703019"/>
    <s v="yes"/>
    <n v="11.11604"/>
    <n v="27.763120000000001"/>
    <s v="Rural"/>
    <s v="Village"/>
    <n v="67"/>
    <n v="427"/>
    <n v="67"/>
    <n v="427"/>
    <m/>
    <m/>
    <n v="67"/>
    <n v="427"/>
    <m/>
    <m/>
    <m/>
    <m/>
    <m/>
    <m/>
    <m/>
    <m/>
    <x v="7"/>
    <s v="Abyei"/>
    <m/>
    <m/>
    <m/>
    <m/>
    <s v="Communal clashes (ethnic, land, cattle) "/>
    <s v="Armed conflict, Violence"/>
    <s v=""/>
    <s v=""/>
    <m/>
    <n v="67"/>
    <m/>
    <m/>
    <m/>
    <m/>
    <m/>
    <n v="28"/>
    <n v="20"/>
    <n v="41"/>
    <n v="46"/>
    <n v="77"/>
    <n v="77"/>
    <n v="56"/>
    <n v="61"/>
    <n v="8"/>
    <n v="13"/>
    <x v="1"/>
    <m/>
    <m/>
    <m/>
    <m/>
    <m/>
    <m/>
    <s v=" علي مطر معزب "/>
    <s v="Religious leaders"/>
    <s v=" male "/>
    <s v=" 111,620,181 "/>
    <s v=" حامد محمد خميس "/>
    <s v="Ameer"/>
    <s v=" male "/>
    <s v=" 125,551,079 "/>
    <s v=" حمدين محمد "/>
    <s v="Ameer"/>
    <s v=" male "/>
    <s v=" 118,751,792 "/>
    <n v="3"/>
    <s v="In person"/>
    <s v="Yes, for most"/>
    <s v="Yes, for most"/>
    <s v="Yes, for most"/>
    <s v="Green     "/>
    <n v="1020"/>
    <n v="210"/>
    <n v="217"/>
    <s v="West Kordofan"/>
    <s v="Abyei"/>
    <s v="SD18"/>
    <s v="SD18087"/>
    <s v="Close"/>
    <s v="554e5a23-4b5e-40d1-b781-243a602c8d9f"/>
    <s v="Show location"/>
  </r>
  <r>
    <s v="2021-05-11"/>
    <s v="Round3"/>
    <x v="8"/>
    <s v="DTM07"/>
    <s v="SD18"/>
    <x v="70"/>
    <s v="DTM0703"/>
    <s v="SD18087"/>
    <s v="Mamouna"/>
    <s v="DTM0703022"/>
    <s v="yes"/>
    <n v="10.42004"/>
    <n v="28.00901"/>
    <s v="Rural"/>
    <s v="Village"/>
    <n v="29"/>
    <n v="319"/>
    <n v="44"/>
    <n v="409"/>
    <m/>
    <m/>
    <n v="29"/>
    <n v="319"/>
    <m/>
    <m/>
    <m/>
    <m/>
    <n v="15"/>
    <n v="90"/>
    <m/>
    <m/>
    <x v="7"/>
    <s v="Abyei"/>
    <s v="West Kordofan"/>
    <s v="Al Meiram"/>
    <m/>
    <m/>
    <s v="Communal clashes (ethnic, land, cattle) "/>
    <s v="Armed conflict, Violence"/>
    <s v="Natural disaster (floods, droughts, etc)"/>
    <s v=""/>
    <m/>
    <m/>
    <m/>
    <n v="44"/>
    <m/>
    <m/>
    <m/>
    <n v="28"/>
    <n v="21"/>
    <n v="73"/>
    <n v="38"/>
    <n v="66"/>
    <n v="24"/>
    <n v="66"/>
    <n v="90"/>
    <n v="3"/>
    <n v="0"/>
    <x v="0"/>
    <m/>
    <m/>
    <m/>
    <m/>
    <m/>
    <m/>
    <s v=" يعقوب محمد  دفع الله "/>
    <s v="Religious leaders"/>
    <s v=" male "/>
    <s v=" 116,461,220 "/>
    <s v=" بشير  البشري عبدالرحمن "/>
    <s v="Ameer"/>
    <s v=" male "/>
    <s v=" 123,241,326 "/>
    <s v=" قرنق حميدان "/>
    <s v="Ameer"/>
    <s v=" male "/>
    <s v=" 118,865,855 "/>
    <n v="3"/>
    <s v="In person"/>
    <s v="Yes, for most"/>
    <s v="Yes, for most"/>
    <s v="Yes, for everything"/>
    <s v="Green     "/>
    <n v="1708"/>
    <n v="236"/>
    <n v="173"/>
    <s v="West Kordofan"/>
    <s v="Al Meiram"/>
    <s v="SD18"/>
    <s v="SD18106"/>
    <s v="Accurate"/>
    <s v="0a6c769f-8ff4-49b6-ab1c-4407f664f908"/>
    <s v="Show location"/>
  </r>
  <r>
    <s v="2021-05-11"/>
    <s v="Round3"/>
    <x v="8"/>
    <s v="DTM07"/>
    <s v="SD18"/>
    <x v="70"/>
    <s v="DTM0703"/>
    <s v="SD18087"/>
    <s v="Ne'matin"/>
    <s v="DTM0703024"/>
    <s v="yes"/>
    <n v="10.05317"/>
    <n v="28.158149999999999"/>
    <s v="Rural"/>
    <s v="Village"/>
    <n v="92"/>
    <n v="801"/>
    <n v="92"/>
    <n v="801"/>
    <m/>
    <m/>
    <n v="92"/>
    <n v="801"/>
    <m/>
    <m/>
    <m/>
    <m/>
    <m/>
    <m/>
    <m/>
    <m/>
    <x v="7"/>
    <s v="Al Meiram"/>
    <m/>
    <m/>
    <m/>
    <m/>
    <s v="Communal clashes (ethnic, land, cattle) "/>
    <s v="Armed conflict, Violence"/>
    <s v="Economic reasons (no livelihood/no services)"/>
    <s v=""/>
    <m/>
    <n v="92"/>
    <m/>
    <m/>
    <m/>
    <m/>
    <m/>
    <n v="28"/>
    <n v="47"/>
    <n v="56"/>
    <n v="56"/>
    <n v="84"/>
    <n v="74"/>
    <n v="186"/>
    <n v="214"/>
    <n v="28"/>
    <n v="28"/>
    <x v="1"/>
    <m/>
    <m/>
    <m/>
    <m/>
    <m/>
    <m/>
    <s v=" موسي الهادي إبراهيم "/>
    <s v="Ameer"/>
    <s v=" male "/>
    <s v=" 918,746,129 "/>
    <s v=" رحمه البلال حبو "/>
    <s v="Ameer"/>
    <s v=" male "/>
    <s v=" 915,370,437 "/>
    <s v=" عبيد سعيد "/>
    <s v="Ameer"/>
    <s v=" male "/>
    <s v=" 913,710,003 "/>
    <n v="3"/>
    <s v="In person"/>
    <s v="Yes, for most"/>
    <s v="Yes, for most"/>
    <s v="Yes, for most"/>
    <s v="Green     "/>
    <n v="1626"/>
    <n v="382"/>
    <n v="419"/>
    <s v="West Kordofan"/>
    <s v="Abyei"/>
    <s v="SD19"/>
    <s v="SD18087"/>
    <s v="Close"/>
    <s v="aae9b5a8-bcb8-482d-b0aa-f802db8acfdd"/>
    <s v="Show location"/>
  </r>
  <r>
    <s v="2021-05-11"/>
    <s v="Round3"/>
    <x v="8"/>
    <s v="DTM07"/>
    <s v="SD18"/>
    <x v="70"/>
    <s v="DTM0703"/>
    <s v="SD18087"/>
    <s v="Um Albashar"/>
    <s v="DTM0703026"/>
    <s v="yes"/>
    <n v="11.063499999999999"/>
    <n v="27.76784"/>
    <s v="Rural"/>
    <s v="Village"/>
    <n v="287"/>
    <n v="1975"/>
    <n v="299"/>
    <n v="2047"/>
    <m/>
    <m/>
    <n v="287"/>
    <n v="1975"/>
    <m/>
    <m/>
    <m/>
    <m/>
    <n v="12"/>
    <n v="72"/>
    <m/>
    <m/>
    <x v="7"/>
    <s v="Al Meiram"/>
    <s v="West Kordofan"/>
    <s v="Abyei"/>
    <m/>
    <m/>
    <s v="Communal clashes (ethnic, land, cattle) "/>
    <s v="Armed conflict, Violence"/>
    <s v="Natural disaster (floods, droughts, etc)"/>
    <s v=""/>
    <m/>
    <n v="299"/>
    <m/>
    <m/>
    <m/>
    <m/>
    <m/>
    <n v="44"/>
    <n v="44"/>
    <n v="142"/>
    <n v="197"/>
    <n v="241"/>
    <n v="295"/>
    <n v="460"/>
    <n v="558"/>
    <n v="33"/>
    <n v="33"/>
    <x v="0"/>
    <m/>
    <m/>
    <m/>
    <m/>
    <m/>
    <m/>
    <s v=" بابو محمد حامد "/>
    <s v="Religious leaders"/>
    <s v=" male "/>
    <s v=" 911,351,037 "/>
    <s v=" إبراهيم أدم خميس "/>
    <s v="Ameer"/>
    <s v=" male "/>
    <s v=" 915,019,145 "/>
    <s v=" فتحي محمد نور "/>
    <s v=""/>
    <s v=" male "/>
    <s v=" 913,250,600 "/>
    <n v="3"/>
    <s v="In person"/>
    <s v="Yes, for most"/>
    <s v="Yes, for most"/>
    <s v="Yes, for most"/>
    <s v="Green     "/>
    <n v="583"/>
    <n v="920"/>
    <n v="1127"/>
    <s v="West Kordofan"/>
    <s v="Abyei"/>
    <s v="SD18"/>
    <s v="SD18087"/>
    <s v="Close"/>
    <s v="bf1d2d95-6077-4dee-a41e-318f62ffa807"/>
    <s v="Show location"/>
  </r>
  <r>
    <s v="2021-05-11"/>
    <s v="Round3"/>
    <x v="8"/>
    <s v="DTM07"/>
    <s v="SD18"/>
    <x v="70"/>
    <s v="DTM0703"/>
    <s v="SD18087"/>
    <s v="Wasat Gharib"/>
    <s v="DTM0703018"/>
    <s v="yes"/>
    <n v="11.057"/>
    <n v="27.704709999999999"/>
    <s v="Rural"/>
    <s v="Village"/>
    <n v="74"/>
    <n v="486"/>
    <n v="92"/>
    <n v="580"/>
    <m/>
    <m/>
    <n v="83"/>
    <n v="533"/>
    <m/>
    <m/>
    <m/>
    <m/>
    <n v="9"/>
    <n v="47"/>
    <m/>
    <m/>
    <x v="7"/>
    <s v="Al Meiram"/>
    <s v="West Kordofan"/>
    <s v="Al Idia"/>
    <s v="North Darfur"/>
    <s v="Al Lait"/>
    <s v="Communal clashes (ethnic, land, cattle) "/>
    <s v="Armed conflict, Violence"/>
    <s v="Economic reasons (no livelihood/no services)"/>
    <s v=""/>
    <m/>
    <n v="92"/>
    <m/>
    <m/>
    <m/>
    <m/>
    <m/>
    <n v="29"/>
    <n v="39"/>
    <n v="49"/>
    <n v="88"/>
    <n v="68"/>
    <n v="68"/>
    <n v="117"/>
    <n v="107"/>
    <n v="5"/>
    <n v="10"/>
    <x v="0"/>
    <m/>
    <m/>
    <m/>
    <m/>
    <m/>
    <m/>
    <s v=" محمد حسن كره "/>
    <s v="Ameer"/>
    <s v=" male "/>
    <s v=" 915,224,183 "/>
    <s v=" عبد الجبار محمد عبد الجبار "/>
    <s v="Ameer"/>
    <s v=" male "/>
    <s v=" 912,525,995 "/>
    <s v=" موسي قرنق "/>
    <s v="Religious leaders"/>
    <s v=" male "/>
    <s v=" 918,700,619 "/>
    <n v="3"/>
    <s v="In person"/>
    <s v="Yes, for most"/>
    <s v="Yes, for most"/>
    <s v="Yes, for most"/>
    <s v="Green     "/>
    <n v="1707"/>
    <n v="268"/>
    <n v="312"/>
    <s v="West Kordofan"/>
    <s v="Abyei"/>
    <s v="SD18"/>
    <s v="SD18087"/>
    <s v="Accurate"/>
    <s v="667fe261-2a8b-49d8-878e-a279587fbe0b"/>
    <s v="Show location"/>
  </r>
  <r>
    <s v="2021-04-25"/>
    <s v="Round3"/>
    <x v="8"/>
    <s v="DTM07"/>
    <s v="SD18"/>
    <x v="71"/>
    <s v="DTM0713"/>
    <s v="SD18103"/>
    <s v="Al debab"/>
    <s v="DTM0713001"/>
    <s v="yes"/>
    <n v="10.5814"/>
    <n v="28.216889999999999"/>
    <s v="Rural"/>
    <s v="Village"/>
    <m/>
    <m/>
    <n v="151"/>
    <n v="906"/>
    <m/>
    <m/>
    <m/>
    <m/>
    <m/>
    <m/>
    <m/>
    <m/>
    <m/>
    <m/>
    <n v="151"/>
    <n v="906"/>
    <x v="7"/>
    <s v="Al Meiram"/>
    <m/>
    <m/>
    <m/>
    <m/>
    <s v="Communal clashes (ethnic, land, cattle) "/>
    <s v="Armed conflict, Violence"/>
    <s v=""/>
    <s v=""/>
    <m/>
    <m/>
    <m/>
    <m/>
    <m/>
    <m/>
    <n v="151"/>
    <n v="59"/>
    <n v="52"/>
    <n v="134"/>
    <n v="156"/>
    <n v="119"/>
    <n v="97"/>
    <n v="89"/>
    <n v="141"/>
    <n v="37"/>
    <n v="22"/>
    <x v="0"/>
    <m/>
    <m/>
    <m/>
    <m/>
    <m/>
    <m/>
    <s v=" عمر عبدالله مسلم "/>
    <s v="Shaik"/>
    <s v=" male "/>
    <s v=" 915,428,401 "/>
    <s v=" الفاصل محمد برشم "/>
    <s v="Religious leaders"/>
    <s v=" female "/>
    <s v=" 901,478,095 "/>
    <s v=" محمد احمد الختيم "/>
    <s v="Religious leaders"/>
    <s v=" male "/>
    <s v=" 912,747,623 "/>
    <n v="3"/>
    <s v="In person"/>
    <s v="Yes, for most"/>
    <s v="Yes, for most"/>
    <s v="Yes, for most"/>
    <s v="Green     "/>
    <n v="519"/>
    <n v="438"/>
    <n v="468"/>
    <s v="West Kordofan"/>
    <s v="Al Dibab"/>
    <s v="SD18"/>
    <s v="SD18103"/>
    <s v="Accurate"/>
    <s v="d4537c33-f817-4e33-8273-ce34d327bcfe"/>
    <s v="Show location"/>
  </r>
  <r>
    <s v="2021-04-27"/>
    <s v="Round3"/>
    <x v="8"/>
    <s v="DTM07"/>
    <s v="SD18"/>
    <x v="71"/>
    <s v="DTM0713"/>
    <s v="SD18103"/>
    <s v="Garya Gadeed"/>
    <s v="DTM0713004"/>
    <s v="yes"/>
    <n v="10.573549999999999"/>
    <n v="28.34665"/>
    <s v="Rural"/>
    <s v="Village"/>
    <n v="39"/>
    <n v="244"/>
    <n v="21"/>
    <n v="122"/>
    <m/>
    <m/>
    <m/>
    <m/>
    <n v="21"/>
    <n v="122"/>
    <m/>
    <m/>
    <m/>
    <m/>
    <m/>
    <m/>
    <x v="7"/>
    <s v="Al Meiram"/>
    <m/>
    <m/>
    <m/>
    <m/>
    <s v="Armed conflict, Violence"/>
    <s v="Communal clashes (ethnic, land, cattle) "/>
    <s v=""/>
    <s v=""/>
    <m/>
    <m/>
    <m/>
    <m/>
    <m/>
    <m/>
    <n v="21"/>
    <n v="4"/>
    <n v="9"/>
    <n v="21"/>
    <n v="20"/>
    <n v="18"/>
    <n v="12"/>
    <n v="17"/>
    <n v="14"/>
    <n v="4"/>
    <n v="3"/>
    <x v="0"/>
    <m/>
    <m/>
    <m/>
    <m/>
    <m/>
    <m/>
    <s v=" عمران محمد حمدي "/>
    <s v="Religious leaders"/>
    <s v=" male "/>
    <s v=" 918,686,510 "/>
    <s v=" محمود منان "/>
    <s v="Religious leaders"/>
    <s v=" male "/>
    <s v=" 915,185,844 "/>
    <s v=""/>
    <s v=""/>
    <s v=""/>
    <s v=""/>
    <n v="4"/>
    <s v="In person"/>
    <s v="Yes, for most"/>
    <s v="Yes, for most"/>
    <s v="Yes, for most"/>
    <s v="Green     "/>
    <n v="520"/>
    <n v="64"/>
    <n v="58"/>
    <s v="West Kordofan"/>
    <s v="Al Dibab"/>
    <s v="SD18"/>
    <s v="SD18103"/>
    <s v="Accurate"/>
    <s v="9902f31d-2571-4ba3-b6d2-4b2dac997242"/>
    <s v="Show location"/>
  </r>
  <r>
    <s v="2021-04-29"/>
    <s v="Round3"/>
    <x v="8"/>
    <s v="DTM07"/>
    <s v="SD18"/>
    <x v="71"/>
    <s v="DTM0713"/>
    <s v="SD18103"/>
    <s v="Kilo 50"/>
    <s v="DTM0713003"/>
    <s v="yes"/>
    <n v="10.774940000000001"/>
    <n v="28.10679"/>
    <s v="Rural"/>
    <s v="Village"/>
    <n v="108"/>
    <n v="648"/>
    <n v="108"/>
    <n v="548"/>
    <m/>
    <m/>
    <m/>
    <m/>
    <n v="108"/>
    <n v="548"/>
    <m/>
    <m/>
    <m/>
    <m/>
    <m/>
    <m/>
    <x v="7"/>
    <s v="Al Meiram"/>
    <m/>
    <m/>
    <m/>
    <m/>
    <s v="Communal clashes (ethnic, land, cattle) "/>
    <s v=""/>
    <s v=""/>
    <s v=""/>
    <m/>
    <m/>
    <m/>
    <m/>
    <m/>
    <m/>
    <n v="108"/>
    <n v="27"/>
    <n v="32"/>
    <n v="82"/>
    <n v="104"/>
    <n v="68"/>
    <n v="72"/>
    <n v="54"/>
    <n v="77"/>
    <n v="9"/>
    <n v="23"/>
    <x v="0"/>
    <m/>
    <m/>
    <m/>
    <m/>
    <m/>
    <m/>
    <s v=" حمدون محمد حمدون "/>
    <s v="Religious leaders"/>
    <s v=" male "/>
    <s v=" 915,727,162 "/>
    <s v=" اسماعيل محمد النضيف "/>
    <s v="Religious leaders"/>
    <s v=" male "/>
    <s v=" 909,332,955 "/>
    <s v=" جماع جامع جمعه "/>
    <s v="Religious leaders"/>
    <s v=" male "/>
    <s v=" 919,652,762 "/>
    <n v="3"/>
    <s v="In person"/>
    <s v="Yes, for most"/>
    <s v="Yes, for most"/>
    <s v="Yes, for most"/>
    <s v="Green     "/>
    <n v="521"/>
    <n v="240"/>
    <n v="308"/>
    <s v="West Kordofan"/>
    <s v="Al Dibab"/>
    <s v="SD18"/>
    <s v="SD18103"/>
    <s v="Accurate"/>
    <s v="f780bf88-6228-445e-908e-f785e1fa2c9e"/>
    <s v="Show location"/>
  </r>
  <r>
    <s v="2021-05-01"/>
    <s v="Round3"/>
    <x v="8"/>
    <s v="DTM07"/>
    <s v="SD18"/>
    <x v="71"/>
    <s v="DTM0713"/>
    <s v="SD18103"/>
    <s v="Nama"/>
    <s v="DTM0713006"/>
    <s v="yes"/>
    <n v="10.319129999999999"/>
    <n v="28.574249999999999"/>
    <s v="Rural"/>
    <s v="Village"/>
    <m/>
    <m/>
    <n v="96"/>
    <n v="576"/>
    <m/>
    <m/>
    <m/>
    <m/>
    <m/>
    <m/>
    <m/>
    <m/>
    <m/>
    <m/>
    <n v="96"/>
    <n v="576"/>
    <x v="7"/>
    <s v="Al Meiram"/>
    <m/>
    <m/>
    <m/>
    <m/>
    <s v="Communal clashes (ethnic, land, cattle) "/>
    <s v="Armed conflict, Violence"/>
    <s v=""/>
    <s v=""/>
    <m/>
    <n v="96"/>
    <m/>
    <m/>
    <m/>
    <m/>
    <m/>
    <n v="22"/>
    <n v="35"/>
    <n v="83"/>
    <n v="96"/>
    <n v="74"/>
    <n v="65"/>
    <n v="83"/>
    <n v="70"/>
    <n v="22"/>
    <n v="26"/>
    <x v="0"/>
    <m/>
    <m/>
    <m/>
    <m/>
    <m/>
    <m/>
    <s v=" ادريس سليمان عايش "/>
    <s v="Shaik"/>
    <s v=" male "/>
    <s v=" 914,512,855 "/>
    <s v=" احمد جبر النور شارف "/>
    <s v="Religious leaders"/>
    <s v=" male "/>
    <s v=""/>
    <s v=" عثمان ابكر "/>
    <s v="Ameer"/>
    <s v=" male "/>
    <s v=""/>
    <n v="3"/>
    <s v="In person"/>
    <s v="Yes, for most"/>
    <s v="Yes, for most"/>
    <s v="Yes, for most"/>
    <s v="Green     "/>
    <n v="522"/>
    <n v="284"/>
    <n v="292"/>
    <s v="West Kordofan"/>
    <s v="Al Dibab"/>
    <s v="SD18"/>
    <s v="SD18103"/>
    <s v="Accurate"/>
    <s v="f6a3facb-c360-4742-916a-30ac9b8f0027"/>
    <s v="Show location"/>
  </r>
  <r>
    <s v="2021-05-05"/>
    <s v="Round3"/>
    <x v="8"/>
    <s v="DTM07"/>
    <s v="SD18"/>
    <x v="71"/>
    <s v="DTM0713"/>
    <s v="SD18103"/>
    <s v="Sharab"/>
    <s v="DTM0713002"/>
    <s v="yes"/>
    <n v="10.856"/>
    <n v="27.97588"/>
    <s v="Rural"/>
    <s v="Village"/>
    <n v="55"/>
    <n v="324"/>
    <n v="265"/>
    <n v="1590"/>
    <m/>
    <m/>
    <m/>
    <m/>
    <n v="35"/>
    <n v="210"/>
    <n v="20"/>
    <n v="114"/>
    <n v="210"/>
    <n v="1266"/>
    <m/>
    <m/>
    <x v="7"/>
    <s v="Al Meiram"/>
    <m/>
    <m/>
    <m/>
    <m/>
    <s v="Communal clashes (ethnic, land, cattle) "/>
    <s v="Armed conflict, Violence"/>
    <s v=""/>
    <s v=""/>
    <m/>
    <n v="265"/>
    <m/>
    <m/>
    <m/>
    <m/>
    <m/>
    <n v="69"/>
    <n v="81"/>
    <n v="265"/>
    <n v="207"/>
    <n v="207"/>
    <n v="162"/>
    <n v="242"/>
    <n v="196"/>
    <n v="92"/>
    <n v="69"/>
    <x v="0"/>
    <m/>
    <m/>
    <m/>
    <m/>
    <m/>
    <m/>
    <s v=" حامد ابوتور محمد "/>
    <s v="Religious leaders"/>
    <s v=" male "/>
    <s v=" 960,718,414 "/>
    <s v=" مهدي احمد بخاري "/>
    <s v="Religious leaders"/>
    <s v=" male "/>
    <s v=" 909,715,487 "/>
    <s v=" ابراهيم ادم الخضر "/>
    <s v="Religious leaders"/>
    <s v=" male "/>
    <s v=" 919,962,950 "/>
    <n v="6"/>
    <s v="In person"/>
    <s v="Yes, for most"/>
    <s v="Yes, for most"/>
    <s v="Yes, for most"/>
    <s v="Green     "/>
    <n v="524"/>
    <n v="875"/>
    <n v="715"/>
    <s v="West Kordofan"/>
    <s v="Al Dibab"/>
    <s v="SD18"/>
    <s v="SD18103"/>
    <s v="Close"/>
    <s v="bea80fff-897a-4d39-869a-1da205c7ac8a"/>
    <s v="Show location"/>
  </r>
  <r>
    <s v="2021-05-03"/>
    <s v="Round3"/>
    <x v="8"/>
    <s v="DTM07"/>
    <s v="SD18"/>
    <x v="71"/>
    <s v="DTM0713"/>
    <s v="SD18103"/>
    <s v="Tomsah"/>
    <s v="DTM0713005"/>
    <s v="yes"/>
    <n v="10.296139999999999"/>
    <n v="28.413930000000001"/>
    <s v="Rural"/>
    <s v="Village"/>
    <n v="72"/>
    <n v="432"/>
    <n v="148"/>
    <n v="1104"/>
    <m/>
    <m/>
    <m/>
    <m/>
    <n v="72"/>
    <n v="432"/>
    <m/>
    <m/>
    <m/>
    <m/>
    <n v="76"/>
    <n v="672"/>
    <x v="7"/>
    <s v="Al Meiram"/>
    <s v="West Kordofan"/>
    <s v="Abyei"/>
    <m/>
    <m/>
    <s v="Communal clashes (ethnic, land, cattle) "/>
    <s v="Armed conflict, Violence"/>
    <s v=""/>
    <s v=""/>
    <m/>
    <n v="148"/>
    <m/>
    <m/>
    <m/>
    <m/>
    <m/>
    <n v="74"/>
    <n v="66"/>
    <n v="140"/>
    <n v="198"/>
    <n v="115"/>
    <n v="148"/>
    <n v="91"/>
    <n v="165"/>
    <n v="74"/>
    <n v="33"/>
    <x v="0"/>
    <m/>
    <m/>
    <m/>
    <m/>
    <m/>
    <m/>
    <s v=" فضل المولي حمدان رازو "/>
    <s v="Religious leaders"/>
    <s v=" male "/>
    <s v=" 122,873,883 "/>
    <s v=" عبدالله حامد عبدالله "/>
    <s v="Religious leaders"/>
    <s v=" male "/>
    <s v=" 116,785,237 "/>
    <s v=" جوزىف نيوال نيوال "/>
    <s v="Mack"/>
    <s v=" male "/>
    <s v=" 111,109,046 "/>
    <n v="3"/>
    <s v="In person"/>
    <s v="Yes, for most"/>
    <s v="Yes, for most"/>
    <s v="Yes, for most"/>
    <s v="Green     "/>
    <n v="523"/>
    <n v="494"/>
    <n v="610"/>
    <s v="West Kordofan"/>
    <s v="Al Dibab"/>
    <s v="SD18"/>
    <s v="SD18103"/>
    <s v="Accurate"/>
    <s v="5448bdac-b8ee-48c5-9bd6-6d92ec58edf6"/>
    <s v="Show location"/>
  </r>
  <r>
    <s v="2021-05-05"/>
    <s v="Round3"/>
    <x v="8"/>
    <s v="DTM07"/>
    <s v="SD18"/>
    <x v="72"/>
    <s v="DTM0714"/>
    <s v="SD18104"/>
    <s v="Abu Gedia"/>
    <s v="DTM0714031"/>
    <s v="yes"/>
    <n v="11.58283"/>
    <n v="27.596"/>
    <s v="Rural"/>
    <s v="Village"/>
    <m/>
    <m/>
    <n v="225"/>
    <n v="1454"/>
    <m/>
    <m/>
    <n v="125"/>
    <n v="854"/>
    <m/>
    <m/>
    <m/>
    <m/>
    <n v="100"/>
    <n v="600"/>
    <m/>
    <m/>
    <x v="5"/>
    <s v="Abu Karinka"/>
    <s v="West Kordofan"/>
    <s v="Babanusa"/>
    <s v="East Darfur"/>
    <m/>
    <s v="Armed conflict, Violence"/>
    <s v="Communal clashes (ethnic, land, cattle) "/>
    <s v="Economic reasons (no livelihood/no services)"/>
    <s v=""/>
    <m/>
    <m/>
    <m/>
    <m/>
    <m/>
    <n v="225"/>
    <m/>
    <n v="102"/>
    <n v="51"/>
    <n v="203"/>
    <n v="92"/>
    <n v="244"/>
    <n v="253"/>
    <n v="234"/>
    <n v="234"/>
    <n v="31"/>
    <n v="10"/>
    <x v="1"/>
    <m/>
    <m/>
    <m/>
    <m/>
    <m/>
    <m/>
    <s v=" عبدالقادر محمد التوم "/>
    <s v="Ameer"/>
    <s v=" male "/>
    <s v=" 905,711,183 "/>
    <s v=" مسلم احمد ابو جديه "/>
    <s v="Religious leaders"/>
    <s v=" male "/>
    <s v=" 917,128,313 "/>
    <s v=" الصادق محمد احمد "/>
    <s v="Government representative"/>
    <s v=" male "/>
    <s v=" 919,554,247 "/>
    <n v="4"/>
    <s v="In person"/>
    <s v="Yes, for most"/>
    <s v="Yes, for most"/>
    <s v="Yes, for most"/>
    <s v="Green     "/>
    <n v="533"/>
    <n v="814"/>
    <n v="640"/>
    <s v="West Kordofan"/>
    <s v="Al Idia"/>
    <s v="SD18"/>
    <s v="SD18104"/>
    <s v="Accurate"/>
    <s v="b2d00cdf-0c4b-40b5-baf0-d7d607b8aaf6"/>
    <s v="Show location"/>
  </r>
  <r>
    <s v="2021-05-03"/>
    <s v="Round3"/>
    <x v="8"/>
    <s v="DTM07"/>
    <s v="SD18"/>
    <x v="72"/>
    <s v="DTM0714"/>
    <s v="SD18104"/>
    <s v="Abu Skar"/>
    <s v="DTM0714027"/>
    <s v="no"/>
    <n v="11.391400000000001"/>
    <n v="27.58"/>
    <s v="Rural"/>
    <s v="Village"/>
    <m/>
    <m/>
    <n v="35"/>
    <n v="300"/>
    <m/>
    <m/>
    <n v="30"/>
    <n v="250"/>
    <m/>
    <m/>
    <m/>
    <m/>
    <n v="5"/>
    <n v="50"/>
    <m/>
    <m/>
    <x v="5"/>
    <s v="Ad Du'ayn"/>
    <s v="West Kordofan"/>
    <s v="Babanusa"/>
    <s v="East Darfur"/>
    <s v="Adila"/>
    <s v="Armed conflict, Violence"/>
    <s v="Communal clashes (ethnic, land, cattle) "/>
    <s v="Economic reasons (no livelihood/no services)"/>
    <s v=""/>
    <m/>
    <m/>
    <m/>
    <m/>
    <m/>
    <n v="35"/>
    <m/>
    <n v="30"/>
    <n v="11"/>
    <n v="39"/>
    <n v="27"/>
    <n v="34"/>
    <n v="46"/>
    <n v="46"/>
    <n v="46"/>
    <n v="14"/>
    <n v="7"/>
    <x v="1"/>
    <m/>
    <m/>
    <m/>
    <m/>
    <m/>
    <m/>
    <s v=" محمد عثمان جاسر "/>
    <s v="Religious leaders"/>
    <s v=" male "/>
    <s v=" 969,849,008 "/>
    <s v=" عثمان محمد عثمان جاسر "/>
    <s v="Religious leaders"/>
    <s v=" male "/>
    <s v=" 969,848,842 "/>
    <s v=" ابراهيم ادم علي "/>
    <s v="Ameer"/>
    <s v=" male "/>
    <s v=" 969,640,123 "/>
    <n v="3"/>
    <s v="In person"/>
    <s v="Yes, for most"/>
    <s v="Yes, for most"/>
    <s v="Yes, for most"/>
    <s v="Green     "/>
    <n v="532"/>
    <n v="163"/>
    <n v="137"/>
    <s v="West Kordofan"/>
    <s v="Babanusa"/>
    <s v="SD18"/>
    <s v="SD18100"/>
    <s v="Accurate"/>
    <s v="7bdb0f0f-14a4-46be-8661-3a92ba9f9b61"/>
    <s v="Show location"/>
  </r>
  <r>
    <s v="2021-05-03"/>
    <s v="Round3"/>
    <x v="8"/>
    <s v="DTM07"/>
    <s v="SD18"/>
    <x v="72"/>
    <s v="DTM0714"/>
    <s v="SD18104"/>
    <s v="Al Hamari"/>
    <s v="DTM0714026"/>
    <s v="yes"/>
    <n v="11.767329999999999"/>
    <n v="27.318000000000001"/>
    <s v="Rural"/>
    <s v="Village"/>
    <m/>
    <m/>
    <n v="75"/>
    <n v="532"/>
    <m/>
    <m/>
    <n v="65"/>
    <n v="472"/>
    <m/>
    <m/>
    <m/>
    <m/>
    <n v="10"/>
    <n v="60"/>
    <m/>
    <m/>
    <x v="5"/>
    <s v="Ad Du'ayn"/>
    <s v="East Darfur"/>
    <s v="Abu Karinka"/>
    <s v="West Kordofan"/>
    <s v="Babanusa"/>
    <s v="Communal clashes (ethnic, land, cattle) "/>
    <s v="Armed conflict, Violence"/>
    <s v="Economic reasons (no livelihood/no services)"/>
    <s v=""/>
    <m/>
    <m/>
    <m/>
    <m/>
    <m/>
    <n v="75"/>
    <m/>
    <n v="20"/>
    <n v="27"/>
    <n v="35"/>
    <n v="47"/>
    <n v="74"/>
    <n v="82"/>
    <n v="110"/>
    <n v="121"/>
    <n v="16"/>
    <n v="0"/>
    <x v="1"/>
    <m/>
    <m/>
    <m/>
    <m/>
    <m/>
    <m/>
    <s v=" السر بلال محمد صالح "/>
    <s v="Ameer"/>
    <s v=" male "/>
    <s v=" 916,318,761 "/>
    <s v=" حسن المهدي "/>
    <s v="Ameer"/>
    <s v=" male "/>
    <s v=" 915,197,717 "/>
    <s v=" الرشيد محمد المهدي "/>
    <s v="Ameer"/>
    <s v=" male "/>
    <s v=" 915,698,320 "/>
    <n v="4"/>
    <s v="In person"/>
    <s v="Yes, for most"/>
    <s v="Yes, for most"/>
    <s v="Yes, for most"/>
    <s v="Green     "/>
    <n v="531"/>
    <n v="255"/>
    <n v="277"/>
    <s v="West Kordofan"/>
    <s v="Al Idia"/>
    <s v="SD18"/>
    <s v="SD18104"/>
    <s v="Accurate"/>
    <s v="c9edf2f6-63b1-4414-a0c3-33ba34512a0c"/>
    <s v="Show location"/>
  </r>
  <r>
    <s v="2021-04-28"/>
    <s v="Round3"/>
    <x v="8"/>
    <s v="DTM07"/>
    <s v="SD18"/>
    <x v="72"/>
    <s v="DTM0714"/>
    <s v="SD18104"/>
    <s v="Al Khwearat"/>
    <s v="DTM0714022"/>
    <s v="yes"/>
    <n v="11.42299"/>
    <n v="27.486740000000001"/>
    <s v="Rural"/>
    <s v="Village"/>
    <n v="267"/>
    <n v="1441"/>
    <n v="385"/>
    <n v="2310"/>
    <m/>
    <m/>
    <n v="340"/>
    <n v="2040"/>
    <m/>
    <m/>
    <m/>
    <m/>
    <n v="45"/>
    <n v="270"/>
    <m/>
    <m/>
    <x v="7"/>
    <s v="Babanusa"/>
    <s v="North Darfur"/>
    <s v="Al Lait"/>
    <m/>
    <m/>
    <s v="Armed conflict, Violence"/>
    <s v="Communal clashes (ethnic, land, cattle) "/>
    <s v="Economic reasons (no livelihood/no services)"/>
    <s v=""/>
    <m/>
    <n v="385"/>
    <m/>
    <m/>
    <m/>
    <m/>
    <m/>
    <n v="170"/>
    <n v="340"/>
    <n v="255"/>
    <n v="340"/>
    <n v="170"/>
    <n v="170"/>
    <n v="272"/>
    <n v="253"/>
    <n v="170"/>
    <n v="170"/>
    <x v="1"/>
    <m/>
    <m/>
    <m/>
    <m/>
    <m/>
    <m/>
    <s v=" علم الدين احمد منعم "/>
    <s v="Ameer"/>
    <s v=" male "/>
    <s v=" 967,780,906 "/>
    <s v=" بخيت احمد منعم "/>
    <s v="Ameer"/>
    <s v=" male "/>
    <s v=" 993,026,901 "/>
    <s v=""/>
    <s v=""/>
    <s v=""/>
    <s v=""/>
    <n v="2"/>
    <s v="In person"/>
    <s v="Yes, for everything"/>
    <s v="Yes, for everything"/>
    <s v="Yes, for everything"/>
    <s v="Green     "/>
    <n v="1710"/>
    <n v="1037"/>
    <n v="1273"/>
    <s v="West Kordofan"/>
    <s v="Al Idia"/>
    <s v="SD18"/>
    <s v="SD18104"/>
    <s v="Accurate"/>
    <s v="4b462642-4927-4860-9f86-07e9f53cea8f"/>
    <s v="Show location"/>
  </r>
  <r>
    <s v="2021-05-11"/>
    <s v="Round3"/>
    <x v="8"/>
    <s v="DTM07"/>
    <s v="SD18"/>
    <x v="72"/>
    <s v="DTM0714"/>
    <s v="SD18104"/>
    <s v="Al Manara"/>
    <s v="DTM0714033"/>
    <s v="yes"/>
    <n v="11.488"/>
    <n v="27.352329999999998"/>
    <s v="Rural"/>
    <s v="Village"/>
    <n v="26"/>
    <n v="155"/>
    <n v="26"/>
    <n v="155"/>
    <m/>
    <m/>
    <m/>
    <m/>
    <m/>
    <m/>
    <m/>
    <m/>
    <n v="26"/>
    <n v="155"/>
    <m/>
    <m/>
    <x v="7"/>
    <s v="Babanusa"/>
    <m/>
    <m/>
    <m/>
    <m/>
    <s v="Armed conflict, Violence"/>
    <s v="Communal clashes (ethnic, land, cattle) "/>
    <s v=""/>
    <s v=""/>
    <m/>
    <m/>
    <m/>
    <m/>
    <m/>
    <m/>
    <n v="26"/>
    <n v="9"/>
    <n v="6"/>
    <n v="24"/>
    <n v="24"/>
    <n v="20"/>
    <n v="20"/>
    <n v="24"/>
    <n v="23"/>
    <n v="5"/>
    <n v="0"/>
    <x v="0"/>
    <m/>
    <m/>
    <m/>
    <m/>
    <m/>
    <m/>
    <s v=" Kamal jaber Ahmed "/>
    <s v="Ameer"/>
    <s v=" male "/>
    <s v=" 960,074,273 "/>
    <s v=" Hassen Adam Abdorahman "/>
    <s v="Religious leaders"/>
    <s v=" male "/>
    <s v=" 925,263,202 "/>
    <s v=" Bkhiet Hussien adam "/>
    <s v="Religious leaders"/>
    <s v=" male "/>
    <s v=" 905,504,776 "/>
    <n v="4"/>
    <s v="In person"/>
    <s v="Only for some"/>
    <s v="Only for some"/>
    <s v="Only for some"/>
    <s v="Green     "/>
    <n v="678"/>
    <n v="82"/>
    <n v="73"/>
    <s v="West Kordofan"/>
    <s v="Al Idia"/>
    <s v="SD02"/>
    <s v="SD18104"/>
    <s v="NO"/>
    <s v="6dc9e670-1847-453b-b6f4-e17acdf91e05"/>
    <s v="Show location"/>
  </r>
  <r>
    <s v="2021-05-23"/>
    <s v="Round3"/>
    <x v="8"/>
    <s v="DTM07"/>
    <s v="SD18"/>
    <x v="72"/>
    <s v="DTM0714"/>
    <s v="SD18104"/>
    <s v="Al Merieg"/>
    <s v="DTM0714014"/>
    <s v="yes"/>
    <n v="12.593500000000001"/>
    <n v="28.2864"/>
    <s v="Rural"/>
    <s v="Village"/>
    <m/>
    <m/>
    <n v="2"/>
    <n v="5"/>
    <m/>
    <m/>
    <n v="2"/>
    <n v="5"/>
    <m/>
    <m/>
    <m/>
    <m/>
    <m/>
    <m/>
    <m/>
    <m/>
    <x v="5"/>
    <s v="Ad Du'ayn"/>
    <m/>
    <m/>
    <m/>
    <m/>
    <s v="Communal clashes (ethnic, land, cattle) "/>
    <s v=""/>
    <s v=""/>
    <s v=""/>
    <m/>
    <m/>
    <m/>
    <m/>
    <m/>
    <m/>
    <n v="2"/>
    <n v="0"/>
    <n v="0"/>
    <n v="1"/>
    <n v="0"/>
    <n v="0"/>
    <n v="0"/>
    <n v="2"/>
    <n v="2"/>
    <n v="0"/>
    <n v="0"/>
    <x v="1"/>
    <m/>
    <m/>
    <m/>
    <m/>
    <m/>
    <m/>
    <s v=" نجم احمد محمد حامد "/>
    <s v="Religious leaders"/>
    <s v=" male "/>
    <s v=" 919,064,332 "/>
    <s v=""/>
    <s v=""/>
    <s v=""/>
    <s v=""/>
    <s v=""/>
    <s v=""/>
    <s v=""/>
    <s v=""/>
    <n v="1"/>
    <s v="In person"/>
    <s v="Yes, for everything"/>
    <s v="Yes, for everything"/>
    <s v="Yes, for everything"/>
    <s v="Orange    "/>
    <n v="1503"/>
    <n v="3"/>
    <n v="2"/>
    <s v="West Kordofan"/>
    <s v="An Nuhud"/>
    <s v="SD18"/>
    <s v="SD18022"/>
    <s v="Close"/>
    <s v="133dea41-5899-44a2-bf2c-3dc8df8ef4ae"/>
    <s v="Show location"/>
  </r>
  <r>
    <s v="2021-04-26"/>
    <s v="Round3"/>
    <x v="8"/>
    <s v="DTM07"/>
    <s v="SD18"/>
    <x v="72"/>
    <s v="DTM0714"/>
    <s v="SD18104"/>
    <s v="Al Sobag"/>
    <s v="DTM0714017"/>
    <s v="yes"/>
    <n v="12.24593"/>
    <n v="28.194410000000001"/>
    <s v="Rural"/>
    <s v="Village"/>
    <m/>
    <m/>
    <n v="13"/>
    <n v="177"/>
    <m/>
    <m/>
    <n v="13"/>
    <n v="177"/>
    <m/>
    <m/>
    <m/>
    <m/>
    <m/>
    <m/>
    <m/>
    <m/>
    <x v="7"/>
    <s v="Al Idia"/>
    <m/>
    <m/>
    <m/>
    <m/>
    <s v="Communal clashes (ethnic, land, cattle) "/>
    <s v=""/>
    <s v=""/>
    <s v=""/>
    <m/>
    <m/>
    <m/>
    <m/>
    <m/>
    <m/>
    <n v="13"/>
    <n v="0"/>
    <n v="0"/>
    <n v="12"/>
    <n v="17"/>
    <n v="38"/>
    <n v="45"/>
    <n v="28"/>
    <n v="33"/>
    <n v="2"/>
    <n v="2"/>
    <x v="1"/>
    <m/>
    <m/>
    <m/>
    <m/>
    <m/>
    <m/>
    <s v=" مصطفي الريح "/>
    <s v="Religious leaders"/>
    <s v=" male "/>
    <s v=" 918,582,062 "/>
    <s v=""/>
    <s v=""/>
    <s v=""/>
    <s v=""/>
    <s v=""/>
    <s v=""/>
    <s v=""/>
    <s v=""/>
    <n v="1"/>
    <s v="In person"/>
    <s v="Yes, for most"/>
    <s v="Yes, for most"/>
    <s v="Yes, for most"/>
    <s v="Red       "/>
    <n v="1501"/>
    <n v="80"/>
    <n v="97"/>
    <s v="West Kordofan"/>
    <s v="Al Idia"/>
    <s v="SD18"/>
    <s v="SD18104"/>
    <s v="Close"/>
    <s v="733ddf55-3d6e-4490-9466-ecf75aa934d1"/>
    <s v="Show location"/>
  </r>
  <r>
    <s v="2021-04-27"/>
    <s v="Round3"/>
    <x v="8"/>
    <s v="DTM07"/>
    <s v="SD18"/>
    <x v="72"/>
    <s v="DTM0714"/>
    <s v="SD18104"/>
    <s v="Al Taltat"/>
    <s v="DTM0714030"/>
    <s v="no"/>
    <n v="11.574260000000001"/>
    <n v="27.52984"/>
    <s v="Rural"/>
    <s v="Village"/>
    <m/>
    <m/>
    <n v="300"/>
    <n v="1800"/>
    <m/>
    <m/>
    <m/>
    <m/>
    <m/>
    <m/>
    <n v="87"/>
    <n v="597"/>
    <n v="213"/>
    <n v="1203"/>
    <m/>
    <m/>
    <x v="7"/>
    <s v="Babanusa"/>
    <s v="East Darfur"/>
    <s v="Abu Karinka"/>
    <m/>
    <m/>
    <s v="Armed conflict, Violence"/>
    <s v="Communal clashes (ethnic, land, cattle) "/>
    <s v="Economic reasons (no livelihood/no services)"/>
    <s v=""/>
    <m/>
    <n v="294"/>
    <m/>
    <m/>
    <m/>
    <n v="6"/>
    <m/>
    <n v="174"/>
    <n v="116"/>
    <n v="174"/>
    <n v="232"/>
    <n v="232"/>
    <n v="118"/>
    <n v="232"/>
    <n v="174"/>
    <n v="116"/>
    <n v="232"/>
    <x v="1"/>
    <m/>
    <m/>
    <m/>
    <m/>
    <m/>
    <m/>
    <s v=" Sideg Ahamed jabreel "/>
    <s v="Ameer"/>
    <s v=" male "/>
    <s v=" 929,218,081 "/>
    <s v=" Hasab Allah Suleiman dignawi "/>
    <s v="Ameer"/>
    <s v=" male "/>
    <s v=" 927,611,632 "/>
    <s v=" Abulmajeed Suleiman dignawi "/>
    <s v="Religious leaders"/>
    <s v=" male "/>
    <s v=" 923,063,346 "/>
    <n v="3"/>
    <s v="In person"/>
    <s v="Yes, for everything"/>
    <s v="Yes, for everything"/>
    <s v="Yes, for everything"/>
    <s v="Green     "/>
    <n v="1232"/>
    <n v="928"/>
    <n v="872"/>
    <s v="West Kordofan"/>
    <s v="Al Idia"/>
    <s v="SD18"/>
    <s v="SD18104"/>
    <s v="Accurate"/>
    <s v="3cf61a00-fa68-47f4-9eef-edcd7d1b2c90"/>
    <s v="Show location"/>
  </r>
  <r>
    <s v="2021-04-29"/>
    <s v="Round3"/>
    <x v="8"/>
    <s v="DTM07"/>
    <s v="SD18"/>
    <x v="72"/>
    <s v="DTM0714"/>
    <s v="SD18104"/>
    <s v="AlMagrour"/>
    <s v="DTM0714019"/>
    <s v="yes"/>
    <n v="11.71233"/>
    <n v="27.38533"/>
    <s v="Rural"/>
    <s v="Village"/>
    <n v="220"/>
    <n v="1460"/>
    <n v="200"/>
    <n v="1500"/>
    <m/>
    <m/>
    <n v="190"/>
    <n v="1380"/>
    <m/>
    <m/>
    <m/>
    <m/>
    <n v="10"/>
    <n v="120"/>
    <m/>
    <m/>
    <x v="7"/>
    <s v="Babanusa"/>
    <s v="North Darfur"/>
    <s v="Al Lait"/>
    <m/>
    <m/>
    <s v="Armed conflict, Violence"/>
    <s v="Communal clashes (ethnic, land, cattle) "/>
    <s v="Economic reasons (no livelihood/no services)"/>
    <s v=""/>
    <m/>
    <m/>
    <m/>
    <m/>
    <m/>
    <m/>
    <n v="200"/>
    <n v="233"/>
    <n v="174"/>
    <n v="174"/>
    <n v="233"/>
    <n v="116"/>
    <n v="175"/>
    <n v="140"/>
    <n v="116"/>
    <n v="81"/>
    <n v="58"/>
    <x v="1"/>
    <m/>
    <m/>
    <m/>
    <m/>
    <m/>
    <m/>
    <s v=" البر حامد عبدالرحمن "/>
    <s v="Ameer"/>
    <s v=" male "/>
    <s v=" 918,808,649 "/>
    <s v=" محمد عمر على "/>
    <s v="Ameer"/>
    <s v=" male "/>
    <s v=" 123,337,721 "/>
    <s v=" تيراب تيب تيل "/>
    <s v="Omda"/>
    <s v=" male "/>
    <s v=" 908,872,933 "/>
    <n v="3"/>
    <s v="In person"/>
    <s v="Yes, for everything"/>
    <s v="Yes, for everything"/>
    <s v="Yes, for everything"/>
    <s v="Green     "/>
    <n v="540"/>
    <n v="744"/>
    <n v="756"/>
    <s v="West Kordofan"/>
    <s v="Al Idia"/>
    <s v="SD18"/>
    <s v="SD18104"/>
    <s v="Accurate"/>
    <s v="8967ded0-90b9-4bee-b69b-e28a19b04540"/>
    <s v="Show location"/>
  </r>
  <r>
    <s v="2021-05-02"/>
    <s v="Round3"/>
    <x v="8"/>
    <s v="DTM07"/>
    <s v="SD18"/>
    <x v="72"/>
    <s v="DTM0714"/>
    <s v="SD18104"/>
    <s v="Arees"/>
    <s v="DTM0714007"/>
    <s v="yes"/>
    <n v="12.14963"/>
    <n v="27.957979999999999"/>
    <s v="Rural"/>
    <s v="Village"/>
    <n v="4"/>
    <n v="31"/>
    <n v="15"/>
    <n v="105"/>
    <m/>
    <m/>
    <n v="15"/>
    <n v="105"/>
    <m/>
    <m/>
    <m/>
    <m/>
    <m/>
    <m/>
    <m/>
    <m/>
    <x v="7"/>
    <s v="Al Idia"/>
    <m/>
    <m/>
    <m/>
    <m/>
    <s v="Communal clashes (ethnic, land, cattle) "/>
    <s v=""/>
    <s v=""/>
    <s v=""/>
    <m/>
    <m/>
    <m/>
    <m/>
    <m/>
    <m/>
    <n v="15"/>
    <n v="0"/>
    <n v="0"/>
    <n v="8"/>
    <n v="9"/>
    <n v="20"/>
    <n v="23"/>
    <n v="21"/>
    <n v="21"/>
    <n v="1"/>
    <n v="2"/>
    <x v="1"/>
    <m/>
    <m/>
    <m/>
    <m/>
    <m/>
    <m/>
    <s v=" حمدان محمد "/>
    <s v="Religious leaders"/>
    <s v=" male "/>
    <s v=" 915,515,629 "/>
    <s v=""/>
    <s v=""/>
    <s v=""/>
    <s v=""/>
    <s v=""/>
    <s v=""/>
    <s v=""/>
    <s v=""/>
    <n v="1"/>
    <s v="In person"/>
    <s v="Yes, for most"/>
    <s v="Yes, for most"/>
    <s v="Yes, for most"/>
    <s v="Red       "/>
    <n v="1502"/>
    <n v="50"/>
    <n v="55"/>
    <s v="West Kordofan"/>
    <s v="Al Idia"/>
    <s v="SD18"/>
    <s v="SD18104"/>
    <s v="Accurate"/>
    <s v="3d1f9d6c-a5d8-4a2a-bd2a-ab812cf7ad80"/>
    <s v="Show location"/>
  </r>
  <r>
    <s v="2021-05-01"/>
    <s v="Round3"/>
    <x v="8"/>
    <s v="DTM07"/>
    <s v="SD18"/>
    <x v="72"/>
    <s v="DTM0714"/>
    <s v="SD18104"/>
    <s v="Gabar El Dar"/>
    <s v="DTM0714023"/>
    <s v="yes"/>
    <n v="11.50229"/>
    <n v="27.345210000000002"/>
    <s v="Rural"/>
    <s v="Village"/>
    <n v="479"/>
    <n v="3344"/>
    <n v="500"/>
    <n v="3000"/>
    <m/>
    <m/>
    <n v="302"/>
    <n v="2082"/>
    <m/>
    <m/>
    <m/>
    <m/>
    <n v="198"/>
    <n v="918"/>
    <m/>
    <m/>
    <x v="5"/>
    <s v="Adila"/>
    <s v="East Darfur"/>
    <s v="Abu Karinka"/>
    <s v="West Kordofan"/>
    <s v="Babanusa"/>
    <s v="Armed conflict, Violence"/>
    <s v="Communal clashes (ethnic, land, cattle) "/>
    <s v="Economic reasons (no livelihood/no services)"/>
    <s v=""/>
    <m/>
    <n v="500"/>
    <m/>
    <m/>
    <m/>
    <m/>
    <m/>
    <n v="409"/>
    <n v="355"/>
    <n v="327"/>
    <n v="409"/>
    <n v="327"/>
    <n v="355"/>
    <n v="218"/>
    <n v="327"/>
    <n v="191"/>
    <n v="82"/>
    <x v="1"/>
    <m/>
    <m/>
    <m/>
    <m/>
    <m/>
    <m/>
    <s v=" عوض هدي جبرالدار الزين "/>
    <s v="Religious leaders"/>
    <s v=" male "/>
    <s v=" 122,509,041 "/>
    <s v=" سعيد بخيت رابح "/>
    <s v="Religious leaders"/>
    <s v=" male "/>
    <s v=" 129,484,822 "/>
    <s v=" دفع الله النور خيرالله "/>
    <s v="Ameer"/>
    <s v=" male "/>
    <s v=" 123,361,844 "/>
    <n v="3"/>
    <s v="In person"/>
    <s v="Yes, for everything"/>
    <s v="Yes, for everything"/>
    <s v="Yes, for everything"/>
    <s v="Green     "/>
    <n v="541"/>
    <n v="1472"/>
    <n v="1528"/>
    <s v="West Kordofan"/>
    <s v="Al Idia"/>
    <s v="SD18"/>
    <s v="SD18104"/>
    <s v="Accurate"/>
    <s v="00106106-03c4-4160-8071-6b2580b98a1a"/>
    <s v="Show location"/>
  </r>
  <r>
    <s v="2021-04-26"/>
    <s v="Round3"/>
    <x v="8"/>
    <s v="DTM07"/>
    <s v="SD18"/>
    <x v="72"/>
    <s v="DTM0714"/>
    <s v="SD18104"/>
    <s v="Gad Allah"/>
    <s v="DTM0714006"/>
    <s v="yes"/>
    <n v="11.77749"/>
    <n v="27.847010000000001"/>
    <s v="Rural"/>
    <s v="Village"/>
    <n v="38"/>
    <n v="222"/>
    <n v="150"/>
    <n v="900"/>
    <m/>
    <m/>
    <m/>
    <m/>
    <m/>
    <m/>
    <m/>
    <m/>
    <n v="150"/>
    <n v="900"/>
    <m/>
    <m/>
    <x v="7"/>
    <s v="Babanusa"/>
    <m/>
    <m/>
    <m/>
    <m/>
    <s v="Armed conflict, Violence"/>
    <s v="Communal clashes (ethnic, land, cattle) "/>
    <s v=""/>
    <s v=""/>
    <m/>
    <m/>
    <m/>
    <m/>
    <m/>
    <m/>
    <n v="150"/>
    <n v="57"/>
    <n v="106"/>
    <n v="82"/>
    <n v="65"/>
    <n v="164"/>
    <n v="82"/>
    <n v="164"/>
    <n v="82"/>
    <n v="41"/>
    <n v="57"/>
    <x v="1"/>
    <m/>
    <m/>
    <m/>
    <m/>
    <m/>
    <m/>
    <s v=" عبدالرحيم مفرح جادالله "/>
    <s v="Religious leaders"/>
    <s v=" male "/>
    <s v=" 908,483,464 "/>
    <s v=" رضوان فضل الله موسي "/>
    <s v="Ameer"/>
    <s v=" male "/>
    <s v=" 992,708,517 "/>
    <s v=" جاد الله عبدالرحمن جادالله "/>
    <s v="Ameer"/>
    <s v=" male "/>
    <s v=" 993,219,690 "/>
    <n v="3"/>
    <s v="In person"/>
    <s v="Yes, for everything"/>
    <s v="Yes, for everything"/>
    <s v="Yes, for everything"/>
    <s v="Green     "/>
    <n v="1238"/>
    <n v="508"/>
    <n v="392"/>
    <s v="West Kordofan"/>
    <s v="Al Idia"/>
    <s v="SD18"/>
    <s v="SD18104"/>
    <s v="Accurate"/>
    <s v="b1d90941-960e-4a2d-80b3-8a89b66b1390"/>
    <s v="Show location"/>
  </r>
  <r>
    <s v="2021-04-30"/>
    <s v="Round3"/>
    <x v="8"/>
    <s v="DTM07"/>
    <s v="SD18"/>
    <x v="72"/>
    <s v="DTM0714"/>
    <s v="SD18104"/>
    <s v="Gamal aldin"/>
    <s v="DTM0714020"/>
    <s v="no"/>
    <n v="11.4664"/>
    <n v="27.533200000000001"/>
    <s v="Rural"/>
    <s v="Village"/>
    <m/>
    <m/>
    <n v="500"/>
    <n v="3000"/>
    <m/>
    <m/>
    <m/>
    <m/>
    <n v="188"/>
    <n v="1173"/>
    <m/>
    <m/>
    <n v="312"/>
    <n v="1827"/>
    <m/>
    <m/>
    <x v="3"/>
    <s v="At Tawisha"/>
    <s v="West Kordofan"/>
    <s v="Babanusa"/>
    <s v="East Darfur"/>
    <s v="Adila"/>
    <s v="Armed conflict, Violence"/>
    <s v="Communal clashes (ethnic, land, cattle) "/>
    <s v=""/>
    <s v=""/>
    <m/>
    <m/>
    <m/>
    <m/>
    <m/>
    <n v="6"/>
    <n v="494"/>
    <n v="444"/>
    <n v="222"/>
    <n v="333"/>
    <n v="222"/>
    <n v="444"/>
    <n v="225"/>
    <n v="222"/>
    <n v="444"/>
    <n v="222"/>
    <n v="222"/>
    <x v="1"/>
    <m/>
    <m/>
    <m/>
    <m/>
    <m/>
    <m/>
    <s v=" Fadul elkareem Mahmoud Maushi "/>
    <s v="Ameer"/>
    <s v=" male "/>
    <s v=" 964,744,555 "/>
    <s v=""/>
    <s v=""/>
    <s v=""/>
    <s v=""/>
    <s v=""/>
    <s v=""/>
    <s v=""/>
    <s v=""/>
    <n v="1"/>
    <s v="In person"/>
    <s v="Yes, for everything"/>
    <s v="Yes, for everything"/>
    <s v="Yes, for everything"/>
    <s v="Orange    "/>
    <n v="1231"/>
    <n v="1665"/>
    <n v="1335"/>
    <s v="West Kordofan"/>
    <s v="Al Idia"/>
    <s v="SD18"/>
    <s v="SD18104"/>
    <s v="Accurate"/>
    <s v="3b4160af-881c-46be-9dce-8d1b716c680b"/>
    <s v="Show location"/>
  </r>
  <r>
    <s v="2021-04-29"/>
    <s v="Round3"/>
    <x v="8"/>
    <s v="DTM07"/>
    <s v="SD18"/>
    <x v="72"/>
    <s v="DTM0714"/>
    <s v="SD18104"/>
    <s v="Helat Belal"/>
    <s v="DTM0714025"/>
    <s v="no"/>
    <n v="11.598599999999999"/>
    <n v="27.41254"/>
    <s v="Rural"/>
    <s v="Village"/>
    <m/>
    <m/>
    <n v="50"/>
    <n v="300"/>
    <m/>
    <m/>
    <m/>
    <m/>
    <n v="29"/>
    <n v="159"/>
    <m/>
    <m/>
    <n v="21"/>
    <n v="141"/>
    <m/>
    <m/>
    <x v="7"/>
    <s v="Babanusa"/>
    <s v="East Darfur"/>
    <s v="Abu Karinka"/>
    <m/>
    <m/>
    <s v="Armed conflict, Violence"/>
    <s v="Communal clashes (ethnic, land, cattle) "/>
    <s v="Natural disaster (floods, droughts, etc)"/>
    <s v=""/>
    <m/>
    <n v="50"/>
    <m/>
    <m/>
    <m/>
    <m/>
    <m/>
    <n v="15"/>
    <n v="17"/>
    <n v="42"/>
    <n v="31"/>
    <n v="25"/>
    <n v="19"/>
    <n v="42"/>
    <n v="63"/>
    <n v="21"/>
    <n v="25"/>
    <x v="1"/>
    <m/>
    <m/>
    <m/>
    <m/>
    <m/>
    <m/>
    <s v=" Mustafa  Mohamed  Ahamed "/>
    <s v="Ameer"/>
    <s v=" male "/>
    <s v=" 118,118,673 "/>
    <s v=""/>
    <s v=""/>
    <s v=""/>
    <s v=""/>
    <s v=""/>
    <s v=""/>
    <s v=""/>
    <s v=""/>
    <n v="1"/>
    <s v="In person"/>
    <s v="Yes, for everything"/>
    <s v="Yes, for most"/>
    <s v="Yes, for everything"/>
    <s v="Orange    "/>
    <n v="1230"/>
    <n v="145"/>
    <n v="155"/>
    <s v="West Kordofan"/>
    <s v="Al Idia"/>
    <s v="SD18"/>
    <s v="SD18104"/>
    <s v="Close"/>
    <s v="9dbe746e-ecc7-4d59-95e1-2e9112fb6f62"/>
    <s v="Show location"/>
  </r>
  <r>
    <s v="2021-05-02"/>
    <s v="Round3"/>
    <x v="8"/>
    <s v="DTM07"/>
    <s v="SD18"/>
    <x v="72"/>
    <s v="DTM0714"/>
    <s v="SD18104"/>
    <s v="Hemidan"/>
    <s v="DTM0714021"/>
    <s v="no"/>
    <n v="11.80167"/>
    <n v="27.55283"/>
    <s v="Rural"/>
    <s v="Village"/>
    <m/>
    <m/>
    <n v="315"/>
    <n v="1800"/>
    <m/>
    <m/>
    <n v="225"/>
    <n v="1350"/>
    <m/>
    <m/>
    <m/>
    <m/>
    <n v="90"/>
    <n v="450"/>
    <m/>
    <m/>
    <x v="5"/>
    <s v="Adila"/>
    <s v="West Kordofan"/>
    <s v="Babanusa"/>
    <m/>
    <m/>
    <s v="Armed conflict, Violence"/>
    <s v="Communal clashes (ethnic, land, cattle) "/>
    <s v="Economic reasons (no livelihood/no services)"/>
    <s v=""/>
    <m/>
    <m/>
    <m/>
    <m/>
    <m/>
    <n v="315"/>
    <m/>
    <n v="209"/>
    <n v="64"/>
    <n v="225"/>
    <n v="241"/>
    <n v="241"/>
    <n v="146"/>
    <n v="305"/>
    <n v="321"/>
    <n v="48"/>
    <n v="0"/>
    <x v="1"/>
    <m/>
    <m/>
    <m/>
    <m/>
    <m/>
    <m/>
    <s v=" عبيد يوسف اصيل "/>
    <s v="Ameer"/>
    <s v=" male "/>
    <s v=" 993,668,164 "/>
    <s v=" محمد علي حامد "/>
    <s v="Ameer"/>
    <s v=" male "/>
    <s v=" 905,089,089 "/>
    <s v=" آدم عوض عبدالله "/>
    <s v="Ameer"/>
    <s v=" male "/>
    <s v=" 917,935,516 "/>
    <n v="4"/>
    <s v="In person"/>
    <s v="Yes, for most"/>
    <s v="Yes, for most"/>
    <s v="Yes, for most"/>
    <s v="Green     "/>
    <n v="530"/>
    <n v="1028"/>
    <n v="772"/>
    <s v="West Kordofan"/>
    <s v="Al Idia"/>
    <s v="SD18"/>
    <s v="SD18104"/>
    <s v="Accurate"/>
    <s v="cc71ac97-60d7-4663-8834-9f113c7eb342"/>
    <s v="Show location"/>
  </r>
  <r>
    <s v="2021-04-27"/>
    <s v="Round3"/>
    <x v="8"/>
    <s v="DTM07"/>
    <s v="SD18"/>
    <x v="72"/>
    <s v="DTM0714"/>
    <s v="SD18104"/>
    <s v="Khamsin"/>
    <s v="DTM0714032"/>
    <s v="no"/>
    <n v="11.54494"/>
    <n v="27.550989999999999"/>
    <s v="Rural"/>
    <s v="Village"/>
    <m/>
    <m/>
    <n v="268"/>
    <n v="1616"/>
    <m/>
    <m/>
    <m/>
    <m/>
    <n v="113"/>
    <n v="677"/>
    <m/>
    <m/>
    <n v="155"/>
    <n v="939"/>
    <m/>
    <m/>
    <x v="7"/>
    <s v="As Salam - WK"/>
    <s v="West Kordofan"/>
    <s v="Babanusa"/>
    <m/>
    <m/>
    <s v="Armed conflict, Violence"/>
    <s v="Communal clashes (ethnic, land, cattle) "/>
    <s v="Economic reasons (no livelihood/no services)"/>
    <s v=""/>
    <m/>
    <n v="262"/>
    <m/>
    <m/>
    <m/>
    <n v="6"/>
    <m/>
    <n v="124"/>
    <n v="186"/>
    <n v="249"/>
    <n v="124"/>
    <n v="186"/>
    <n v="186"/>
    <n v="124"/>
    <n v="189"/>
    <n v="124"/>
    <n v="124"/>
    <x v="1"/>
    <m/>
    <m/>
    <m/>
    <m/>
    <m/>
    <m/>
    <s v=" Adam jabir jadaullah "/>
    <s v="Ameer"/>
    <s v=" male "/>
    <s v=" 924,193,238 "/>
    <s v=" El.Noor mukhtar jumaa "/>
    <s v="Religious leaders"/>
    <s v=" male "/>
    <s v=" 924,823,595 "/>
    <s v=" Salim sabir Ali "/>
    <s v="Ameer"/>
    <s v=" male "/>
    <s v=" 923,740,353 "/>
    <n v="4"/>
    <s v="In person"/>
    <s v="Yes, for everything"/>
    <s v="Yes, for everything"/>
    <s v="Yes, for everything"/>
    <s v="Green     "/>
    <n v="1225"/>
    <n v="807"/>
    <n v="809"/>
    <s v="West Kordofan"/>
    <s v="Al Idia"/>
    <s v="SD18"/>
    <s v="SD18104"/>
    <s v="Accurate"/>
    <s v="6092544f-60e9-4043-9ac0-932eae41f096"/>
    <s v="Show location"/>
  </r>
  <r>
    <s v="2021-05-01"/>
    <s v="Round3"/>
    <x v="8"/>
    <s v="DTM07"/>
    <s v="SD18"/>
    <x v="72"/>
    <s v="DTM0714"/>
    <s v="SD18104"/>
    <s v="Marbouta"/>
    <s v="DTM0714001"/>
    <s v="no"/>
    <n v="12.034649999999999"/>
    <n v="28.898589999999999"/>
    <s v="Rural"/>
    <s v="Village"/>
    <n v="10"/>
    <n v="46"/>
    <n v="10"/>
    <n v="40"/>
    <m/>
    <m/>
    <m/>
    <m/>
    <n v="10"/>
    <n v="40"/>
    <m/>
    <m/>
    <m/>
    <m/>
    <m/>
    <m/>
    <x v="7"/>
    <s v="Al Idia"/>
    <m/>
    <m/>
    <m/>
    <m/>
    <s v="Armed conflict, Violence"/>
    <s v="Communal clashes (ethnic, land, cattle) "/>
    <s v=""/>
    <s v=""/>
    <m/>
    <n v="10"/>
    <m/>
    <m/>
    <m/>
    <m/>
    <m/>
    <n v="0"/>
    <n v="0"/>
    <n v="1"/>
    <n v="2"/>
    <n v="6"/>
    <n v="6"/>
    <n v="11"/>
    <n v="10"/>
    <n v="3"/>
    <n v="1"/>
    <x v="1"/>
    <m/>
    <m/>
    <m/>
    <m/>
    <m/>
    <m/>
    <s v=" Ahamed el.dai "/>
    <s v="Religious leaders"/>
    <s v=" male "/>
    <s v=" 911,454,348 "/>
    <s v=""/>
    <s v=""/>
    <s v=""/>
    <s v=""/>
    <s v=""/>
    <s v=""/>
    <s v=""/>
    <s v=""/>
    <n v="1"/>
    <s v="In person"/>
    <s v="Yes, for most"/>
    <s v="Yes, for most"/>
    <s v="Yes, for most"/>
    <s v="Red       "/>
    <n v="1226"/>
    <n v="21"/>
    <n v="19"/>
    <s v="West Kordofan"/>
    <s v="As Sunut"/>
    <s v="SD18"/>
    <s v="SD18092"/>
    <s v="Accurate"/>
    <s v="a3105311-531d-4f58-827e-d4b0f063ae59"/>
    <s v="Show location"/>
  </r>
  <r>
    <s v="2021-05-03"/>
    <s v="Round3"/>
    <x v="8"/>
    <s v="DTM07"/>
    <s v="SD18"/>
    <x v="72"/>
    <s v="DTM0714"/>
    <s v="SD18104"/>
    <s v="Om Eyaly"/>
    <s v="DTM0714010"/>
    <s v="yes"/>
    <n v="12.18289"/>
    <n v="28.132169999999999"/>
    <s v="Rural"/>
    <s v="Village"/>
    <n v="3"/>
    <n v="20"/>
    <n v="6"/>
    <n v="44"/>
    <m/>
    <m/>
    <n v="6"/>
    <n v="44"/>
    <m/>
    <m/>
    <m/>
    <m/>
    <m/>
    <m/>
    <m/>
    <m/>
    <x v="7"/>
    <s v="Al Idia"/>
    <m/>
    <m/>
    <m/>
    <m/>
    <s v="Communal clashes (ethnic, land, cattle) "/>
    <s v=""/>
    <s v=""/>
    <s v=""/>
    <m/>
    <m/>
    <m/>
    <m/>
    <m/>
    <m/>
    <n v="6"/>
    <n v="0"/>
    <n v="0"/>
    <n v="2"/>
    <n v="5"/>
    <n v="9"/>
    <n v="8"/>
    <n v="8"/>
    <n v="8"/>
    <n v="3"/>
    <n v="1"/>
    <x v="1"/>
    <m/>
    <m/>
    <m/>
    <m/>
    <m/>
    <m/>
    <s v=" احمد ادم عبدالله "/>
    <s v="Religious leaders"/>
    <s v=" male "/>
    <s v=" 911,615,750 "/>
    <s v=""/>
    <s v=""/>
    <s v=""/>
    <s v=""/>
    <s v=""/>
    <s v=""/>
    <s v=""/>
    <s v=""/>
    <n v="1"/>
    <s v="In person"/>
    <s v="Yes, for most"/>
    <s v="Yes, for most"/>
    <s v="Yes, for most"/>
    <s v="Red       "/>
    <n v="1504"/>
    <n v="22"/>
    <n v="22"/>
    <s v="West Kordofan"/>
    <s v="Al Idia"/>
    <s v="SD18"/>
    <s v="SD18104"/>
    <s v="Accurate"/>
    <s v="eaf5fa86-e1e6-4bf7-af61-9e4302dfef1c"/>
    <s v="Show location"/>
  </r>
  <r>
    <s v="2021-04-23"/>
    <s v="Round3"/>
    <x v="8"/>
    <s v="DTM07"/>
    <s v="SD18"/>
    <x v="72"/>
    <s v="DTM0714"/>
    <s v="SD18104"/>
    <s v="Shagaleb"/>
    <s v="DTM0714005"/>
    <s v="yes"/>
    <n v="11.90757"/>
    <n v="27.852219999999999"/>
    <s v="Rural"/>
    <s v="Village"/>
    <n v="15"/>
    <n v="105"/>
    <n v="200"/>
    <n v="1100"/>
    <m/>
    <m/>
    <m/>
    <m/>
    <m/>
    <m/>
    <m/>
    <m/>
    <m/>
    <m/>
    <n v="200"/>
    <n v="1100"/>
    <x v="7"/>
    <s v="Babanusa"/>
    <s v="North Darfur"/>
    <s v="Al Lait"/>
    <m/>
    <m/>
    <s v="Armed conflict, Violence"/>
    <s v="Communal clashes (ethnic, land, cattle) "/>
    <s v=""/>
    <s v=""/>
    <m/>
    <m/>
    <m/>
    <m/>
    <m/>
    <m/>
    <n v="200"/>
    <n v="120"/>
    <n v="150"/>
    <n v="80"/>
    <n v="100"/>
    <n v="100"/>
    <n v="150"/>
    <n v="100"/>
    <n v="100"/>
    <n v="100"/>
    <n v="100"/>
    <x v="1"/>
    <m/>
    <m/>
    <m/>
    <m/>
    <m/>
    <m/>
    <s v=" حسن ابراهيم محمد عثمان "/>
    <s v="Religious leaders"/>
    <s v=" male "/>
    <s v=" 126,331,229 "/>
    <s v=""/>
    <s v=""/>
    <s v=""/>
    <s v=""/>
    <s v=""/>
    <s v=""/>
    <s v=""/>
    <s v=""/>
    <n v="1"/>
    <s v="In person"/>
    <s v="Yes, for everything"/>
    <s v="Yes, for everything"/>
    <s v="Yes, for everything"/>
    <s v="Orange    "/>
    <n v="1237"/>
    <n v="500"/>
    <n v="600"/>
    <s v="West Kordofan"/>
    <s v="Al Idia"/>
    <s v="SD18"/>
    <s v="SD18104"/>
    <s v="Close"/>
    <s v="ac156c10-2c12-41a6-b318-5eb223ff4532"/>
    <s v="Show location"/>
  </r>
  <r>
    <s v="2021-04-28"/>
    <s v="Round3"/>
    <x v="8"/>
    <s v="DTM07"/>
    <s v="SD18"/>
    <x v="72"/>
    <s v="DTM0714"/>
    <s v="SD18104"/>
    <s v="Twefra"/>
    <s v="DTM0714024"/>
    <s v="yes"/>
    <n v="11.585610000000001"/>
    <n v="27.3629"/>
    <s v="Rural"/>
    <s v="Village"/>
    <n v="305"/>
    <n v="2095"/>
    <n v="280"/>
    <n v="1960"/>
    <m/>
    <m/>
    <n v="242"/>
    <n v="1732"/>
    <m/>
    <m/>
    <m/>
    <m/>
    <n v="38"/>
    <n v="228"/>
    <m/>
    <m/>
    <x v="5"/>
    <s v="Abu Jabrah"/>
    <s v="East Darfur"/>
    <s v="Abu Karinka"/>
    <s v="West Kordofan"/>
    <s v="Babanusa"/>
    <s v="Armed conflict, Violence"/>
    <s v="Communal clashes (ethnic, land, cattle) "/>
    <s v=""/>
    <s v=""/>
    <m/>
    <n v="280"/>
    <m/>
    <m/>
    <m/>
    <m/>
    <m/>
    <n v="90"/>
    <n v="112"/>
    <n v="224"/>
    <n v="336"/>
    <n v="224"/>
    <n v="280"/>
    <n v="224"/>
    <n v="336"/>
    <n v="78"/>
    <n v="56"/>
    <x v="1"/>
    <m/>
    <m/>
    <m/>
    <m/>
    <m/>
    <m/>
    <s v=" حامد بخيت نبق "/>
    <s v="Religious leaders"/>
    <s v=" male "/>
    <s v=" 129,706,595 "/>
    <s v=""/>
    <s v=""/>
    <s v=""/>
    <s v=""/>
    <s v=""/>
    <s v=""/>
    <s v=""/>
    <s v=""/>
    <n v="1"/>
    <s v="In person"/>
    <s v="Yes, for everything"/>
    <s v="Yes, for everything"/>
    <s v="Yes, for everything"/>
    <s v="Orange    "/>
    <n v="1711"/>
    <n v="840"/>
    <n v="1120"/>
    <s v="West Kordofan"/>
    <s v="Al Idia"/>
    <s v="SD18"/>
    <s v="SD18104"/>
    <s v="Accurate"/>
    <s v="64b519bc-2376-4ac9-adfb-5f7723287915"/>
    <s v="Show location"/>
  </r>
  <r>
    <s v="2021-05-03"/>
    <s v="Round3"/>
    <x v="8"/>
    <s v="DTM07"/>
    <s v="SD18"/>
    <x v="72"/>
    <s v="DTM0714"/>
    <s v="SD18104"/>
    <s v="Um Dageeg"/>
    <s v="DTM0714029"/>
    <s v="yes"/>
    <n v="11.42013"/>
    <n v="27.398240000000001"/>
    <s v="Rural"/>
    <s v="Village"/>
    <n v="118"/>
    <n v="742"/>
    <n v="300"/>
    <n v="1800"/>
    <m/>
    <m/>
    <n v="200"/>
    <n v="1200"/>
    <m/>
    <m/>
    <m/>
    <m/>
    <n v="100"/>
    <n v="600"/>
    <m/>
    <m/>
    <x v="5"/>
    <s v="Adila"/>
    <s v="North Darfur"/>
    <s v="Al Lait"/>
    <s v="West Kordofan"/>
    <s v="Babanusa"/>
    <s v="Armed conflict, Violence"/>
    <s v="Communal clashes (ethnic, land, cattle) "/>
    <s v="Economic reasons (no livelihood/no services)"/>
    <s v=""/>
    <m/>
    <n v="300"/>
    <m/>
    <m/>
    <m/>
    <m/>
    <m/>
    <n v="209"/>
    <n v="279"/>
    <n v="98"/>
    <n v="140"/>
    <n v="181"/>
    <n v="278"/>
    <n v="279"/>
    <n v="140"/>
    <n v="70"/>
    <n v="126"/>
    <x v="1"/>
    <m/>
    <m/>
    <m/>
    <m/>
    <m/>
    <m/>
    <s v=" صالح جمعه حمد "/>
    <s v="Religious leaders"/>
    <s v=" male "/>
    <s v=" 123,915,895 "/>
    <s v=" نصرالدين محمد "/>
    <s v="Ameer"/>
    <s v=" male "/>
    <s v=" 125,611,147 "/>
    <s v=""/>
    <s v=""/>
    <s v=""/>
    <s v=""/>
    <n v="2"/>
    <s v="In person"/>
    <s v="Yes, for everything"/>
    <s v="Yes, for everything"/>
    <s v="Yes, for everything"/>
    <s v="Green     "/>
    <n v="542"/>
    <n v="837"/>
    <n v="963"/>
    <s v="West Kordofan"/>
    <s v="Al Idia"/>
    <s v="SD18"/>
    <s v="SD18104"/>
    <s v="Accurate"/>
    <s v="250127ee-2db4-44c5-b8c2-73ee4caac918"/>
    <s v="Show location"/>
  </r>
  <r>
    <s v="2021-04-26"/>
    <s v="Round3"/>
    <x v="8"/>
    <s v="DTM07"/>
    <s v="SD18"/>
    <x v="72"/>
    <s v="DTM0714"/>
    <s v="SD18104"/>
    <s v="Um Drota (El Bshari)"/>
    <s v="DTM0714008"/>
    <s v="no"/>
    <n v="11.5648"/>
    <n v="27.2681"/>
    <s v="Rural"/>
    <s v="Village"/>
    <n v="33"/>
    <n v="181"/>
    <n v="4"/>
    <n v="25"/>
    <m/>
    <m/>
    <m/>
    <m/>
    <m/>
    <m/>
    <n v="4"/>
    <n v="25"/>
    <m/>
    <m/>
    <m/>
    <m/>
    <x v="5"/>
    <s v="Adila"/>
    <m/>
    <m/>
    <m/>
    <m/>
    <s v="Armed conflict, Violence"/>
    <s v="Communal clashes (ethnic, land, cattle) "/>
    <s v="Natural disaster (floods, droughts, etc)"/>
    <s v=""/>
    <m/>
    <m/>
    <m/>
    <m/>
    <m/>
    <n v="4"/>
    <m/>
    <n v="2"/>
    <n v="1"/>
    <n v="3"/>
    <n v="2"/>
    <n v="2"/>
    <n v="2"/>
    <n v="4"/>
    <n v="4"/>
    <n v="3"/>
    <n v="2"/>
    <x v="1"/>
    <m/>
    <m/>
    <m/>
    <m/>
    <m/>
    <m/>
    <s v=" Mohamed  El,Basheer "/>
    <s v="Religious leaders"/>
    <s v=" male "/>
    <s v=" 919,031,896 "/>
    <s v=" El,Haj Mohamed el,basheer "/>
    <s v="Ameer"/>
    <s v=" male "/>
    <s v=" 122,536,108 "/>
    <s v=""/>
    <s v=""/>
    <s v=""/>
    <s v=""/>
    <n v="2"/>
    <s v="On the phone"/>
    <s v="Yes, for most"/>
    <s v="Yes, for most"/>
    <s v="Yes, for everything"/>
    <s v="Orange    "/>
    <n v="1229"/>
    <n v="14"/>
    <n v="11"/>
    <s v="West Kordofan"/>
    <s v="Al Idia"/>
    <s v="SD02"/>
    <s v="SD18104"/>
    <s v="NO"/>
    <s v="34e055f4-81e7-4054-8c54-a1bddcbf21b7"/>
    <s v="Show location"/>
  </r>
  <r>
    <s v="2021-04-25"/>
    <s v="Round3"/>
    <x v="8"/>
    <s v="DTM07"/>
    <s v="SD18"/>
    <x v="72"/>
    <s v="DTM0714"/>
    <s v="SD18104"/>
    <s v="Um Jak"/>
    <s v="DTM0714003"/>
    <s v="yes"/>
    <n v="11.70679"/>
    <n v="27.79241"/>
    <s v="Rural"/>
    <s v="Village"/>
    <n v="38"/>
    <n v="255"/>
    <n v="50"/>
    <n v="400"/>
    <m/>
    <m/>
    <n v="38"/>
    <n v="255"/>
    <m/>
    <m/>
    <m/>
    <m/>
    <n v="12"/>
    <n v="145"/>
    <m/>
    <m/>
    <x v="7"/>
    <s v="Babanusa"/>
    <s v="East Darfur"/>
    <s v="Abu Karinka"/>
    <m/>
    <m/>
    <s v="Armed conflict, Violence"/>
    <s v="Communal clashes (ethnic, land, cattle) "/>
    <s v=""/>
    <s v=""/>
    <m/>
    <m/>
    <m/>
    <m/>
    <m/>
    <m/>
    <n v="50"/>
    <n v="33"/>
    <n v="26"/>
    <n v="66"/>
    <n v="33"/>
    <n v="50"/>
    <n v="26"/>
    <n v="66"/>
    <n v="66"/>
    <n v="17"/>
    <n v="17"/>
    <x v="1"/>
    <m/>
    <m/>
    <m/>
    <m/>
    <m/>
    <m/>
    <s v=" احمد محمد راشد "/>
    <s v="Ameer"/>
    <s v=" male "/>
    <s v=" 908,997,170 "/>
    <s v=" محمد الحسن ادم هاشم "/>
    <s v="Ameer"/>
    <s v=" male "/>
    <s v=" 126,043,320 "/>
    <s v=""/>
    <s v=""/>
    <s v=""/>
    <s v=""/>
    <n v="2"/>
    <s v="In person"/>
    <s v="Yes, for everything"/>
    <s v="Yes, for everything"/>
    <s v="Yes, for everything"/>
    <s v="Green     "/>
    <n v="1239"/>
    <n v="232"/>
    <n v="168"/>
    <s v="West Kordofan"/>
    <s v="Al Idia"/>
    <s v="SD18"/>
    <s v="SD18104"/>
    <s v="Accurate"/>
    <s v="9c34dd63-1960-4348-a5e7-7b40e57815e6"/>
    <s v="Show location"/>
  </r>
  <r>
    <s v="2021-04-24"/>
    <s v="Round3"/>
    <x v="8"/>
    <s v="DTM07"/>
    <s v="SD18"/>
    <x v="72"/>
    <s v="DTM0714"/>
    <s v="SD18104"/>
    <s v="Um Kereker"/>
    <s v="DTM0714004"/>
    <s v="yes"/>
    <n v="11.913959999999999"/>
    <n v="27.851389999999999"/>
    <s v="Rural"/>
    <s v="Village"/>
    <n v="20"/>
    <n v="162"/>
    <n v="150"/>
    <n v="900"/>
    <m/>
    <m/>
    <m/>
    <m/>
    <m/>
    <m/>
    <m/>
    <m/>
    <n v="120"/>
    <n v="724"/>
    <n v="30"/>
    <n v="176"/>
    <x v="7"/>
    <s v="Babanusa"/>
    <s v="East Darfur"/>
    <s v="Abu Jabrah"/>
    <m/>
    <m/>
    <s v="Armed conflict, Violence"/>
    <s v="Communal clashes (ethnic, land, cattle) "/>
    <s v=""/>
    <s v=""/>
    <m/>
    <m/>
    <m/>
    <m/>
    <m/>
    <m/>
    <n v="150"/>
    <n v="113"/>
    <n v="135"/>
    <n v="75"/>
    <n v="90"/>
    <n v="75"/>
    <n v="111"/>
    <n v="120"/>
    <n v="113"/>
    <n v="38"/>
    <n v="30"/>
    <x v="1"/>
    <m/>
    <m/>
    <m/>
    <m/>
    <m/>
    <m/>
    <s v=" حامد ادم حامد عجيب "/>
    <s v="Ameer"/>
    <s v=" male "/>
    <s v=" 121,139,999 "/>
    <s v=" نصر الدين احمد هدي "/>
    <s v="Religious leaders"/>
    <s v=" male "/>
    <s v=" 111,005,842 "/>
    <s v=""/>
    <s v=""/>
    <s v=""/>
    <s v=""/>
    <n v="2"/>
    <s v="In person"/>
    <s v="Yes, for everything"/>
    <s v="Yes, for everything"/>
    <s v="Yes, for everything"/>
    <s v="Green     "/>
    <n v="1240"/>
    <n v="421"/>
    <n v="479"/>
    <s v="West Kordofan"/>
    <s v="Al Idia"/>
    <s v="SD18"/>
    <s v="SD18104"/>
    <s v="Close"/>
    <s v="834de00e-b369-4628-8e92-052fdff85aa6"/>
    <s v="Show location"/>
  </r>
  <r>
    <s v="2021-04-24"/>
    <s v="Round3"/>
    <x v="8"/>
    <s v="DTM07"/>
    <s v="SD18"/>
    <x v="72"/>
    <s v="DTM0714"/>
    <s v="SD18104"/>
    <s v="Um Khshmyn"/>
    <s v="DTM0714002"/>
    <s v="yes"/>
    <n v="12.00469"/>
    <n v="28.405259999999998"/>
    <s v="Rural"/>
    <s v="Village"/>
    <n v="73"/>
    <n v="439"/>
    <n v="216"/>
    <n v="1296"/>
    <m/>
    <m/>
    <n v="63"/>
    <n v="408"/>
    <m/>
    <m/>
    <m/>
    <m/>
    <n v="153"/>
    <n v="888"/>
    <m/>
    <m/>
    <x v="3"/>
    <s v="Al Lait"/>
    <s v="East Darfur"/>
    <s v="Abu Karinka"/>
    <s v="West Kordofan"/>
    <s v="An Nuhud"/>
    <s v="Armed conflict, Violence"/>
    <s v="Communal clashes (ethnic, land, cattle) "/>
    <s v="Economic reasons (no livelihood/no services)"/>
    <s v=""/>
    <m/>
    <m/>
    <m/>
    <m/>
    <m/>
    <m/>
    <n v="216"/>
    <n v="94"/>
    <n v="118"/>
    <n v="141"/>
    <n v="177"/>
    <n v="141"/>
    <n v="155"/>
    <n v="94"/>
    <n v="141"/>
    <n v="82"/>
    <n v="153"/>
    <x v="1"/>
    <m/>
    <m/>
    <m/>
    <m/>
    <m/>
    <m/>
    <s v=" الشريف حامد محمد "/>
    <s v="Ameer"/>
    <s v=" male "/>
    <s v=" 123,699,744 "/>
    <s v=" 909,394,601 "/>
    <s v="Ameer"/>
    <s v=" male "/>
    <s v=" 111,156,272 "/>
    <s v=""/>
    <s v=""/>
    <s v=""/>
    <s v=""/>
    <n v="3"/>
    <s v="In person"/>
    <s v="Yes, for everything"/>
    <s v="Yes, for everything"/>
    <s v="Yes, for everything"/>
    <s v="Green     "/>
    <n v="1236"/>
    <n v="552"/>
    <n v="744"/>
    <s v="West Kordofan"/>
    <s v="Al Idia"/>
    <s v="SD18"/>
    <s v="SD18104"/>
    <s v="Accurate"/>
    <s v="c3cc9a0e-b7d5-48a1-bf27-423143ea6c3d"/>
    <s v="Show location"/>
  </r>
  <r>
    <s v="2021-05-04"/>
    <s v="Round3"/>
    <x v="8"/>
    <s v="DTM07"/>
    <s v="SD18"/>
    <x v="72"/>
    <s v="DTM0714"/>
    <s v="SD18104"/>
    <s v="Um Sataa"/>
    <s v="DTM0714028"/>
    <s v="yes"/>
    <n v="11.529680000000001"/>
    <n v="27.30613"/>
    <s v="Rural"/>
    <s v="Village"/>
    <n v="367"/>
    <n v="1509"/>
    <n v="651"/>
    <n v="3968"/>
    <m/>
    <m/>
    <n v="136"/>
    <n v="968"/>
    <m/>
    <m/>
    <m/>
    <m/>
    <n v="515"/>
    <n v="3000"/>
    <m/>
    <m/>
    <x v="5"/>
    <s v="Adila"/>
    <s v="East Darfur"/>
    <s v="Abu Karinka"/>
    <s v="West Kordofan"/>
    <s v="Babanusa"/>
    <s v="Armed conflict, Violence"/>
    <s v="Communal clashes (ethnic, land, cattle) "/>
    <s v="Economic reasons (no livelihood/no services)"/>
    <s v=""/>
    <m/>
    <m/>
    <m/>
    <m/>
    <m/>
    <n v="651"/>
    <m/>
    <n v="167"/>
    <n v="111"/>
    <n v="760"/>
    <n v="185"/>
    <n v="1075"/>
    <n v="744"/>
    <n v="426"/>
    <n v="389"/>
    <n v="74"/>
    <n v="37"/>
    <x v="1"/>
    <m/>
    <m/>
    <m/>
    <m/>
    <m/>
    <m/>
    <s v=" بلال عبود علي سعيد "/>
    <s v="Ameer"/>
    <s v=" male "/>
    <s v=" 967,767,623 "/>
    <s v=" عبود بلال عبود علي "/>
    <s v="Ameer"/>
    <s v=" male "/>
    <s v=" 967,767,623 "/>
    <s v=""/>
    <s v=""/>
    <s v=""/>
    <s v=""/>
    <n v="2"/>
    <s v="In person"/>
    <s v="Yes, for most"/>
    <s v="Yes, for most"/>
    <s v="Yes, for most"/>
    <s v="Orange    "/>
    <n v="1673"/>
    <n v="2502"/>
    <n v="1466"/>
    <s v="West Kordofan"/>
    <s v="Al Idia"/>
    <s v="SD18"/>
    <s v="SD18104"/>
    <s v="Accurate"/>
    <s v="312b6904-dd0f-41cc-8c54-009d05c6f221"/>
    <s v="Show location"/>
  </r>
  <r>
    <s v="2021-04-29"/>
    <s v="Round3"/>
    <x v="8"/>
    <s v="DTM07"/>
    <s v="SD18"/>
    <x v="72"/>
    <s v="DTM0714"/>
    <s v="SD18104"/>
    <s v="Waling"/>
    <s v="DTM0714016"/>
    <s v="no"/>
    <n v="12.00469"/>
    <n v="28.405259999999998"/>
    <s v="Rural"/>
    <s v="Village"/>
    <m/>
    <m/>
    <n v="15"/>
    <n v="103"/>
    <m/>
    <m/>
    <m/>
    <m/>
    <n v="15"/>
    <n v="103"/>
    <m/>
    <m/>
    <m/>
    <m/>
    <m/>
    <m/>
    <x v="7"/>
    <s v="Al Idia"/>
    <s v="West Kordofan"/>
    <s v="Babanusa"/>
    <m/>
    <m/>
    <s v="Armed conflict, Violence"/>
    <s v="Communal clashes (ethnic, land, cattle) "/>
    <s v="Economic reasons (no livelihood/no services)"/>
    <s v=""/>
    <m/>
    <n v="2"/>
    <m/>
    <m/>
    <m/>
    <n v="6"/>
    <n v="7"/>
    <n v="5"/>
    <n v="4"/>
    <n v="5"/>
    <n v="10"/>
    <n v="14"/>
    <n v="20"/>
    <n v="17"/>
    <n v="19"/>
    <n v="5"/>
    <n v="4"/>
    <x v="1"/>
    <m/>
    <m/>
    <m/>
    <m/>
    <m/>
    <m/>
    <s v=" Mohamed El,Zain Jaroh "/>
    <s v="Religious leaders"/>
    <s v=" male "/>
    <s v=" 111,072,060 "/>
    <s v=""/>
    <s v=""/>
    <s v=""/>
    <s v=""/>
    <s v=""/>
    <s v=""/>
    <s v=""/>
    <s v=""/>
    <n v="1"/>
    <s v="In person"/>
    <s v="Yes, for most"/>
    <s v="Yes, for most"/>
    <s v="Yes, for most"/>
    <s v="Red       "/>
    <n v="1227"/>
    <n v="46"/>
    <n v="57"/>
    <s v="West Kordofan"/>
    <s v="Al Idia"/>
    <s v="SD18"/>
    <s v="SD18104"/>
    <s v="Accurate"/>
    <s v="9ad0744e-6b4d-4e23-b9f8-016d0a442542"/>
    <s v="Show location"/>
  </r>
  <r>
    <s v="2021-04-26"/>
    <s v="Round3"/>
    <x v="8"/>
    <s v="DTM07"/>
    <s v="SD18"/>
    <x v="73"/>
    <s v="DTM0711"/>
    <s v="SD18105"/>
    <s v="Hai Alzoza"/>
    <s v="DTM0711002"/>
    <s v="yes"/>
    <n v="13.066280000000001"/>
    <n v="29.363630000000001"/>
    <s v="Urban"/>
    <s v="neighborhood"/>
    <n v="8"/>
    <n v="53"/>
    <n v="20"/>
    <n v="120"/>
    <m/>
    <m/>
    <m/>
    <m/>
    <n v="8"/>
    <n v="53"/>
    <m/>
    <m/>
    <m/>
    <m/>
    <n v="12"/>
    <n v="67"/>
    <x v="6"/>
    <s v="Abu Kershola"/>
    <s v="North Kordofan"/>
    <s v="Soudari"/>
    <s v="South Kordofan"/>
    <m/>
    <s v="Communal clashes (ethnic, land, cattle) "/>
    <s v="Armed conflict, Violence"/>
    <s v="Natural disaster (floods, droughts, etc)"/>
    <s v=""/>
    <m/>
    <m/>
    <m/>
    <m/>
    <m/>
    <m/>
    <n v="20"/>
    <n v="6"/>
    <n v="9"/>
    <n v="15"/>
    <n v="21"/>
    <n v="10"/>
    <n v="15"/>
    <n v="18"/>
    <n v="22"/>
    <n v="2"/>
    <n v="2"/>
    <x v="0"/>
    <m/>
    <m/>
    <m/>
    <m/>
    <m/>
    <m/>
    <s v=" محمد الهادي الروزة "/>
    <s v="Religious leaders"/>
    <s v=" male "/>
    <s v=" 121,388,801 "/>
    <s v=""/>
    <s v=""/>
    <s v=""/>
    <s v=""/>
    <s v=""/>
    <s v=""/>
    <s v=""/>
    <s v=""/>
    <n v="1"/>
    <s v="In person"/>
    <s v="Yes, for everything"/>
    <s v="Yes, for everything"/>
    <s v="Yes, for everything"/>
    <s v="Orange    "/>
    <n v="429"/>
    <n v="51"/>
    <n v="69"/>
    <s v="West Kordofan"/>
    <s v="Al Khiwai"/>
    <s v="SD18"/>
    <s v="SD18105"/>
    <s v="Accurate"/>
    <s v="61ce1aa5-f92b-4cd9-8d64-ba4b8b508fc5"/>
    <s v="Show location"/>
  </r>
  <r>
    <s v="2021-05-05"/>
    <s v="Round3"/>
    <x v="8"/>
    <s v="DTM07"/>
    <s v="SD18"/>
    <x v="73"/>
    <s v="DTM0711"/>
    <s v="SD18105"/>
    <s v="Um Mraheek"/>
    <s v="DTM0711001"/>
    <s v="yes"/>
    <n v="13.73306"/>
    <n v="28.67709"/>
    <s v="Rural"/>
    <s v="Village"/>
    <n v="21"/>
    <n v="148"/>
    <n v="34"/>
    <n v="210"/>
    <m/>
    <m/>
    <n v="34"/>
    <n v="210"/>
    <m/>
    <m/>
    <m/>
    <m/>
    <m/>
    <m/>
    <m/>
    <m/>
    <x v="8"/>
    <s v="Soudari"/>
    <s v="North Darfur"/>
    <m/>
    <m/>
    <m/>
    <s v="Communal clashes (ethnic, land, cattle) "/>
    <s v="Armed conflict, Violence"/>
    <s v="Natural disaster (floods, droughts, etc)"/>
    <s v=""/>
    <m/>
    <m/>
    <m/>
    <m/>
    <m/>
    <m/>
    <n v="34"/>
    <n v="4"/>
    <n v="5"/>
    <n v="23"/>
    <n v="18"/>
    <n v="12"/>
    <n v="8"/>
    <n v="63"/>
    <n v="65"/>
    <n v="7"/>
    <n v="5"/>
    <x v="1"/>
    <m/>
    <m/>
    <m/>
    <m/>
    <m/>
    <m/>
    <s v=" الصادق بريمه "/>
    <s v="Ameer"/>
    <s v=" male "/>
    <s v=" 918,347,162 "/>
    <s v=""/>
    <s v=""/>
    <s v=""/>
    <s v=""/>
    <s v=""/>
    <s v=""/>
    <s v=""/>
    <s v=""/>
    <n v="4"/>
    <s v="In person"/>
    <s v="Yes, for everything"/>
    <s v="Yes, for most"/>
    <s v="Yes, for most"/>
    <s v="Green     "/>
    <n v="580"/>
    <n v="109"/>
    <n v="101"/>
    <s v="West Kordofan"/>
    <s v="Al Khiwai"/>
    <s v="SD02"/>
    <s v="SD18105"/>
    <s v="NO"/>
    <s v="6e818672-acad-43b0-9033-2e04ec9c05ea"/>
    <s v="Show location"/>
  </r>
  <r>
    <s v="2021-04-27"/>
    <s v="Round3"/>
    <x v="8"/>
    <s v="DTM07"/>
    <s v="SD18"/>
    <x v="74"/>
    <s v="DTM0705"/>
    <s v="SD18102"/>
    <s v="Al Arak"/>
    <s v="DTM0705003"/>
    <s v="yes"/>
    <n v="11.444000000000001"/>
    <n v="28.3262"/>
    <s v="Rural"/>
    <s v="Village"/>
    <n v="205"/>
    <n v="1246"/>
    <n v="70"/>
    <n v="300"/>
    <n v="23"/>
    <n v="125"/>
    <m/>
    <m/>
    <n v="47"/>
    <n v="175"/>
    <m/>
    <m/>
    <m/>
    <m/>
    <m/>
    <m/>
    <x v="7"/>
    <s v="As Sunut"/>
    <s v="West Kordofan"/>
    <s v="Al Lagowa"/>
    <s v="West Kordofan"/>
    <s v="As Salam - WK"/>
    <s v="Communal clashes (ethnic, land, cattle) "/>
    <s v="Natural disaster (floods, droughts, etc) "/>
    <s v="Economic reasons (no livelihood/no services)"/>
    <s v=""/>
    <m/>
    <m/>
    <m/>
    <m/>
    <m/>
    <n v="70"/>
    <m/>
    <n v="5"/>
    <n v="5"/>
    <n v="18"/>
    <n v="27"/>
    <n v="80"/>
    <n v="65"/>
    <n v="41"/>
    <n v="45"/>
    <n v="9"/>
    <n v="5"/>
    <x v="1"/>
    <m/>
    <m/>
    <m/>
    <m/>
    <m/>
    <m/>
    <s v=" عبدو مادبو "/>
    <s v="Ameer"/>
    <s v=" male "/>
    <s v=" 919,711,158 "/>
    <s v=" حسن عثمان "/>
    <s v="Ameer"/>
    <s v=" male "/>
    <s v=" 961,317,981 "/>
    <s v=" محمد رحمة عبد العزيز "/>
    <s v="Religious leaders"/>
    <s v=" male "/>
    <s v=" 901,195,800 "/>
    <n v="5"/>
    <s v="In person"/>
    <s v="Yes, for most"/>
    <s v="Yes, for most"/>
    <s v="Yes, for most"/>
    <s v="Green     "/>
    <n v="536"/>
    <n v="153"/>
    <n v="147"/>
    <s v="West Kordofan"/>
    <s v="Al Lagowa"/>
    <s v="SD02"/>
    <s v="SD18102"/>
    <s v="NO"/>
    <s v="e58ce8ba-9813-4d56-bbd4-94ffc97bc379"/>
    <s v="Show location"/>
  </r>
  <r>
    <s v="2021-04-26"/>
    <s v="Round3"/>
    <x v="8"/>
    <s v="DTM07"/>
    <s v="SD18"/>
    <x v="74"/>
    <s v="DTM0705"/>
    <s v="SD18102"/>
    <s v="Alban Gadeed"/>
    <s v="DTM0705013"/>
    <s v="yes"/>
    <n v="11.223739999999999"/>
    <n v="29.049800000000001"/>
    <s v="Rural"/>
    <s v="Village"/>
    <n v="138"/>
    <n v="710"/>
    <n v="33"/>
    <n v="126"/>
    <m/>
    <m/>
    <n v="33"/>
    <n v="126"/>
    <m/>
    <m/>
    <m/>
    <m/>
    <m/>
    <m/>
    <m/>
    <m/>
    <x v="7"/>
    <s v="Al Lagowa"/>
    <m/>
    <m/>
    <m/>
    <m/>
    <s v="Communal clashes (ethnic, land, cattle) "/>
    <s v="Armed conflict, Violence"/>
    <s v="Economic reasons (no livelihood/no services)"/>
    <s v=""/>
    <m/>
    <m/>
    <m/>
    <m/>
    <m/>
    <m/>
    <n v="33"/>
    <n v="5"/>
    <n v="7"/>
    <n v="9"/>
    <n v="15"/>
    <n v="11"/>
    <n v="18"/>
    <n v="27"/>
    <n v="27"/>
    <n v="3"/>
    <n v="4"/>
    <x v="1"/>
    <m/>
    <m/>
    <m/>
    <m/>
    <m/>
    <m/>
    <s v=" سليمان  قجة  قيدوم "/>
    <s v="Ameer"/>
    <s v=" male "/>
    <s v=" 919,274,573 "/>
    <s v=" خميس قجة قيدوم "/>
    <s v="Religious leaders"/>
    <s v=" male "/>
    <s v=" 902,933,202 "/>
    <s v=" ضي النور وادي النور "/>
    <s v="Ameer"/>
    <s v=" male "/>
    <s v=" 902,602,404 "/>
    <n v="3"/>
    <s v="In person"/>
    <s v="Yes, for most"/>
    <s v="Yes, for most"/>
    <s v="Yes, for most"/>
    <s v="Green     "/>
    <n v="544"/>
    <n v="55"/>
    <n v="71"/>
    <s v="West Kordofan"/>
    <s v="Al Lagowa"/>
    <s v="SD02"/>
    <s v="SD18102"/>
    <s v="NO"/>
    <s v="7b198fee-2002-4d51-88e8-24ba8f489796"/>
    <s v="Show location"/>
  </r>
  <r>
    <s v="2021-04-25"/>
    <s v="Round3"/>
    <x v="8"/>
    <s v="DTM07"/>
    <s v="SD18"/>
    <x v="74"/>
    <s v="DTM0705"/>
    <s v="SD18102"/>
    <s v="Aldrngas Alshargi"/>
    <s v="DTM0705015"/>
    <s v="yes"/>
    <n v="11.23719"/>
    <n v="29.435739999999999"/>
    <s v="Rural"/>
    <s v="Village"/>
    <n v="80"/>
    <n v="350"/>
    <n v="120"/>
    <n v="590"/>
    <m/>
    <m/>
    <m/>
    <m/>
    <n v="80"/>
    <n v="350"/>
    <m/>
    <m/>
    <n v="40"/>
    <n v="240"/>
    <m/>
    <m/>
    <x v="7"/>
    <s v="Al Lagowa"/>
    <s v="South Kordofan"/>
    <s v="Ar Reif Ash Shargi"/>
    <m/>
    <m/>
    <s v="Armed conflict, Violence"/>
    <s v="Communal clashes (ethnic, land, cattle) "/>
    <s v="Economic reasons (no livelihood/no services)"/>
    <s v=""/>
    <m/>
    <m/>
    <m/>
    <m/>
    <m/>
    <m/>
    <n v="120"/>
    <n v="21"/>
    <n v="16"/>
    <n v="57"/>
    <n v="94"/>
    <n v="73"/>
    <n v="83"/>
    <n v="99"/>
    <n v="110"/>
    <n v="16"/>
    <n v="21"/>
    <x v="1"/>
    <m/>
    <m/>
    <m/>
    <m/>
    <m/>
    <m/>
    <s v=" الهادي إدريس "/>
    <s v="Ameer"/>
    <s v=" male "/>
    <s v=" 963,541,570 "/>
    <s v=" محمد علي معلا خراش "/>
    <s v="Ameer"/>
    <s v=" male "/>
    <s v=" 919,905,855 "/>
    <s v=" يوسف الفاضل غيبش "/>
    <s v="Ameer"/>
    <s v=" male "/>
    <s v=" 123,544,723 "/>
    <n v="3"/>
    <s v="In person"/>
    <s v="Yes, for most"/>
    <s v="Yes, for most"/>
    <s v="Yes, for most"/>
    <s v="Green     "/>
    <n v="548"/>
    <n v="266"/>
    <n v="324"/>
    <s v="West Kordofan"/>
    <s v="Al Lagowa"/>
    <s v="SD18"/>
    <s v="SD18102"/>
    <s v="Accurate"/>
    <s v="603f8fd4-89db-4f6f-a5c7-ce5a59941efd"/>
    <s v="Show location"/>
  </r>
  <r>
    <s v="2021-05-06"/>
    <s v="Round3"/>
    <x v="8"/>
    <s v="DTM07"/>
    <s v="SD18"/>
    <x v="74"/>
    <s v="DTM0705"/>
    <s v="SD18102"/>
    <s v="Alferdos"/>
    <s v="DTM0705012"/>
    <s v="no"/>
    <n v="11.30433"/>
    <n v="28.533750000000001"/>
    <s v="Rural"/>
    <s v="Village"/>
    <n v="70"/>
    <n v="300"/>
    <n v="347"/>
    <n v="2082"/>
    <m/>
    <m/>
    <n v="170"/>
    <n v="1020"/>
    <m/>
    <m/>
    <n v="35"/>
    <n v="210"/>
    <n v="115"/>
    <n v="690"/>
    <n v="27"/>
    <n v="162"/>
    <x v="7"/>
    <s v="Al Lagowa"/>
    <m/>
    <m/>
    <m/>
    <m/>
    <s v="Communal clashes (ethnic, land, cattle) "/>
    <s v="Economic reasons (no livelihood/no services)"/>
    <s v=""/>
    <s v=""/>
    <m/>
    <m/>
    <m/>
    <m/>
    <m/>
    <n v="347"/>
    <m/>
    <n v="61"/>
    <n v="76"/>
    <n v="46"/>
    <n v="61"/>
    <n v="213"/>
    <n v="378"/>
    <n v="456"/>
    <n v="365"/>
    <n v="350"/>
    <n v="76"/>
    <x v="1"/>
    <m/>
    <m/>
    <m/>
    <m/>
    <m/>
    <m/>
    <s v=" علي عمر الحسنه "/>
    <s v="Religious leaders"/>
    <s v=" male "/>
    <s v=" 913,888,827 "/>
    <s v=" كرو النور قادم "/>
    <s v="Ameer"/>
    <s v=" male "/>
    <s v=" 919,203,002 "/>
    <s v=" ابراهيم ادم عمر "/>
    <s v="Ameer"/>
    <s v=" male "/>
    <s v=" 917,762,225 "/>
    <n v="6"/>
    <s v="In person"/>
    <s v="Yes, for most"/>
    <s v="Yes, for most"/>
    <s v="Yes, for most"/>
    <s v="Green     "/>
    <n v="538"/>
    <n v="1126"/>
    <n v="956"/>
    <s v="West Kordofan"/>
    <s v="Al Lagowa"/>
    <s v="SD18"/>
    <s v="SD18102"/>
    <s v="Close"/>
    <s v="4cdabd5e-a84d-489e-b78d-dedb15120743"/>
    <s v="Show location"/>
  </r>
  <r>
    <s v="2021-05-02"/>
    <s v="Round3"/>
    <x v="8"/>
    <s v="DTM07"/>
    <s v="SD18"/>
    <x v="74"/>
    <s v="DTM0705"/>
    <s v="SD18102"/>
    <s v="Aljogan"/>
    <s v="DTM0705010"/>
    <s v="yes"/>
    <m/>
    <m/>
    <s v="Rural"/>
    <s v="Village"/>
    <n v="81"/>
    <n v="405"/>
    <n v="231"/>
    <n v="1305"/>
    <m/>
    <m/>
    <n v="81"/>
    <n v="405"/>
    <m/>
    <m/>
    <m/>
    <m/>
    <n v="150"/>
    <n v="900"/>
    <m/>
    <m/>
    <x v="7"/>
    <s v="Al Lagowa"/>
    <m/>
    <m/>
    <m/>
    <m/>
    <s v="Armed conflict, Violence"/>
    <s v="Natural disaster (floods, droughts, etc) "/>
    <s v="Economic reasons (no livelihood/no services)"/>
    <s v=""/>
    <m/>
    <n v="231"/>
    <m/>
    <m/>
    <m/>
    <m/>
    <m/>
    <n v="46"/>
    <n v="92"/>
    <n v="57"/>
    <n v="206"/>
    <n v="172"/>
    <n v="193"/>
    <n v="195"/>
    <n v="195"/>
    <n v="92"/>
    <n v="57"/>
    <x v="1"/>
    <m/>
    <m/>
    <m/>
    <m/>
    <m/>
    <m/>
    <s v=" فضل رحمة الله "/>
    <s v="Ameer"/>
    <s v=" male "/>
    <s v=" 919,266,152 "/>
    <s v=" رحمة الله  مصطفى "/>
    <s v="Religious leaders"/>
    <s v=" male "/>
    <s v=" 968,131,361 "/>
    <s v=" حامد  عبدالله  أحمد "/>
    <s v="Ameer"/>
    <s v=" male "/>
    <s v=" 914,454,025 "/>
    <n v="3"/>
    <s v="In person"/>
    <s v="Yes, for most"/>
    <s v="Yes, for most"/>
    <s v="Yes, for most"/>
    <s v="Green     "/>
    <n v="547"/>
    <n v="562"/>
    <n v="743"/>
    <s v="West Kordofan"/>
    <s v="Al Lagowa"/>
    <s v="SD02"/>
    <s v="SD18102"/>
    <s v="NO"/>
    <s v="f1073e13-8a2d-4fd1-b69a-266b879f2fcc"/>
    <s v="Show location"/>
  </r>
  <r>
    <s v="2021-04-25"/>
    <s v="Round3"/>
    <x v="8"/>
    <s v="DTM07"/>
    <s v="SD18"/>
    <x v="74"/>
    <s v="DTM0705"/>
    <s v="SD18102"/>
    <s v="Bark Allah Um bstatna"/>
    <s v="DTM0705009"/>
    <s v="no"/>
    <n v="11.343640000000001"/>
    <n v="28.90343"/>
    <s v="Rural"/>
    <s v="Village"/>
    <n v="95"/>
    <n v="250"/>
    <n v="110"/>
    <n v="250"/>
    <m/>
    <m/>
    <n v="110"/>
    <n v="250"/>
    <m/>
    <m/>
    <m/>
    <m/>
    <m/>
    <m/>
    <m/>
    <m/>
    <x v="7"/>
    <s v="Al Lagowa"/>
    <s v="West Kordofan"/>
    <s v="As Sunut"/>
    <s v="West Kordofan"/>
    <s v="Abu Zabad"/>
    <s v="Communal clashes (ethnic, land, cattle) "/>
    <s v=""/>
    <s v=""/>
    <s v=""/>
    <m/>
    <m/>
    <m/>
    <m/>
    <m/>
    <n v="110"/>
    <m/>
    <n v="6"/>
    <n v="13"/>
    <n v="30"/>
    <n v="13"/>
    <n v="38"/>
    <n v="51"/>
    <n v="43"/>
    <n v="43"/>
    <n v="11"/>
    <n v="2"/>
    <x v="1"/>
    <m/>
    <m/>
    <m/>
    <m/>
    <m/>
    <m/>
    <s v=" الصديق الفضيل "/>
    <s v="Religious leaders"/>
    <s v=" male "/>
    <s v=" 904,899,266 "/>
    <s v=" حسن اللكيب "/>
    <s v="Ameer"/>
    <s v=" male "/>
    <s v=" 901,736,848 "/>
    <s v=" محمد اسماعيل "/>
    <s v="Ameer"/>
    <s v=" male "/>
    <s v=" 918,452,734 "/>
    <n v="4"/>
    <s v="In person"/>
    <s v="Yes, for most"/>
    <s v="Yes, for most"/>
    <s v="Yes, for most"/>
    <s v="Green     "/>
    <n v="534"/>
    <n v="128"/>
    <n v="122"/>
    <s v="West Kordofan"/>
    <s v="Al Lagowa"/>
    <s v="SD18"/>
    <s v="SD18102"/>
    <s v="Accurate"/>
    <s v="986f2160-01ad-4328-8b29-dd7bf19129b9"/>
    <s v="Show location"/>
  </r>
  <r>
    <s v="2021-04-28"/>
    <s v="Round3"/>
    <x v="8"/>
    <s v="DTM07"/>
    <s v="SD18"/>
    <x v="74"/>
    <s v="DTM0705"/>
    <s v="SD18102"/>
    <s v="Gengaru Algusar"/>
    <s v="DTM0705005"/>
    <s v="yes"/>
    <n v="11.247680000000001"/>
    <n v="29.26474"/>
    <s v="Rural"/>
    <s v="Village"/>
    <n v="97"/>
    <n v="800"/>
    <n v="100"/>
    <n v="807"/>
    <m/>
    <m/>
    <m/>
    <m/>
    <n v="100"/>
    <n v="807"/>
    <m/>
    <m/>
    <m/>
    <m/>
    <m/>
    <m/>
    <x v="7"/>
    <s v="Al Lagowa"/>
    <m/>
    <m/>
    <m/>
    <m/>
    <s v="Communal clashes (ethnic, land, cattle) "/>
    <s v=""/>
    <s v=""/>
    <s v=""/>
    <m/>
    <m/>
    <m/>
    <m/>
    <m/>
    <n v="100"/>
    <m/>
    <n v="0"/>
    <n v="31"/>
    <n v="25"/>
    <n v="62"/>
    <n v="246"/>
    <n v="221"/>
    <n v="62"/>
    <n v="123"/>
    <n v="12"/>
    <n v="25"/>
    <x v="1"/>
    <m/>
    <m/>
    <m/>
    <m/>
    <m/>
    <m/>
    <s v=" رحمة حامد حميدان "/>
    <s v="Ameer"/>
    <s v=" male "/>
    <s v=" 968,406,861 "/>
    <s v=" حسن حامد "/>
    <s v="Ameer"/>
    <s v=" male "/>
    <s v=" 914,155,723 "/>
    <s v=" مكائيل ابراهيم "/>
    <s v="Ameer"/>
    <s v=" male "/>
    <s v=" 903,619,566 "/>
    <n v="5"/>
    <s v="In person"/>
    <s v="Yes, for most"/>
    <s v="Yes, for most"/>
    <s v="Yes, for most"/>
    <s v="Green     "/>
    <n v="539"/>
    <n v="345"/>
    <n v="462"/>
    <s v="West Kordofan"/>
    <s v="Al Lagowa"/>
    <s v="SD18"/>
    <s v="SD18102"/>
    <s v="Close"/>
    <s v="fc454446-48c7-449f-aa54-3c990bd96202"/>
    <s v="Show location"/>
  </r>
  <r>
    <s v="2021-05-05"/>
    <s v="Round3"/>
    <x v="8"/>
    <s v="DTM07"/>
    <s v="SD18"/>
    <x v="74"/>
    <s v="DTM0705"/>
    <s v="SD18102"/>
    <s v="Lagawa 1"/>
    <s v="DTM0705016"/>
    <s v="no"/>
    <n v="11.666130000000001"/>
    <n v="29.16733"/>
    <s v="Urban"/>
    <s v="neighborhood"/>
    <n v="35"/>
    <n v="250"/>
    <n v="251"/>
    <n v="1506"/>
    <m/>
    <m/>
    <n v="251"/>
    <n v="1506"/>
    <m/>
    <m/>
    <m/>
    <m/>
    <m/>
    <m/>
    <m/>
    <m/>
    <x v="7"/>
    <s v="Al Lagowa"/>
    <m/>
    <m/>
    <m/>
    <m/>
    <s v="Armed conflict, Violence"/>
    <s v="Communal clashes (ethnic, land, cattle) "/>
    <s v="Economic reasons (no livelihood/no services)"/>
    <s v=""/>
    <m/>
    <m/>
    <m/>
    <m/>
    <m/>
    <m/>
    <n v="251"/>
    <n v="41"/>
    <n v="31"/>
    <n v="72"/>
    <n v="123"/>
    <n v="359"/>
    <n v="306"/>
    <n v="256"/>
    <n v="236"/>
    <n v="51"/>
    <n v="31"/>
    <x v="1"/>
    <m/>
    <m/>
    <m/>
    <m/>
    <m/>
    <m/>
    <s v=" عثمان صالح "/>
    <s v="Religious leaders"/>
    <s v=" male "/>
    <s v=" 913,256,685 "/>
    <s v=" عبد الله كوة تيه "/>
    <s v="Ameer"/>
    <s v=" male "/>
    <s v=" 915,420,201 "/>
    <s v=" عاطف الامين "/>
    <s v="Ameer"/>
    <s v=" male "/>
    <s v=" 915,554,998 "/>
    <n v="4"/>
    <s v="In person"/>
    <s v="Yes, for most"/>
    <s v="Yes, for most"/>
    <s v="Yes, for most"/>
    <s v="Green     "/>
    <n v="535"/>
    <n v="779"/>
    <n v="727"/>
    <s v="West Kordofan"/>
    <s v="Al Lagowa"/>
    <s v="SD18"/>
    <s v="SD18102"/>
    <s v="Accurate"/>
    <s v="dacbc428-52c8-4178-84af-03cf3e806a92"/>
    <s v="Show location"/>
  </r>
  <r>
    <s v="2021-05-04"/>
    <s v="Round3"/>
    <x v="8"/>
    <s v="DTM07"/>
    <s v="SD18"/>
    <x v="74"/>
    <s v="DTM0705"/>
    <s v="SD18102"/>
    <s v="Lagawa 2"/>
    <s v="DTM0705017"/>
    <s v="yes"/>
    <n v="11.108549999999999"/>
    <n v="28.947179999999999"/>
    <s v="Rural"/>
    <s v="Village"/>
    <n v="60"/>
    <n v="350"/>
    <n v="424"/>
    <n v="2544"/>
    <m/>
    <m/>
    <m/>
    <m/>
    <m/>
    <m/>
    <m/>
    <m/>
    <m/>
    <m/>
    <n v="424"/>
    <n v="2544"/>
    <x v="7"/>
    <s v="Al Lagowa"/>
    <m/>
    <m/>
    <m/>
    <m/>
    <s v="Armed conflict, Violence"/>
    <s v="Communal clashes (ethnic, land, cattle) "/>
    <s v="Economic reasons (no livelihood/no services)"/>
    <s v=""/>
    <m/>
    <m/>
    <m/>
    <m/>
    <m/>
    <m/>
    <n v="424"/>
    <n v="197"/>
    <n v="175"/>
    <n v="175"/>
    <n v="307"/>
    <n v="241"/>
    <n v="352"/>
    <n v="439"/>
    <n v="395"/>
    <n v="66"/>
    <n v="197"/>
    <x v="1"/>
    <m/>
    <m/>
    <m/>
    <m/>
    <m/>
    <m/>
    <s v=" عبدالله  سليمان  كنو "/>
    <s v="Religious leaders"/>
    <s v=" male "/>
    <s v=" 915,293,448 "/>
    <s v=" محمد بريمة  موم "/>
    <s v="Ameer"/>
    <s v=" male "/>
    <s v=" 918,403,935 "/>
    <s v=" عبدالفضيل  عوض صابون "/>
    <s v="Ameer"/>
    <s v=" male "/>
    <s v=" 914,651,081 "/>
    <n v="3"/>
    <s v="In person"/>
    <s v="Yes, for most"/>
    <s v="Yes, for most"/>
    <s v="Yes, for most"/>
    <s v="Green     "/>
    <n v="546"/>
    <n v="1118"/>
    <n v="1426"/>
    <s v="West Kordofan"/>
    <s v="Al Lagowa"/>
    <s v="SD18"/>
    <s v="SD18102"/>
    <s v="Accurate"/>
    <s v="416ea00d-b7ad-4749-806d-5d11b07dc279"/>
    <s v="Show location"/>
  </r>
  <r>
    <s v="2021-05-03"/>
    <s v="Round3"/>
    <x v="8"/>
    <s v="DTM07"/>
    <s v="SD18"/>
    <x v="74"/>
    <s v="DTM0705"/>
    <s v="SD18102"/>
    <s v="Lagawa 3"/>
    <s v="DTM0705018"/>
    <s v="no"/>
    <n v="11.413169999999999"/>
    <n v="29.118480000000002"/>
    <s v="Urban"/>
    <s v="neighborhood"/>
    <n v="398"/>
    <n v="2705"/>
    <n v="385"/>
    <n v="1590"/>
    <n v="385"/>
    <n v="1590"/>
    <m/>
    <m/>
    <m/>
    <m/>
    <m/>
    <m/>
    <m/>
    <m/>
    <m/>
    <m/>
    <x v="7"/>
    <s v="Al Lagowa"/>
    <m/>
    <m/>
    <m/>
    <m/>
    <s v="Armed conflict, Violence"/>
    <s v="Communal clashes (ethnic, land, cattle) "/>
    <s v="Economic reasons (no livelihood/no services)"/>
    <s v=""/>
    <m/>
    <n v="385"/>
    <m/>
    <m/>
    <m/>
    <m/>
    <m/>
    <n v="121"/>
    <n v="94"/>
    <n v="94"/>
    <n v="229"/>
    <n v="175"/>
    <n v="205"/>
    <n v="269"/>
    <n v="269"/>
    <n v="40"/>
    <n v="94"/>
    <x v="1"/>
    <m/>
    <m/>
    <m/>
    <m/>
    <m/>
    <m/>
    <s v=" حمدان عبدالله  حماد "/>
    <s v="Religious leaders"/>
    <s v=" male "/>
    <s v=" 912,745,418 "/>
    <s v=" محجوب فضل الله  فضل المولى "/>
    <s v="Ameer"/>
    <s v=" male "/>
    <s v=" 919,994,003 "/>
    <s v=" آدم إسماعيل سمبو "/>
    <s v="Religious leaders"/>
    <s v=" male "/>
    <s v=" 916,137,584 "/>
    <n v="3"/>
    <s v="In person"/>
    <s v="Yes, for most"/>
    <s v="Yes, for most"/>
    <s v="Yes, for most"/>
    <s v="Green     "/>
    <n v="545"/>
    <n v="699"/>
    <n v="891"/>
    <s v="West Kordofan"/>
    <s v="Al Lagowa"/>
    <s v="SD18"/>
    <s v="SD18102"/>
    <s v="Accurate"/>
    <s v="3083b71b-4696-4ecc-b8c1-a43fc18b0c33"/>
    <s v="Show location"/>
  </r>
  <r>
    <s v="2021-04-26"/>
    <s v="Round3"/>
    <x v="8"/>
    <s v="DTM07"/>
    <s v="SD18"/>
    <x v="74"/>
    <s v="DTM0705"/>
    <s v="SD18102"/>
    <s v="Om Sheraa"/>
    <s v="DTM0705007"/>
    <s v="yes"/>
    <n v="11.493969"/>
    <n v="28.780200000000001"/>
    <s v="Rural"/>
    <s v="Village"/>
    <n v="19"/>
    <n v="77"/>
    <n v="19"/>
    <n v="77"/>
    <n v="19"/>
    <n v="77"/>
    <m/>
    <m/>
    <m/>
    <m/>
    <m/>
    <m/>
    <m/>
    <m/>
    <m/>
    <m/>
    <x v="7"/>
    <s v="As Sunut"/>
    <m/>
    <m/>
    <m/>
    <m/>
    <s v="Communal clashes (ethnic, land, cattle) "/>
    <s v="Natural disaster (floods, droughts, etc) "/>
    <s v="Armed conflict, Violence"/>
    <s v=""/>
    <m/>
    <m/>
    <m/>
    <m/>
    <m/>
    <n v="19"/>
    <m/>
    <n v="1"/>
    <n v="6"/>
    <n v="10"/>
    <n v="7"/>
    <n v="11"/>
    <n v="13"/>
    <n v="11"/>
    <n v="10"/>
    <n v="6"/>
    <n v="2"/>
    <x v="1"/>
    <m/>
    <m/>
    <m/>
    <m/>
    <m/>
    <m/>
    <s v=" حسن محمد عبد الواحد "/>
    <s v="Ameer"/>
    <s v=" male "/>
    <s v=" 913,276,158 "/>
    <s v=" حيدر عبد الله احمد "/>
    <s v="Ameer"/>
    <s v=" male "/>
    <s v=" 907,128,874 "/>
    <s v=" ادم حمدين "/>
    <s v="Shaik"/>
    <s v=" male "/>
    <s v=" 919,716,063 "/>
    <n v="7"/>
    <s v="In person"/>
    <s v="Yes, for most"/>
    <s v="Yes, for most"/>
    <s v="Yes, for most"/>
    <s v="Green     "/>
    <n v="537"/>
    <n v="39"/>
    <n v="38"/>
    <s v="West Kordofan"/>
    <s v="Al Lagowa"/>
    <s v="SD18"/>
    <s v="SD18102"/>
    <s v="Close"/>
    <s v="b1df4e4f-47d9-4352-abe4-144457b2576a"/>
    <s v="Show location"/>
  </r>
  <r>
    <s v="2021-04-26"/>
    <s v="Round3"/>
    <x v="8"/>
    <s v="DTM07"/>
    <s v="SD18"/>
    <x v="75"/>
    <s v="DTM0712"/>
    <s v="SD18106"/>
    <s v="Al a'zam"/>
    <s v="DTM0712002"/>
    <s v="yes"/>
    <n v="10.49915"/>
    <n v="27.518709999999999"/>
    <s v="Rural"/>
    <s v="Village"/>
    <m/>
    <m/>
    <n v="60"/>
    <n v="872"/>
    <m/>
    <m/>
    <m/>
    <m/>
    <m/>
    <m/>
    <m/>
    <m/>
    <n v="60"/>
    <n v="872"/>
    <m/>
    <m/>
    <x v="7"/>
    <s v="Al Meiram"/>
    <m/>
    <m/>
    <m/>
    <m/>
    <s v="Economic reasons (no livelihood/no services)"/>
    <s v="Communal clashes (ethnic, land, cattle) "/>
    <s v=""/>
    <s v=""/>
    <m/>
    <m/>
    <m/>
    <m/>
    <m/>
    <m/>
    <n v="60"/>
    <n v="11"/>
    <n v="36"/>
    <n v="42"/>
    <n v="81"/>
    <n v="61"/>
    <n v="112"/>
    <n v="127"/>
    <n v="197"/>
    <n v="96"/>
    <n v="109"/>
    <x v="3"/>
    <s v="West Kordofan"/>
    <s v="Al Meiram"/>
    <m/>
    <m/>
    <m/>
    <m/>
    <s v=" محمد الجله حامدين "/>
    <s v="Ameer"/>
    <s v=" male "/>
    <s v=" 100,300,819 "/>
    <s v=" ادم حمدي سلومه "/>
    <s v="Ameer"/>
    <s v=" male "/>
    <s v=" 124,415,061 "/>
    <s v=" عبدالرحمن عبدالله علي "/>
    <s v="Ameer"/>
    <s v=" male "/>
    <s v=" 121,444,198 "/>
    <n v="3"/>
    <s v="In person"/>
    <s v="Yes, for most"/>
    <s v="Yes, for most"/>
    <s v="Yes, for most"/>
    <s v="Green     "/>
    <n v="1540"/>
    <n v="337"/>
    <n v="535"/>
    <s v="West Kordofan"/>
    <s v="Al Meiram"/>
    <s v="SD18"/>
    <s v="SD18106"/>
    <s v="Accurate"/>
    <s v="e60cd07c-f6ba-4a4d-aeef-b7f6f0c0f0fb"/>
    <s v="Show location"/>
  </r>
  <r>
    <s v="2021-05-03"/>
    <s v="Round3"/>
    <x v="8"/>
    <s v="DTM07"/>
    <s v="SD18"/>
    <x v="75"/>
    <s v="DTM0712"/>
    <s v="SD18106"/>
    <s v="Al Tadamon"/>
    <s v="DTM0712014"/>
    <s v="no"/>
    <n v="10.137919999999999"/>
    <n v="27.693639999999998"/>
    <s v="Urban"/>
    <s v="neighborhood"/>
    <m/>
    <m/>
    <n v="65"/>
    <n v="390"/>
    <m/>
    <m/>
    <m/>
    <m/>
    <m/>
    <m/>
    <m/>
    <m/>
    <n v="65"/>
    <n v="390"/>
    <m/>
    <m/>
    <x v="7"/>
    <m/>
    <s v="South Kordofan"/>
    <m/>
    <s v="West Darfur"/>
    <m/>
    <s v="Economic reasons (no livelihood/no services)"/>
    <s v="Armed conflict, Violence"/>
    <s v="Communal clashes (ethnic, land, cattle) "/>
    <s v=""/>
    <m/>
    <n v="65"/>
    <m/>
    <m/>
    <m/>
    <m/>
    <m/>
    <n v="14"/>
    <n v="17"/>
    <n v="23"/>
    <n v="21"/>
    <n v="30"/>
    <n v="35"/>
    <n v="81"/>
    <n v="68"/>
    <n v="41"/>
    <n v="60"/>
    <x v="1"/>
    <m/>
    <m/>
    <m/>
    <m/>
    <m/>
    <m/>
    <s v=" محمد سليمان محمد "/>
    <s v="Ameer"/>
    <s v=" male "/>
    <s v=" 914,453,447 "/>
    <s v=" حمد عباس حمد "/>
    <s v="Ameer"/>
    <s v=" male "/>
    <s v=""/>
    <s v=" الطيب حسين حسن "/>
    <s v="Ameer"/>
    <s v=" male "/>
    <s v=" 913,748,608 "/>
    <n v="3"/>
    <s v="In person"/>
    <s v="Yes, for everything"/>
    <s v="Yes, for everything"/>
    <s v="Yes, for everything"/>
    <s v="Green     "/>
    <n v="570"/>
    <n v="189"/>
    <n v="201"/>
    <s v="West Kordofan"/>
    <s v="Al Meiram"/>
    <s v="SD18"/>
    <s v="SD18106"/>
    <s v="Accurate"/>
    <s v="655c5818-ed47-450b-9ff0-e2b2ee147bef"/>
    <s v="Show location"/>
  </r>
  <r>
    <s v="2021-05-05"/>
    <s v="Round3"/>
    <x v="8"/>
    <s v="DTM07"/>
    <s v="SD18"/>
    <x v="75"/>
    <s v="DTM0712"/>
    <s v="SD18106"/>
    <s v="Alghabsha+sharef"/>
    <s v="DTM0712011"/>
    <s v="no"/>
    <n v="10.351190000000001"/>
    <n v="27.709150000000001"/>
    <s v="Rural"/>
    <s v="Village"/>
    <n v="78"/>
    <n v="376"/>
    <n v="78"/>
    <n v="468"/>
    <m/>
    <m/>
    <m/>
    <m/>
    <m/>
    <m/>
    <m/>
    <m/>
    <n v="78"/>
    <n v="468"/>
    <m/>
    <m/>
    <x v="7"/>
    <m/>
    <m/>
    <m/>
    <m/>
    <m/>
    <s v="Communal clashes (ethnic, land, cattle) "/>
    <s v="Economic reasons (no livelihood/no services)"/>
    <s v="Armed conflict, Violence"/>
    <s v=""/>
    <m/>
    <n v="78"/>
    <m/>
    <m/>
    <m/>
    <m/>
    <m/>
    <n v="16"/>
    <n v="18"/>
    <n v="20"/>
    <n v="23"/>
    <n v="32"/>
    <n v="37"/>
    <n v="89"/>
    <n v="71"/>
    <n v="87"/>
    <n v="75"/>
    <x v="1"/>
    <m/>
    <m/>
    <m/>
    <m/>
    <m/>
    <m/>
    <s v=" عبدالرحمن حماد بشير "/>
    <s v="Ameer"/>
    <s v=" male "/>
    <s v=" 963,130,029 "/>
    <s v=" رمضان جمعه "/>
    <s v="Ameer"/>
    <s v=" male "/>
    <s v=" 913,876,261 "/>
    <s v=" محمود "/>
    <s v="Ameer"/>
    <s v=" male "/>
    <s v=" 123,789,046 "/>
    <n v="4"/>
    <s v="In person"/>
    <s v="Only for some"/>
    <s v="Only for some"/>
    <s v="Only for some"/>
    <s v="Green     "/>
    <n v="571"/>
    <n v="244"/>
    <n v="224"/>
    <s v="West Kordofan"/>
    <s v="Al Meiram"/>
    <s v="SD18"/>
    <s v="SD18106"/>
    <s v="Close"/>
    <s v="5c8ed457-91ea-4dd6-a43c-f9eed3e39280"/>
    <s v="Show location"/>
  </r>
  <r>
    <s v="2021-05-04"/>
    <s v="Round3"/>
    <x v="8"/>
    <s v="DTM07"/>
    <s v="SD18"/>
    <x v="75"/>
    <s v="DTM0712"/>
    <s v="SD18106"/>
    <s v="Alrotat"/>
    <s v="DTM0712009"/>
    <s v="yes"/>
    <n v="10.223599999999999"/>
    <n v="27.704329999999999"/>
    <s v="Rural"/>
    <s v="Village"/>
    <n v="20"/>
    <n v="81"/>
    <n v="20"/>
    <n v="104"/>
    <m/>
    <m/>
    <n v="20"/>
    <n v="104"/>
    <m/>
    <m/>
    <m/>
    <m/>
    <m/>
    <m/>
    <m/>
    <m/>
    <x v="7"/>
    <s v="Al Meiram"/>
    <m/>
    <m/>
    <m/>
    <m/>
    <s v="Economic reasons (no livelihood/no services)"/>
    <s v="Communal clashes (ethnic, land, cattle) "/>
    <s v=""/>
    <s v=""/>
    <m/>
    <n v="20"/>
    <m/>
    <m/>
    <m/>
    <m/>
    <m/>
    <n v="6"/>
    <n v="9"/>
    <n v="8"/>
    <n v="9"/>
    <n v="7"/>
    <n v="5"/>
    <n v="20"/>
    <n v="24"/>
    <n v="7"/>
    <n v="9"/>
    <x v="1"/>
    <m/>
    <m/>
    <m/>
    <m/>
    <m/>
    <m/>
    <s v=" حماد الفهيم البشر "/>
    <s v="Religious leaders"/>
    <s v=" male "/>
    <s v=" 129,165,169 "/>
    <s v=" عبد الرحمن طبيق محمد "/>
    <s v="Ameer"/>
    <s v=" male "/>
    <s v=" 111,967,891 "/>
    <s v=""/>
    <s v=""/>
    <s v=""/>
    <s v=""/>
    <n v="2"/>
    <s v="In person"/>
    <s v="Yes, for everything"/>
    <s v="Yes, for most"/>
    <s v="Yes, for most"/>
    <s v="Orange    "/>
    <n v="607"/>
    <n v="48"/>
    <n v="56"/>
    <s v="West Kordofan"/>
    <s v="Al Meiram"/>
    <s v="SD18"/>
    <s v="SD18106"/>
    <s v="Accurate"/>
    <s v="3a2d696b-69dc-4355-b0d2-c83a23aab03b"/>
    <s v="Show location"/>
  </r>
  <r>
    <s v="2021-04-28"/>
    <s v="Round3"/>
    <x v="8"/>
    <s v="DTM07"/>
    <s v="SD18"/>
    <x v="75"/>
    <s v="DTM0712"/>
    <s v="SD18106"/>
    <s v="Alzrafa Albirda"/>
    <s v="DTM0712006"/>
    <s v="yes"/>
    <n v="10.26483"/>
    <n v="27.851330000000001"/>
    <s v="Rural"/>
    <s v="Village"/>
    <m/>
    <m/>
    <n v="70"/>
    <n v="420"/>
    <m/>
    <m/>
    <m/>
    <m/>
    <m/>
    <m/>
    <m/>
    <m/>
    <n v="70"/>
    <n v="420"/>
    <m/>
    <m/>
    <x v="2"/>
    <s v="Ag Geneina"/>
    <s v="West Darfur"/>
    <m/>
    <m/>
    <m/>
    <s v="Armed conflict, Violence"/>
    <s v="Communal clashes (ethnic, land, cattle) "/>
    <s v="Economic reasons (no livelihood/no services)"/>
    <s v=""/>
    <m/>
    <m/>
    <m/>
    <m/>
    <m/>
    <m/>
    <n v="70"/>
    <n v="12"/>
    <n v="18"/>
    <n v="26"/>
    <n v="38"/>
    <n v="36"/>
    <n v="79"/>
    <n v="47"/>
    <n v="86"/>
    <n v="32"/>
    <n v="46"/>
    <x v="1"/>
    <m/>
    <m/>
    <m/>
    <m/>
    <m/>
    <m/>
    <s v=" علي كرومه قرينيق "/>
    <s v="Religious leaders"/>
    <s v=" male "/>
    <s v=" 114,587,977 "/>
    <s v=" علي الدود محمد العبيد "/>
    <s v="Ameer"/>
    <s v=" male "/>
    <s v=" 121,582,005 "/>
    <s v=" اجبر شوكه ااجبر "/>
    <s v="Ameer"/>
    <s v=" male "/>
    <s v=" 128,557,472 "/>
    <n v="3"/>
    <s v="In person"/>
    <s v="Yes, for most"/>
    <s v="Yes, for most"/>
    <s v="Yes, for everything"/>
    <s v="Green     "/>
    <n v="1539"/>
    <n v="153"/>
    <n v="267"/>
    <s v="West Kordofan"/>
    <s v="Al Meiram"/>
    <s v="SD18"/>
    <s v="SD18106"/>
    <s v="Accurate"/>
    <s v="f9d2bc7f-435a-4b18-9f28-9c10f5411045"/>
    <s v="Show location"/>
  </r>
  <r>
    <s v="2021-04-29"/>
    <s v="Round3"/>
    <x v="8"/>
    <s v="DTM07"/>
    <s v="SD18"/>
    <x v="75"/>
    <s v="DTM0712"/>
    <s v="SD18106"/>
    <s v="Um seninaya"/>
    <s v="DTM0712008"/>
    <s v="yes"/>
    <n v="10.18684"/>
    <n v="27.74212"/>
    <s v="Rural"/>
    <s v="Village"/>
    <n v="8"/>
    <n v="49"/>
    <n v="8"/>
    <n v="42"/>
    <m/>
    <m/>
    <m/>
    <m/>
    <n v="8"/>
    <n v="42"/>
    <m/>
    <m/>
    <m/>
    <m/>
    <m/>
    <m/>
    <x v="2"/>
    <s v="Ag Geneina"/>
    <m/>
    <m/>
    <m/>
    <m/>
    <s v="Economic reasons (no livelihood/no services)"/>
    <s v="Armed conflict, Violence"/>
    <s v=""/>
    <s v=""/>
    <m/>
    <n v="8"/>
    <m/>
    <m/>
    <m/>
    <m/>
    <m/>
    <n v="2"/>
    <n v="4"/>
    <n v="4"/>
    <n v="6"/>
    <n v="4"/>
    <n v="4"/>
    <n v="8"/>
    <n v="8"/>
    <n v="0"/>
    <n v="2"/>
    <x v="1"/>
    <m/>
    <m/>
    <m/>
    <m/>
    <m/>
    <m/>
    <s v=" احمد ابكر عبدالرحمن "/>
    <s v="Religious leaders"/>
    <s v=" male "/>
    <s v=" 969,693,102 "/>
    <s v=" الرضي حمدان جبهه "/>
    <s v="Ameer"/>
    <s v=" male "/>
    <s v=" 961,262,400 "/>
    <s v=" عمر محمد توم مطر "/>
    <s v="Ameer"/>
    <s v=" male "/>
    <s v=" 126,658,231 "/>
    <n v="3"/>
    <s v="In person"/>
    <s v="Yes, for everything"/>
    <s v="Yes, for most"/>
    <s v="Yes, for most"/>
    <s v="Green     "/>
    <n v="1538"/>
    <n v="18"/>
    <n v="24"/>
    <s v="West Kordofan"/>
    <s v="Al Meiram"/>
    <s v="SD18"/>
    <s v="SD18106"/>
    <s v="Accurate"/>
    <s v="577cb59f-d6dd-48a3-a534-0791fdecac57"/>
    <s v="Show location"/>
  </r>
  <r>
    <s v="2021-04-29"/>
    <s v="Round3"/>
    <x v="8"/>
    <s v="DTM07"/>
    <s v="SD18"/>
    <x v="76"/>
    <s v="DTM0710"/>
    <s v="SD18022"/>
    <s v="Abu Mariga Hajr"/>
    <s v="DTM0710003"/>
    <s v="yes"/>
    <n v="12.95495"/>
    <n v="28.679880000000001"/>
    <s v="Rural"/>
    <s v="Village"/>
    <n v="5"/>
    <n v="34"/>
    <n v="7"/>
    <n v="34"/>
    <m/>
    <m/>
    <n v="7"/>
    <n v="34"/>
    <m/>
    <m/>
    <m/>
    <m/>
    <m/>
    <m/>
    <m/>
    <m/>
    <x v="7"/>
    <s v="Al Meiram"/>
    <s v="West Kordofan"/>
    <s v="Abyei"/>
    <s v="Central Darfur"/>
    <m/>
    <s v="Communal clashes (ethnic, land, cattle) "/>
    <s v="Armed conflict, Violence"/>
    <s v="Natural disaster (floods, droughts, etc)"/>
    <s v=""/>
    <m/>
    <m/>
    <m/>
    <m/>
    <m/>
    <m/>
    <n v="7"/>
    <n v="2"/>
    <n v="1"/>
    <n v="5"/>
    <n v="3"/>
    <n v="4"/>
    <n v="3"/>
    <n v="7"/>
    <n v="6"/>
    <n v="2"/>
    <n v="1"/>
    <x v="1"/>
    <m/>
    <m/>
    <m/>
    <m/>
    <m/>
    <m/>
    <s v=" شيخ مسند "/>
    <s v="Religious leaders"/>
    <s v=" male "/>
    <s v=" 918,728,488 "/>
    <s v=""/>
    <s v=""/>
    <s v=""/>
    <s v=""/>
    <s v=""/>
    <s v=""/>
    <s v=""/>
    <s v=""/>
    <n v="3"/>
    <s v="In person"/>
    <s v="Yes, for everything"/>
    <s v="Yes, for everything"/>
    <s v="Yes, for everything"/>
    <s v="Green     "/>
    <n v="579"/>
    <n v="20"/>
    <n v="14"/>
    <s v="West Kordofan"/>
    <s v="An Nuhud"/>
    <s v="SD18"/>
    <s v="SD18022"/>
    <s v="Accurate"/>
    <s v="d5a62424-3cd9-4042-8ea6-937ea1080209"/>
    <s v="Show location"/>
  </r>
  <r>
    <s v="2021-05-06"/>
    <s v="Round3"/>
    <x v="8"/>
    <s v="DTM07"/>
    <s v="SD18"/>
    <x v="76"/>
    <s v="DTM0710"/>
    <s v="SD18022"/>
    <s v="Alenabia"/>
    <s v="DTM0710011"/>
    <s v="yes"/>
    <n v="13.63593"/>
    <n v="28.032209999999999"/>
    <s v="Rural"/>
    <s v="Village"/>
    <n v="27"/>
    <n v="142"/>
    <n v="27"/>
    <n v="130"/>
    <n v="7"/>
    <n v="36"/>
    <n v="15"/>
    <n v="72"/>
    <n v="5"/>
    <n v="22"/>
    <m/>
    <m/>
    <m/>
    <m/>
    <m/>
    <m/>
    <x v="8"/>
    <s v="Soudari"/>
    <s v="West Kordofan"/>
    <s v="Ghubaish"/>
    <s v="East Darfur"/>
    <s v="Abu Karinka"/>
    <s v="Communal clashes (ethnic, land, cattle) "/>
    <s v="Natural disaster (floods, droughts, etc) "/>
    <s v="Economic reasons (no livelihood/no services)"/>
    <s v=""/>
    <m/>
    <m/>
    <m/>
    <m/>
    <m/>
    <m/>
    <n v="27"/>
    <n v="0"/>
    <n v="0"/>
    <n v="11"/>
    <n v="11"/>
    <n v="25"/>
    <n v="24"/>
    <n v="31"/>
    <n v="28"/>
    <n v="0"/>
    <n v="0"/>
    <x v="1"/>
    <m/>
    <m/>
    <m/>
    <m/>
    <m/>
    <m/>
    <s v=" السيد ودالاحيدب "/>
    <s v="Religious leaders"/>
    <s v=" male "/>
    <s v=" 911,251,962 "/>
    <s v=" علي احمد علي "/>
    <s v="Ameer"/>
    <s v=" male "/>
    <s v=" 911,936,990 "/>
    <s v=""/>
    <s v=""/>
    <s v=""/>
    <s v=""/>
    <n v="2"/>
    <s v="On the phone"/>
    <s v="Yes, for most"/>
    <s v="Yes, for most"/>
    <s v="Yes, for most"/>
    <s v="Orange    "/>
    <n v="563"/>
    <n v="67"/>
    <n v="63"/>
    <s v="West Kordofan"/>
    <s v="An Nuhud"/>
    <s v="SD18"/>
    <s v="SD18022"/>
    <s v="Accurate"/>
    <s v="9beab3ae-7eea-4236-92fe-97fa499299a7"/>
    <s v="Show location"/>
  </r>
  <r>
    <s v="2021-05-06"/>
    <s v="Round3"/>
    <x v="8"/>
    <s v="DTM07"/>
    <s v="SD18"/>
    <x v="76"/>
    <s v="DTM0710"/>
    <s v="SD18022"/>
    <s v="Alhour"/>
    <s v="DTM0710004"/>
    <s v="yes"/>
    <n v="13.92611"/>
    <n v="28.129899999999999"/>
    <s v="Rural"/>
    <s v="Village"/>
    <n v="34"/>
    <n v="228"/>
    <n v="41"/>
    <n v="205"/>
    <m/>
    <m/>
    <n v="41"/>
    <n v="205"/>
    <m/>
    <m/>
    <m/>
    <m/>
    <m/>
    <m/>
    <m/>
    <m/>
    <x v="8"/>
    <s v="Soudari"/>
    <s v="North Darfur"/>
    <s v="At Tawisha"/>
    <m/>
    <m/>
    <s v="Communal clashes (ethnic, land, cattle) "/>
    <s v="Armed conflict, Violence"/>
    <s v="Natural disaster (floods, droughts, etc)"/>
    <s v=""/>
    <m/>
    <m/>
    <m/>
    <m/>
    <m/>
    <m/>
    <n v="41"/>
    <n v="0"/>
    <n v="0"/>
    <n v="16"/>
    <n v="12"/>
    <n v="25"/>
    <n v="23"/>
    <n v="58"/>
    <n v="60"/>
    <n v="6"/>
    <n v="5"/>
    <x v="0"/>
    <m/>
    <m/>
    <m/>
    <m/>
    <m/>
    <m/>
    <s v=" الصادق جادالله "/>
    <s v="Ameer"/>
    <s v=" male "/>
    <s v=" 918,347,162 "/>
    <s v=""/>
    <s v=""/>
    <s v=""/>
    <s v=""/>
    <s v=""/>
    <s v=""/>
    <s v=""/>
    <s v=""/>
    <n v="2"/>
    <s v="In person"/>
    <s v="Yes, for everything"/>
    <s v="Yes, for everything"/>
    <s v="Yes, for everything"/>
    <s v="Green     "/>
    <n v="576"/>
    <n v="105"/>
    <n v="100"/>
    <s v="West Kordofan"/>
    <s v="An Nuhud"/>
    <s v="SD18"/>
    <s v="SD18022"/>
    <s v="Accurate"/>
    <s v="6b60ae10-0680-4327-9ccf-dd557dfc585d"/>
    <s v="Show location"/>
  </r>
  <r>
    <s v="2021-05-05"/>
    <s v="Round3"/>
    <x v="8"/>
    <s v="DTM07"/>
    <s v="SD18"/>
    <x v="76"/>
    <s v="DTM0710"/>
    <s v="SD18022"/>
    <s v="Alkobrah"/>
    <s v="DTM0710015"/>
    <s v="no"/>
    <n v="13.44215"/>
    <n v="28.13054"/>
    <s v="Rural"/>
    <s v="Village"/>
    <n v="37"/>
    <n v="222"/>
    <n v="25"/>
    <n v="158"/>
    <n v="13"/>
    <n v="80"/>
    <n v="8"/>
    <n v="51"/>
    <m/>
    <m/>
    <m/>
    <m/>
    <n v="4"/>
    <n v="27"/>
    <m/>
    <m/>
    <x v="8"/>
    <s v="Soudari"/>
    <s v="East Darfur"/>
    <s v="Abu Karinka"/>
    <s v="West Kordofan"/>
    <s v="Wad Bandah"/>
    <s v="Communal clashes (ethnic, land, cattle) "/>
    <s v="Economic reasons (no livelihood/no services)"/>
    <s v="Armed conflict, Violence"/>
    <s v=""/>
    <m/>
    <m/>
    <m/>
    <m/>
    <m/>
    <m/>
    <n v="25"/>
    <n v="5"/>
    <n v="6"/>
    <n v="15"/>
    <n v="16"/>
    <n v="22"/>
    <n v="23"/>
    <n v="38"/>
    <n v="33"/>
    <n v="0"/>
    <n v="0"/>
    <x v="1"/>
    <m/>
    <m/>
    <m/>
    <m/>
    <m/>
    <m/>
    <s v=" احمد حسن جميل الله "/>
    <s v="Religious leaders"/>
    <s v=" male "/>
    <s v=" 915,085,572 "/>
    <s v=" بدوي ابراهيم حمدان "/>
    <s v="Religious leaders"/>
    <s v=" male "/>
    <s v=" 916,316,635 "/>
    <s v=" عبدالحق اسماعيل محمد حمدان "/>
    <s v="Ameer"/>
    <s v=" male "/>
    <s v=" 902,474,188 "/>
    <n v="5"/>
    <s v="In person"/>
    <s v="Yes, for most"/>
    <s v="Yes, for most"/>
    <s v="Yes, for most"/>
    <s v="Green     "/>
    <n v="562"/>
    <n v="80"/>
    <n v="78"/>
    <s v="West Kordofan"/>
    <s v="An Nuhud"/>
    <s v="SD18"/>
    <s v="SD18022"/>
    <s v="Accurate"/>
    <s v="773a6c90-a881-4180-b6e7-aa33d0e06d1f"/>
    <s v="Show location"/>
  </r>
  <r>
    <s v="2021-05-07"/>
    <s v="Round3"/>
    <x v="8"/>
    <s v="DTM07"/>
    <s v="SD18"/>
    <x v="76"/>
    <s v="DTM0710"/>
    <s v="SD18022"/>
    <s v="Alshengia"/>
    <s v="DTM0710008"/>
    <s v="yes"/>
    <n v="13.93366"/>
    <n v="28.129899999999999"/>
    <s v="Rural"/>
    <s v="Village"/>
    <n v="16"/>
    <n v="79"/>
    <n v="21"/>
    <n v="103"/>
    <n v="4"/>
    <n v="20"/>
    <n v="7"/>
    <n v="35"/>
    <n v="5"/>
    <n v="18"/>
    <m/>
    <m/>
    <n v="5"/>
    <n v="30"/>
    <m/>
    <m/>
    <x v="8"/>
    <s v="Soudari"/>
    <s v="West Kordofan"/>
    <s v="Babanusa"/>
    <s v="West Kordofan"/>
    <s v="Wad Bandah"/>
    <s v="Communal clashes (ethnic, land, cattle) "/>
    <s v="Economic reasons (no livelihood/no services)"/>
    <s v="Armed conflict, Violence"/>
    <s v=""/>
    <m/>
    <m/>
    <m/>
    <m/>
    <m/>
    <m/>
    <n v="21"/>
    <n v="2"/>
    <n v="5"/>
    <n v="8"/>
    <n v="15"/>
    <n v="15"/>
    <n v="16"/>
    <n v="21"/>
    <n v="21"/>
    <n v="0"/>
    <n v="0"/>
    <x v="1"/>
    <m/>
    <m/>
    <m/>
    <m/>
    <m/>
    <m/>
    <s v=" ابراهيم عيسى خضر "/>
    <s v="Ameer"/>
    <s v=" male "/>
    <s v=" 905,335,254 "/>
    <s v=" مهديى ابراهيم بريمة "/>
    <s v="Religious leaders"/>
    <s v=" male "/>
    <s v=" 914,324,474 "/>
    <s v=" شيخ موسى بركات "/>
    <s v="Religious leaders"/>
    <s v=" male "/>
    <s v=" 909,960,241 "/>
    <n v="3"/>
    <s v="In person"/>
    <s v="Yes, for most"/>
    <s v="Yes, for most"/>
    <s v="Yes, for most"/>
    <s v="Green     "/>
    <n v="564"/>
    <n v="46"/>
    <n v="57"/>
    <s v="West Kordofan"/>
    <s v="An Nuhud"/>
    <s v="SD18"/>
    <s v="SD18022"/>
    <s v="Accurate"/>
    <s v="27379dbc-09e7-4a7f-bb04-a157ee491aa0"/>
    <s v="Show location"/>
  </r>
  <r>
    <s v="2021-05-11"/>
    <s v="Round3"/>
    <x v="8"/>
    <s v="DTM07"/>
    <s v="SD18"/>
    <x v="76"/>
    <s v="DTM0710"/>
    <s v="SD18022"/>
    <s v="Bear Bashir"/>
    <s v="DTM0710010"/>
    <s v="yes"/>
    <n v="13.52872"/>
    <n v="28.033449999999998"/>
    <s v="Rural"/>
    <s v="Village"/>
    <n v="120"/>
    <n v="720"/>
    <n v="112"/>
    <n v="667"/>
    <n v="30"/>
    <n v="190"/>
    <n v="70"/>
    <n v="395"/>
    <n v="12"/>
    <n v="82"/>
    <m/>
    <m/>
    <m/>
    <m/>
    <m/>
    <m/>
    <x v="8"/>
    <s v="Soudari"/>
    <s v="West Kordofan"/>
    <s v="Ghubaish"/>
    <s v="West Kordofan"/>
    <s v="Wad Bandah"/>
    <s v="Communal clashes (ethnic, land, cattle) "/>
    <s v="Economic reasons (no livelihood/no services)"/>
    <s v="Armed conflict, Violence"/>
    <s v=""/>
    <m/>
    <m/>
    <m/>
    <m/>
    <n v="112"/>
    <m/>
    <m/>
    <n v="17"/>
    <n v="29"/>
    <n v="46"/>
    <n v="68"/>
    <n v="120"/>
    <n v="124"/>
    <n v="143"/>
    <n v="120"/>
    <n v="0"/>
    <n v="0"/>
    <x v="1"/>
    <m/>
    <m/>
    <m/>
    <m/>
    <m/>
    <m/>
    <s v=" عمر عبيد "/>
    <s v="Ameer"/>
    <s v=" male "/>
    <s v=" 901,072,223 "/>
    <s v=" ابراهيم خميس خضر "/>
    <s v="Ameer"/>
    <s v=" male "/>
    <s v=" 905,335,254 "/>
    <s v=" مهدي ابراهيم بريمة "/>
    <s v="Religious leaders"/>
    <s v=" male "/>
    <s v=" 914,324,474 "/>
    <n v="3"/>
    <s v="In person"/>
    <s v="Yes, for most"/>
    <s v="Yes, for most"/>
    <s v="Yes, for most"/>
    <s v="Green     "/>
    <n v="565"/>
    <n v="326"/>
    <n v="341"/>
    <s v="West Kordofan"/>
    <s v="An Nuhud"/>
    <s v="SD18"/>
    <s v="SD18022"/>
    <s v="Close"/>
    <s v="6c2722cb-09c9-4972-8f49-69a4a0eb8b3f"/>
    <s v="Show location"/>
  </r>
  <r>
    <s v="2021-04-29"/>
    <s v="Round3"/>
    <x v="8"/>
    <s v="DTM07"/>
    <s v="SD18"/>
    <x v="76"/>
    <s v="DTM0710"/>
    <s v="SD18022"/>
    <s v="Foga"/>
    <s v="DTM0710006"/>
    <s v="yes"/>
    <n v="13.68829"/>
    <n v="28.030639999999998"/>
    <s v="Rural"/>
    <s v="Admin Unit"/>
    <n v="24"/>
    <n v="164"/>
    <n v="45"/>
    <n v="284"/>
    <n v="15"/>
    <n v="94"/>
    <n v="10"/>
    <n v="70"/>
    <m/>
    <m/>
    <m/>
    <m/>
    <n v="20"/>
    <n v="120"/>
    <m/>
    <m/>
    <x v="5"/>
    <s v="Adila"/>
    <s v="West Kordofan"/>
    <s v="Wad Bandah"/>
    <s v="North Darfur"/>
    <m/>
    <s v="Armed conflict, Violence"/>
    <s v="Communal clashes (ethnic, land, cattle) "/>
    <s v="Economic reasons (no livelihood/no services)"/>
    <s v=""/>
    <m/>
    <n v="36"/>
    <m/>
    <m/>
    <m/>
    <m/>
    <n v="9"/>
    <n v="8"/>
    <n v="12"/>
    <n v="23"/>
    <n v="22"/>
    <n v="43"/>
    <n v="45"/>
    <n v="48"/>
    <n v="57"/>
    <n v="14"/>
    <n v="12"/>
    <x v="1"/>
    <m/>
    <m/>
    <m/>
    <m/>
    <m/>
    <m/>
    <s v=" El.Noor El. Elsayer Omer "/>
    <s v="Religious leaders"/>
    <s v=" male "/>
    <s v=" 910,947,227 "/>
    <s v=" Hamad Mohamed Ali "/>
    <s v="Shaik"/>
    <s v=" male "/>
    <s v=" 914,033,237 "/>
    <s v=" Jammaa Ahamed Ali "/>
    <s v="Ameer"/>
    <s v=" male "/>
    <s v=" 919,225,010 "/>
    <n v="3"/>
    <s v="In person"/>
    <s v="Yes, for most"/>
    <s v="Yes, for most"/>
    <s v="Yes, for most"/>
    <s v="Green     "/>
    <n v="566"/>
    <n v="136"/>
    <n v="148"/>
    <s v="West Kordofan"/>
    <s v="An Nuhud"/>
    <s v="SD18"/>
    <s v="SD18022"/>
    <s v="Accurate"/>
    <s v="1357869f-b289-4a10-b3be-1eea2cd0f1f2"/>
    <s v="Show location"/>
  </r>
  <r>
    <s v="2021-05-01"/>
    <s v="Round3"/>
    <x v="8"/>
    <s v="DTM07"/>
    <s v="SD18"/>
    <x v="76"/>
    <s v="DTM0710"/>
    <s v="SD18022"/>
    <s v="Goz Albakri"/>
    <s v="DTM0710009"/>
    <s v="yes"/>
    <n v="13.911300000000001"/>
    <n v="28.052959999999999"/>
    <s v="Rural"/>
    <s v="Village"/>
    <n v="63"/>
    <n v="378"/>
    <n v="55"/>
    <n v="290"/>
    <n v="30"/>
    <n v="150"/>
    <n v="25"/>
    <n v="140"/>
    <m/>
    <m/>
    <m/>
    <m/>
    <m/>
    <m/>
    <m/>
    <m/>
    <x v="8"/>
    <s v="Soudari"/>
    <s v="West Kordofan"/>
    <s v="Wad Bandah"/>
    <s v="West Kordofan"/>
    <s v="Al Idia"/>
    <s v="Communal clashes (ethnic, land, cattle) "/>
    <s v="Economic reasons (no livelihood/no services)"/>
    <s v="Armed conflict, Violence"/>
    <s v=""/>
    <m/>
    <m/>
    <m/>
    <m/>
    <m/>
    <m/>
    <n v="55"/>
    <n v="13"/>
    <n v="13"/>
    <n v="21"/>
    <n v="27"/>
    <n v="41"/>
    <n v="43"/>
    <n v="57"/>
    <n v="50"/>
    <n v="11"/>
    <n v="14"/>
    <x v="1"/>
    <m/>
    <m/>
    <m/>
    <m/>
    <m/>
    <m/>
    <s v=" محمد صالح "/>
    <s v="Shaik"/>
    <s v=" male "/>
    <s v=" 919,382,919 "/>
    <s v=" ابراهيم خميس خضر "/>
    <s v="Ameer"/>
    <s v=" male "/>
    <s v=" 905,335,254 "/>
    <s v=" مهدي ابراهيم بريمة "/>
    <s v="Religious leaders"/>
    <s v=" male "/>
    <s v=" 914,324,474 "/>
    <n v="3"/>
    <s v="In person"/>
    <s v="Yes, for most"/>
    <s v="Yes, for most"/>
    <s v="Yes, for most"/>
    <s v="Green     "/>
    <n v="621"/>
    <n v="143"/>
    <n v="147"/>
    <s v="West Kordofan"/>
    <s v="An Nuhud"/>
    <s v="SD18"/>
    <s v="SD18022"/>
    <s v="Accurate"/>
    <s v="826529c4-e8c1-43e1-95af-89c4429981d4"/>
    <s v="Show location"/>
  </r>
  <r>
    <s v="2021-05-03"/>
    <s v="Round3"/>
    <x v="8"/>
    <s v="DTM07"/>
    <s v="SD18"/>
    <x v="76"/>
    <s v="DTM0710"/>
    <s v="SD18022"/>
    <s v="Hellat Ibrahim"/>
    <s v="DTM0710013"/>
    <s v="yes"/>
    <n v="12.575200000000001"/>
    <n v="28.411200000000001"/>
    <s v="Rural"/>
    <s v="Village"/>
    <n v="13"/>
    <n v="74"/>
    <n v="13"/>
    <n v="69"/>
    <m/>
    <m/>
    <n v="13"/>
    <n v="69"/>
    <m/>
    <m/>
    <m/>
    <m/>
    <m/>
    <m/>
    <m/>
    <m/>
    <x v="7"/>
    <s v="As Salam - WK"/>
    <s v="West Kordofan"/>
    <s v="As Sunut"/>
    <s v="South Darfur"/>
    <m/>
    <s v="Armed conflict, Violence"/>
    <s v="Communal clashes (ethnic, land, cattle) "/>
    <s v="Natural disaster (floods, droughts, etc)"/>
    <s v=""/>
    <m/>
    <m/>
    <m/>
    <m/>
    <m/>
    <m/>
    <n v="13"/>
    <n v="5"/>
    <n v="4"/>
    <n v="7"/>
    <n v="6"/>
    <n v="3"/>
    <n v="4"/>
    <n v="23"/>
    <n v="14"/>
    <n v="1"/>
    <n v="2"/>
    <x v="1"/>
    <m/>
    <m/>
    <m/>
    <m/>
    <m/>
    <m/>
    <s v=""/>
    <s v=""/>
    <s v=""/>
    <s v=""/>
    <s v=""/>
    <s v=""/>
    <s v=""/>
    <s v=""/>
    <s v=""/>
    <s v=""/>
    <s v=""/>
    <s v=""/>
    <n v="5"/>
    <s v="In person"/>
    <s v="Yes, for most"/>
    <s v="Yes, for everything"/>
    <s v="Yes, for most"/>
    <s v="Green     "/>
    <n v="578"/>
    <n v="39"/>
    <n v="30"/>
    <s v="West Kordofan"/>
    <s v="An Nuhud"/>
    <s v="SD18"/>
    <s v="SD18022"/>
    <s v="Close"/>
    <s v="160a9581-5455-4388-84ca-304dcfc57b02"/>
    <s v="Show location"/>
  </r>
  <r>
    <s v="2021-04-25"/>
    <s v="Round3"/>
    <x v="8"/>
    <s v="DTM07"/>
    <s v="SD18"/>
    <x v="76"/>
    <s v="DTM0710"/>
    <s v="SD18022"/>
    <s v="Madinat Al Nehood"/>
    <s v="DTM0710012"/>
    <s v="yes"/>
    <n v="12.639367"/>
    <n v="28.423999999999999"/>
    <s v="Urban"/>
    <s v="Admin Unit"/>
    <n v="285"/>
    <n v="1969"/>
    <n v="307"/>
    <n v="2167"/>
    <n v="72"/>
    <n v="465"/>
    <n v="150"/>
    <n v="1152"/>
    <n v="40"/>
    <n v="280"/>
    <m/>
    <m/>
    <n v="45"/>
    <n v="270"/>
    <m/>
    <m/>
    <x v="3"/>
    <s v="Melit"/>
    <s v="West Kordofan"/>
    <s v="Babanusa"/>
    <s v="West Kordofan"/>
    <s v="Al Khiwai"/>
    <s v="Communal clashes (ethnic, land, cattle) "/>
    <s v="Economic reasons (no livelihood/no services)"/>
    <s v="Armed conflict, Violence"/>
    <s v=""/>
    <m/>
    <m/>
    <m/>
    <m/>
    <m/>
    <m/>
    <n v="307"/>
    <n v="25"/>
    <n v="149"/>
    <n v="297"/>
    <n v="297"/>
    <n v="235"/>
    <n v="409"/>
    <n v="359"/>
    <n v="396"/>
    <n v="0"/>
    <n v="0"/>
    <x v="1"/>
    <m/>
    <m/>
    <m/>
    <m/>
    <m/>
    <m/>
    <s v=" عمر عثمان موسى حسب "/>
    <s v="Ameer"/>
    <s v=" male "/>
    <s v=" 901,429,928 "/>
    <s v=" سيف الدين يونس احمد "/>
    <s v="Ameer"/>
    <s v=" male "/>
    <s v=" 904,867,547 "/>
    <s v=" مؤيد علي محمد "/>
    <s v="Ameer"/>
    <s v=" male "/>
    <s v=" 914,291,770 "/>
    <n v="5"/>
    <s v="In person"/>
    <s v="Yes, for most"/>
    <s v="Yes, for most"/>
    <s v="Yes, for most"/>
    <s v="Green     "/>
    <n v="561"/>
    <n v="916"/>
    <n v="1251"/>
    <s v="West Kordofan"/>
    <s v="An Nuhud"/>
    <s v="SD18"/>
    <s v="SD18022"/>
    <s v="Accurate"/>
    <s v="f9837f56-7273-4947-ae38-f9cd65fb72c7"/>
    <s v="Show location"/>
  </r>
  <r>
    <s v="2021-05-07"/>
    <s v="Round3"/>
    <x v="8"/>
    <s v="DTM07"/>
    <s v="SD18"/>
    <x v="76"/>
    <s v="DTM0710"/>
    <s v="SD18022"/>
    <s v="Um Albadri"/>
    <s v="DTM0710014"/>
    <s v="yes"/>
    <n v="12.554690000000001"/>
    <n v="28.657109999999999"/>
    <s v="Rural"/>
    <s v="Village"/>
    <n v="9"/>
    <n v="53"/>
    <n v="10"/>
    <n v="55"/>
    <m/>
    <m/>
    <n v="10"/>
    <n v="55"/>
    <m/>
    <m/>
    <m/>
    <m/>
    <m/>
    <m/>
    <m/>
    <m/>
    <x v="7"/>
    <s v="Al Meiram"/>
    <s v="West Darfur"/>
    <s v="Foro Baranga"/>
    <s v="Central Darfur"/>
    <s v="Zalingi"/>
    <s v="Armed conflict, Violence"/>
    <s v="Communal clashes (ethnic, land, cattle) "/>
    <s v="Natural disaster (floods, droughts, etc)"/>
    <s v=""/>
    <m/>
    <m/>
    <m/>
    <m/>
    <m/>
    <m/>
    <n v="10"/>
    <n v="2"/>
    <n v="3"/>
    <n v="6"/>
    <n v="4"/>
    <n v="5"/>
    <n v="6"/>
    <n v="13"/>
    <n v="11"/>
    <n v="3"/>
    <n v="2"/>
    <x v="1"/>
    <m/>
    <m/>
    <m/>
    <m/>
    <m/>
    <m/>
    <s v=" شيخ بشير "/>
    <s v="Religious leaders"/>
    <s v=" male "/>
    <s v=" 911,875,181 "/>
    <s v=""/>
    <s v=""/>
    <s v=""/>
    <s v=""/>
    <s v=""/>
    <s v=""/>
    <s v=""/>
    <s v=""/>
    <n v="3"/>
    <s v="In person"/>
    <s v="Yes, for everything"/>
    <s v="Yes, for most"/>
    <s v="Yes, for everything"/>
    <s v="Green     "/>
    <n v="577"/>
    <n v="29"/>
    <n v="26"/>
    <s v="West Kordofan"/>
    <s v="An Nuhud"/>
    <s v="SD18"/>
    <s v="SD18022"/>
    <s v="Accurate"/>
    <s v="36a82629-b8f4-43e6-8906-29f63a1715bf"/>
    <s v="Show location"/>
  </r>
  <r>
    <s v="2021-04-30"/>
    <s v="Round3"/>
    <x v="8"/>
    <s v="DTM07"/>
    <s v="SD18"/>
    <x v="76"/>
    <s v="DTM0710"/>
    <s v="SD18022"/>
    <s v="Um bel"/>
    <s v="DTM0710005"/>
    <s v="no"/>
    <n v="13.508419999999999"/>
    <n v="28.07377"/>
    <s v="Rural"/>
    <s v="Village"/>
    <n v="6"/>
    <n v="33"/>
    <n v="16"/>
    <n v="96"/>
    <m/>
    <m/>
    <n v="6"/>
    <n v="36"/>
    <m/>
    <m/>
    <m/>
    <m/>
    <n v="10"/>
    <n v="60"/>
    <m/>
    <m/>
    <x v="8"/>
    <s v="Soudari"/>
    <s v="West Kordofan"/>
    <s v="Wad Bandah"/>
    <s v="West Kordofan"/>
    <s v="Ghubaish"/>
    <s v="Armed conflict, Violence"/>
    <s v="Communal clashes (ethnic, land, cattle) "/>
    <s v="Economic reasons (no livelihood/no services)"/>
    <s v=""/>
    <m/>
    <m/>
    <m/>
    <m/>
    <m/>
    <n v="16"/>
    <m/>
    <n v="2"/>
    <n v="8"/>
    <n v="9"/>
    <n v="12"/>
    <n v="10"/>
    <n v="14"/>
    <n v="19"/>
    <n v="20"/>
    <n v="1"/>
    <n v="1"/>
    <x v="1"/>
    <m/>
    <m/>
    <m/>
    <m/>
    <m/>
    <m/>
    <s v=" Anwar Mahmoud Abdullah "/>
    <s v="Religious leaders"/>
    <s v=" male "/>
    <s v=" 905,332,470 "/>
    <s v=" El.Badawy Abdulrahman Ahamed "/>
    <s v="Ameer"/>
    <s v=" male "/>
    <s v=" 918,340,129 "/>
    <s v=" Adil Osman Mohamed "/>
    <s v="Ameer"/>
    <s v=" male "/>
    <s v=" 912,716,380 "/>
    <n v="3"/>
    <s v="In person"/>
    <s v="Yes, for most"/>
    <s v="Yes, for most"/>
    <s v="Yes, for most"/>
    <s v="Green     "/>
    <n v="567"/>
    <n v="41"/>
    <n v="55"/>
    <s v="West Kordofan"/>
    <s v="An Nuhud"/>
    <s v="SD18"/>
    <s v="SD18022"/>
    <s v="Close"/>
    <s v="446851ca-18a0-4265-ac05-44c5513d89d6"/>
    <s v="Show location"/>
  </r>
  <r>
    <s v="2021-04-28"/>
    <s v="Round3"/>
    <x v="8"/>
    <s v="DTM07"/>
    <s v="SD18"/>
    <x v="76"/>
    <s v="DTM0710"/>
    <s v="SD18022"/>
    <s v="Um Gessa"/>
    <s v="DTM0710007"/>
    <s v="no"/>
    <n v="13.92609"/>
    <n v="28.111609999999999"/>
    <s v="Rural"/>
    <s v="Village"/>
    <n v="14"/>
    <n v="85"/>
    <n v="28"/>
    <n v="182"/>
    <m/>
    <m/>
    <n v="18"/>
    <n v="122"/>
    <m/>
    <m/>
    <m/>
    <m/>
    <n v="10"/>
    <n v="60"/>
    <m/>
    <m/>
    <x v="8"/>
    <s v="Soudari"/>
    <s v="West Kordofan"/>
    <s v="Ghubaish"/>
    <s v="West Kordofan"/>
    <s v="Wad Bandah"/>
    <s v="Armed conflict, Violence"/>
    <s v="Communal clashes (ethnic, land, cattle) "/>
    <s v="Natural disaster (floods, droughts, etc)"/>
    <s v=""/>
    <m/>
    <m/>
    <m/>
    <m/>
    <m/>
    <m/>
    <n v="28"/>
    <n v="6"/>
    <n v="9"/>
    <n v="13"/>
    <n v="16"/>
    <n v="28"/>
    <n v="22"/>
    <n v="33"/>
    <n v="40"/>
    <n v="9"/>
    <n v="6"/>
    <x v="1"/>
    <m/>
    <m/>
    <m/>
    <m/>
    <m/>
    <m/>
    <s v=" Mahdi Ibrahim Brema "/>
    <s v="Religious leaders"/>
    <s v=" male "/>
    <s v=" 914,324,474 "/>
    <s v=" Ibrahim khamees khidir "/>
    <s v="Ameer"/>
    <s v=" male "/>
    <s v=" 905,335,254 "/>
    <s v=" Ahamed Hashim Salih "/>
    <s v="Ameer"/>
    <s v=" male "/>
    <s v=" 918,297,895 "/>
    <n v="3"/>
    <s v="In person"/>
    <s v="Yes, for most"/>
    <s v="Yes, for most"/>
    <s v="Yes, for most"/>
    <s v="Green     "/>
    <n v="1180"/>
    <n v="89"/>
    <n v="93"/>
    <s v="West Kordofan"/>
    <s v="An Nuhud"/>
    <s v="SD18"/>
    <s v="SD18022"/>
    <s v="Accurate"/>
    <s v="66b9e83c-a1af-4f5d-a262-40aeef2ce229"/>
    <s v="Show location"/>
  </r>
  <r>
    <s v="2021-05-30"/>
    <s v="Round3"/>
    <x v="8"/>
    <s v="DTM07"/>
    <s v="SD18"/>
    <x v="77"/>
    <s v="DTM0702"/>
    <s v="SD18086"/>
    <s v="Algaria Shoa'a"/>
    <s v="DTM0702015"/>
    <s v="yes"/>
    <n v="11.243230000000001"/>
    <n v="27.503820000000001"/>
    <s v="Rural"/>
    <s v="Village"/>
    <n v="113"/>
    <n v="670"/>
    <n v="320"/>
    <n v="1100"/>
    <m/>
    <m/>
    <n v="265"/>
    <n v="770"/>
    <m/>
    <m/>
    <m/>
    <m/>
    <n v="55"/>
    <n v="330"/>
    <m/>
    <m/>
    <x v="7"/>
    <s v="Al Dibab"/>
    <m/>
    <m/>
    <m/>
    <m/>
    <s v="Communal clashes (ethnic, land, cattle) "/>
    <s v=""/>
    <s v=""/>
    <s v=""/>
    <m/>
    <n v="320"/>
    <m/>
    <m/>
    <m/>
    <m/>
    <m/>
    <n v="8"/>
    <n v="16"/>
    <n v="86"/>
    <n v="181"/>
    <n v="275"/>
    <n v="211"/>
    <n v="110"/>
    <n v="189"/>
    <n v="0"/>
    <n v="24"/>
    <x v="1"/>
    <m/>
    <m/>
    <m/>
    <m/>
    <m/>
    <m/>
    <s v=" حمدون محمد عزيز "/>
    <s v="Shaik"/>
    <s v=" male "/>
    <s v=" 910,133,828 "/>
    <s v=" الهادي محمد نواي "/>
    <s v="Shaik"/>
    <s v=" male "/>
    <s v=" 910,532,678 "/>
    <s v=" محمد الرحيمة رحيل "/>
    <s v="Ameer"/>
    <s v=" male "/>
    <s v=" 906,421,146 "/>
    <n v="3"/>
    <s v="In person"/>
    <s v="Yes, for most"/>
    <s v="Yes, for most"/>
    <s v="Yes, for most"/>
    <s v="Green     "/>
    <n v="1259"/>
    <n v="479"/>
    <n v="621"/>
    <s v="West Kordofan"/>
    <s v="Babanusa"/>
    <s v="SD18"/>
    <s v="SD18100"/>
    <s v="Accurate"/>
    <s v="3d12dd9b-4023-4c5e-92b4-3209d0fb764d"/>
    <s v="Show location"/>
  </r>
  <r>
    <s v="2021-05-30"/>
    <s v="Round3"/>
    <x v="8"/>
    <s v="DTM07"/>
    <s v="SD18"/>
    <x v="77"/>
    <s v="DTM0702"/>
    <s v="SD18086"/>
    <s v="Hai Alsafa"/>
    <s v="DTM0702005"/>
    <s v="yes"/>
    <n v="11.698560000000001"/>
    <n v="28.355979999999999"/>
    <s v="Rural"/>
    <s v="neighborhood"/>
    <n v="17"/>
    <n v="102"/>
    <n v="17"/>
    <n v="84"/>
    <m/>
    <m/>
    <n v="17"/>
    <n v="84"/>
    <m/>
    <m/>
    <m/>
    <m/>
    <m/>
    <m/>
    <m/>
    <m/>
    <x v="7"/>
    <s v="As Sunut"/>
    <m/>
    <m/>
    <m/>
    <m/>
    <s v="Armed conflict, Violence"/>
    <s v="Communal clashes (ethnic, land, cattle) "/>
    <s v="Economic reasons (no livelihood/no services)"/>
    <s v=""/>
    <m/>
    <n v="17"/>
    <m/>
    <m/>
    <m/>
    <m/>
    <m/>
    <n v="1"/>
    <n v="2"/>
    <n v="8"/>
    <n v="5"/>
    <n v="13"/>
    <n v="14"/>
    <n v="16"/>
    <n v="23"/>
    <n v="2"/>
    <n v="0"/>
    <x v="1"/>
    <m/>
    <m/>
    <m/>
    <m/>
    <m/>
    <m/>
    <s v=" عبد الله إسماعيل  عبد الله "/>
    <s v="Ameer"/>
    <s v=" male "/>
    <s v=" 123,170,961 "/>
    <s v=""/>
    <s v=""/>
    <s v=""/>
    <s v=""/>
    <s v=""/>
    <s v=""/>
    <s v=""/>
    <s v=""/>
    <n v="3"/>
    <s v="In person"/>
    <s v="Yes, for most"/>
    <s v="Yes, for most"/>
    <s v="Yes, for most"/>
    <s v="Green     "/>
    <n v="1258"/>
    <n v="40"/>
    <n v="44"/>
    <s v="West Kordofan"/>
    <s v="As Salam - WK"/>
    <s v="SD18"/>
    <s v="SD18086"/>
    <s v="Accurate"/>
    <s v="5db39e0e-497c-426a-9b4e-5da8465e93b6"/>
    <s v="Show location"/>
  </r>
  <r>
    <s v="2021-05-30"/>
    <s v="Round3"/>
    <x v="8"/>
    <s v="DTM07"/>
    <s v="SD18"/>
    <x v="77"/>
    <s v="DTM0702"/>
    <s v="SD18086"/>
    <s v="Hai Alsalam"/>
    <s v="DTM0702011"/>
    <s v="yes"/>
    <n v="11.70233"/>
    <n v="28.332419999999999"/>
    <s v="Rural"/>
    <s v="Village"/>
    <n v="25"/>
    <n v="150"/>
    <n v="22"/>
    <n v="102"/>
    <m/>
    <m/>
    <n v="21"/>
    <n v="95"/>
    <n v="1"/>
    <n v="7"/>
    <m/>
    <m/>
    <m/>
    <m/>
    <m/>
    <m/>
    <x v="7"/>
    <s v="Keilak"/>
    <s v="West Kordofan"/>
    <s v="An Nuhud"/>
    <s v="East Darfur"/>
    <s v="Abu Karinka"/>
    <s v="Communal clashes (ethnic, land, cattle) "/>
    <s v="Economic reasons (no livelihood/no services)"/>
    <s v="Armed conflict, Violence"/>
    <s v=""/>
    <n v="22"/>
    <m/>
    <m/>
    <m/>
    <m/>
    <m/>
    <m/>
    <n v="5"/>
    <n v="6"/>
    <n v="14"/>
    <n v="10"/>
    <n v="17"/>
    <n v="12"/>
    <n v="13"/>
    <n v="14"/>
    <n v="6"/>
    <n v="5"/>
    <x v="1"/>
    <m/>
    <m/>
    <m/>
    <m/>
    <m/>
    <m/>
    <s v=" مريم جمعة ابوسيل "/>
    <s v="Ameer"/>
    <s v=" male "/>
    <s v=" 121,534,451 "/>
    <s v=""/>
    <s v=""/>
    <s v=""/>
    <s v=""/>
    <s v=""/>
    <s v=""/>
    <s v=""/>
    <s v=""/>
    <n v="3"/>
    <s v="In person"/>
    <s v="Yes, for most"/>
    <s v="Yes, for most"/>
    <s v="Yes, for most"/>
    <s v="Green     "/>
    <n v="1257"/>
    <n v="55"/>
    <n v="47"/>
    <s v="West Kordofan"/>
    <s v="As Salam - WK"/>
    <s v="SD18"/>
    <s v="SD18086"/>
    <s v="Accurate"/>
    <s v="64e78b05-bb03-4176-a249-3b72094de031"/>
    <s v="Show location"/>
  </r>
  <r>
    <s v="2021-05-30"/>
    <s v="Round3"/>
    <x v="8"/>
    <s v="DTM07"/>
    <s v="SD18"/>
    <x v="77"/>
    <s v="DTM0702"/>
    <s v="SD18086"/>
    <s v="Kajira"/>
    <s v="DTM0702007"/>
    <s v="yes"/>
    <n v="11.20252"/>
    <n v="28.054870000000001"/>
    <s v="Rural"/>
    <s v="Village"/>
    <n v="15"/>
    <n v="90"/>
    <n v="17"/>
    <n v="172"/>
    <m/>
    <m/>
    <n v="12"/>
    <n v="132"/>
    <m/>
    <m/>
    <m/>
    <m/>
    <n v="5"/>
    <n v="40"/>
    <m/>
    <m/>
    <x v="7"/>
    <s v="Al Meiram"/>
    <s v="West Kordofan"/>
    <s v="Al Dibab"/>
    <s v="West Kordofan"/>
    <s v="Abyei"/>
    <s v="Communal clashes (ethnic, land, cattle) "/>
    <s v="Armed conflict, Violence"/>
    <s v="Economic reasons (no livelihood/no services)"/>
    <s v=""/>
    <m/>
    <n v="17"/>
    <m/>
    <m/>
    <m/>
    <m/>
    <m/>
    <n v="5"/>
    <n v="5"/>
    <n v="13"/>
    <n v="17"/>
    <n v="22"/>
    <n v="28"/>
    <n v="35"/>
    <n v="40"/>
    <n v="2"/>
    <n v="5"/>
    <x v="1"/>
    <m/>
    <m/>
    <m/>
    <m/>
    <m/>
    <m/>
    <s v=" عبد الرحيم سلمان "/>
    <s v="Religious leaders"/>
    <s v=" male "/>
    <s v=" 906,295,775 "/>
    <s v=" حامد حارة جمعة اسماعيل "/>
    <s v="Ameer"/>
    <s v=" male "/>
    <s v=" 916,181,665 "/>
    <s v=" بشير محمد عبد الله عدلان "/>
    <s v="Ameer"/>
    <s v=" male "/>
    <s v=" 917,911,892 "/>
    <n v="3"/>
    <s v="In person"/>
    <s v="Yes, for most"/>
    <s v="Yes, for most"/>
    <s v="Yes, for most"/>
    <s v="Green     "/>
    <n v="1255"/>
    <n v="77"/>
    <n v="95"/>
    <s v="West Kordofan"/>
    <s v="As Salam - WK"/>
    <s v="SD18"/>
    <s v="SD18086"/>
    <s v="Accurate"/>
    <s v="dfa733e2-fbea-4c3a-a354-ef499aeb44b6"/>
    <s v="Show location"/>
  </r>
  <r>
    <s v="2021-05-30"/>
    <s v="Round3"/>
    <x v="8"/>
    <s v="DTM07"/>
    <s v="SD18"/>
    <x v="77"/>
    <s v="DTM0702"/>
    <s v="SD18086"/>
    <s v="Senitaya B"/>
    <s v="DTM0702013"/>
    <s v="yes"/>
    <n v="11.13144"/>
    <n v="28.019269999999999"/>
    <s v="Rural"/>
    <s v="neighborhood"/>
    <n v="76"/>
    <n v="600"/>
    <n v="62"/>
    <n v="570"/>
    <m/>
    <m/>
    <n v="62"/>
    <n v="570"/>
    <m/>
    <m/>
    <m/>
    <m/>
    <m/>
    <m/>
    <m/>
    <m/>
    <x v="7"/>
    <s v="Al Dibab"/>
    <m/>
    <m/>
    <m/>
    <m/>
    <s v="Communal clashes (ethnic, land, cattle) "/>
    <s v="Armed conflict, Violence"/>
    <s v="Economic reasons (no livelihood/no services)"/>
    <s v=""/>
    <m/>
    <n v="62"/>
    <m/>
    <m/>
    <m/>
    <m/>
    <m/>
    <n v="14"/>
    <n v="9"/>
    <n v="65"/>
    <n v="75"/>
    <n v="121"/>
    <n v="95"/>
    <n v="75"/>
    <n v="79"/>
    <n v="14"/>
    <n v="23"/>
    <x v="1"/>
    <m/>
    <m/>
    <m/>
    <m/>
    <m/>
    <m/>
    <s v=" فضل المليح جبر النور "/>
    <s v="Ameer"/>
    <s v=" male "/>
    <s v=" 921,176,079 "/>
    <s v=" حامد عزاز نور "/>
    <s v="Ameer"/>
    <s v=" male "/>
    <s v=" 121,000,209 "/>
    <s v=" محمد حامد عيسى "/>
    <s v="Ameer"/>
    <s v=" male "/>
    <s v=" 917,010,229 "/>
    <n v="3"/>
    <s v="In person"/>
    <s v="Yes, for most"/>
    <s v="Yes, for most"/>
    <s v="Yes, for most"/>
    <s v="Green     "/>
    <n v="1268"/>
    <n v="289"/>
    <n v="281"/>
    <s v="West Kordofan"/>
    <s v="As Salam - WK"/>
    <s v="SD18"/>
    <s v="SD18086"/>
    <s v="Accurate"/>
    <s v="455c4c36-76b9-42dc-b8ea-7db2b6ab0b7a"/>
    <s v="Show location"/>
  </r>
  <r>
    <s v="2021-06-16"/>
    <s v="Round3"/>
    <x v="8"/>
    <s v="DTM07"/>
    <s v="SD18"/>
    <x v="78"/>
    <s v="DTM0707"/>
    <s v="SD18092"/>
    <s v="albayja"/>
    <s v="DTM0707004"/>
    <s v="yes"/>
    <n v="11.89724"/>
    <n v="28.578679999999999"/>
    <s v="Urban"/>
    <s v="Admin Unit"/>
    <n v="24"/>
    <n v="186"/>
    <n v="38"/>
    <n v="216"/>
    <m/>
    <m/>
    <n v="8"/>
    <n v="36"/>
    <m/>
    <m/>
    <m/>
    <m/>
    <n v="30"/>
    <n v="180"/>
    <m/>
    <m/>
    <x v="7"/>
    <s v="As Sunut"/>
    <s v="West Kordofan"/>
    <m/>
    <m/>
    <m/>
    <s v="Communal clashes (ethnic, land, cattle) "/>
    <s v=""/>
    <s v=""/>
    <s v=""/>
    <m/>
    <m/>
    <m/>
    <m/>
    <m/>
    <m/>
    <n v="38"/>
    <n v="12"/>
    <n v="11"/>
    <n v="30"/>
    <n v="40"/>
    <n v="29"/>
    <n v="29"/>
    <n v="25"/>
    <n v="40"/>
    <n v="0"/>
    <n v="0"/>
    <x v="1"/>
    <m/>
    <m/>
    <m/>
    <m/>
    <m/>
    <m/>
    <s v=" شايب كرفو قادم "/>
    <s v="Ameer"/>
    <s v=" male "/>
    <s v=" 910,797,728 "/>
    <s v=" حمدان راشد  "/>
    <s v="Ameer"/>
    <s v=" male "/>
    <s v=" 916,344,935 "/>
    <s v=" عمر حامد حمدان "/>
    <s v="Ameer"/>
    <s v=" male "/>
    <s v=" 907,242,200 "/>
    <n v="3"/>
    <s v="In person"/>
    <s v="Yes, for most"/>
    <s v="Yes, for most"/>
    <s v="Yes, for most"/>
    <s v="Green     "/>
    <n v="1545"/>
    <n v="96"/>
    <n v="120"/>
    <s v="West Kordofan"/>
    <s v="As Sunut"/>
    <s v="SD18"/>
    <s v="SD18092"/>
    <s v="Accurate"/>
    <s v="dd997d66-ca67-484f-afe8-920a1f62a632"/>
    <s v="Show location"/>
  </r>
  <r>
    <s v="2021-06-16"/>
    <s v="Round3"/>
    <x v="8"/>
    <s v="DTM07"/>
    <s v="SD18"/>
    <x v="78"/>
    <s v="DTM0707"/>
    <s v="SD18092"/>
    <s v="Ald'olyma"/>
    <s v="DTM0707008"/>
    <s v="yes"/>
    <n v="12.29678"/>
    <n v="29.37031"/>
    <s v="Rural"/>
    <s v="Village"/>
    <n v="81"/>
    <n v="350"/>
    <n v="17"/>
    <n v="61"/>
    <m/>
    <m/>
    <m/>
    <m/>
    <m/>
    <m/>
    <n v="17"/>
    <n v="61"/>
    <m/>
    <m/>
    <m/>
    <m/>
    <x v="7"/>
    <s v="As Sunut"/>
    <m/>
    <m/>
    <m/>
    <m/>
    <s v="Communal clashes (ethnic, land, cattle) "/>
    <s v=""/>
    <s v=""/>
    <s v=""/>
    <m/>
    <m/>
    <m/>
    <m/>
    <m/>
    <m/>
    <n v="17"/>
    <n v="3"/>
    <n v="2"/>
    <n v="6"/>
    <n v="7"/>
    <n v="6"/>
    <n v="7"/>
    <n v="13"/>
    <n v="10"/>
    <n v="3"/>
    <n v="4"/>
    <x v="1"/>
    <m/>
    <m/>
    <m/>
    <m/>
    <m/>
    <m/>
    <s v=" محمد علي نورين "/>
    <s v="Ameer"/>
    <s v=" male "/>
    <s v=" 123,525,307 "/>
    <s v=" الصادق محمد حميدان "/>
    <s v="Ameer"/>
    <s v=" male "/>
    <s v=" 124,999,115 "/>
    <s v=""/>
    <s v=""/>
    <s v=""/>
    <s v=""/>
    <n v="2"/>
    <s v="In person"/>
    <s v="Yes, for most"/>
    <s v="Yes, for most"/>
    <s v="Yes, for most"/>
    <s v="Orange    "/>
    <n v="1549"/>
    <n v="31"/>
    <n v="30"/>
    <s v="West Kordofan"/>
    <s v="As Sunut"/>
    <s v="SD18"/>
    <s v="SD18092"/>
    <s v="Accurate"/>
    <s v="734dab43-651c-4a13-a5f1-e68c2108668c"/>
    <s v="Show location"/>
  </r>
  <r>
    <s v="2021-06-16"/>
    <s v="Round3"/>
    <x v="8"/>
    <s v="DTM07"/>
    <s v="SD18"/>
    <x v="78"/>
    <s v="DTM0707"/>
    <s v="SD18092"/>
    <s v="aldubkur"/>
    <s v="DTM0707005"/>
    <s v="yes"/>
    <n v="12.348699999999999"/>
    <n v="29.45656"/>
    <s v="Rural"/>
    <s v="Village"/>
    <n v="195"/>
    <n v="1263"/>
    <n v="200"/>
    <n v="1270"/>
    <m/>
    <m/>
    <n v="200"/>
    <n v="1270"/>
    <m/>
    <m/>
    <m/>
    <m/>
    <m/>
    <m/>
    <m/>
    <m/>
    <x v="7"/>
    <s v="As Sunut"/>
    <s v="West Kordofan"/>
    <m/>
    <m/>
    <m/>
    <s v="Armed conflict, Violence"/>
    <s v=""/>
    <s v=""/>
    <s v=""/>
    <m/>
    <n v="200"/>
    <m/>
    <m/>
    <m/>
    <m/>
    <m/>
    <n v="52"/>
    <n v="41"/>
    <n v="64"/>
    <n v="87"/>
    <n v="117"/>
    <n v="193"/>
    <n v="291"/>
    <n v="280"/>
    <n v="58"/>
    <n v="87"/>
    <x v="1"/>
    <m/>
    <m/>
    <m/>
    <m/>
    <m/>
    <m/>
    <s v=" الطاهر محمد أحمد "/>
    <s v="Ameer"/>
    <s v=" male "/>
    <s v=" 914,099,750 "/>
    <s v=" محجوب علي عثمان "/>
    <s v="Shaik"/>
    <s v=" male "/>
    <s v=" 919,000,988 "/>
    <s v=""/>
    <s v=""/>
    <s v=""/>
    <s v=""/>
    <n v="2"/>
    <s v="In person"/>
    <s v="Yes, for most"/>
    <s v="Yes, for most"/>
    <s v="Yes, for most"/>
    <s v="Orange    "/>
    <n v="1552"/>
    <n v="582"/>
    <n v="688"/>
    <s v="West Kordofan"/>
    <s v="As Sunut"/>
    <s v="SD18"/>
    <s v="SD18092"/>
    <s v="Accurate"/>
    <s v="fed9a481-1a74-4980-bc18-04e97c8c57f1"/>
    <s v="Show location"/>
  </r>
  <r>
    <s v="2021-06-16"/>
    <s v="Round3"/>
    <x v="8"/>
    <s v="DTM07"/>
    <s v="SD18"/>
    <x v="78"/>
    <s v="DTM0707"/>
    <s v="SD18092"/>
    <s v="Alhashima"/>
    <s v="DTM0707013"/>
    <s v="yes"/>
    <n v="11.75357"/>
    <n v="28.52319"/>
    <s v="Rural"/>
    <s v="Village"/>
    <n v="133"/>
    <n v="870"/>
    <n v="133"/>
    <n v="870"/>
    <m/>
    <m/>
    <n v="133"/>
    <n v="870"/>
    <m/>
    <m/>
    <m/>
    <m/>
    <m/>
    <m/>
    <m/>
    <m/>
    <x v="7"/>
    <s v="As Sunut"/>
    <m/>
    <m/>
    <m/>
    <m/>
    <s v="Armed conflict, Violence"/>
    <s v=""/>
    <s v=""/>
    <s v=""/>
    <m/>
    <m/>
    <m/>
    <m/>
    <m/>
    <m/>
    <n v="133"/>
    <n v="39"/>
    <n v="45"/>
    <n v="61"/>
    <n v="77"/>
    <n v="97"/>
    <n v="116"/>
    <n v="155"/>
    <n v="183"/>
    <n v="42"/>
    <n v="55"/>
    <x v="1"/>
    <m/>
    <m/>
    <m/>
    <m/>
    <m/>
    <m/>
    <s v=" عوض السيد بخيت "/>
    <s v="Ameer"/>
    <s v=" male "/>
    <s v=" 907,191,436 "/>
    <s v=" احمد إدريس عويضة "/>
    <s v="Ameer"/>
    <s v=" male "/>
    <s v=" 115,021,544 "/>
    <s v=" عبيد الله فضل الله على "/>
    <s v="Religious leaders"/>
    <s v=" male "/>
    <s v=" 907,769,196 "/>
    <n v="3"/>
    <s v="In person"/>
    <s v="Yes, for most"/>
    <s v="Yes, for most"/>
    <s v="Yes, for most"/>
    <s v="Green     "/>
    <n v="1551"/>
    <n v="394"/>
    <n v="476"/>
    <s v="West Kordofan"/>
    <s v="As Sunut"/>
    <s v="SD18"/>
    <s v="SD18092"/>
    <s v="Accurate"/>
    <s v="532531e2-5f90-45f2-94d8-d31454e9bc9a"/>
    <s v="Show location"/>
  </r>
  <r>
    <s v="2021-06-16"/>
    <s v="Round3"/>
    <x v="8"/>
    <s v="DTM07"/>
    <s v="SD18"/>
    <x v="78"/>
    <s v="DTM0707"/>
    <s v="SD18092"/>
    <s v="Almasab"/>
    <s v="DTM0707014"/>
    <s v="yes"/>
    <n v="11.770110000000001"/>
    <n v="28.63231"/>
    <s v="Rural"/>
    <s v="Village"/>
    <n v="22"/>
    <n v="196"/>
    <n v="40"/>
    <n v="240"/>
    <m/>
    <m/>
    <n v="7"/>
    <n v="42"/>
    <m/>
    <m/>
    <m/>
    <m/>
    <n v="33"/>
    <n v="198"/>
    <m/>
    <m/>
    <x v="7"/>
    <s v="Al Lagowa"/>
    <s v="West Kordofan"/>
    <s v="As Salam - WK"/>
    <m/>
    <m/>
    <s v="Communal clashes (ethnic, land, cattle) "/>
    <s v=""/>
    <s v=""/>
    <s v=""/>
    <m/>
    <m/>
    <m/>
    <m/>
    <m/>
    <m/>
    <n v="40"/>
    <n v="5"/>
    <n v="11"/>
    <n v="23"/>
    <n v="12"/>
    <n v="51"/>
    <n v="36"/>
    <n v="36"/>
    <n v="39"/>
    <n v="13"/>
    <n v="14"/>
    <x v="1"/>
    <m/>
    <m/>
    <m/>
    <m/>
    <m/>
    <m/>
    <s v=" الجالي على محمد الرحيمة "/>
    <s v="Ameer"/>
    <s v=" male "/>
    <s v=" 922,128,820 "/>
    <s v=" الجيلي محمد الرحيمة "/>
    <s v="Shaik"/>
    <s v=" male "/>
    <s v=" 915,388,157 "/>
    <s v=""/>
    <s v=""/>
    <s v=""/>
    <s v=""/>
    <n v="2"/>
    <s v="In person"/>
    <s v="Yes, for most"/>
    <s v="Yes, for most"/>
    <s v="Yes, for most"/>
    <s v="Orange    "/>
    <n v="1546"/>
    <n v="128"/>
    <n v="112"/>
    <s v="West Kordofan"/>
    <s v="As Sunut"/>
    <s v="SD18"/>
    <s v="SD18092"/>
    <s v="Accurate"/>
    <s v="bb186285-deec-48d6-a0e4-a97309b90733"/>
    <s v="Show location"/>
  </r>
  <r>
    <s v="2021-06-16"/>
    <s v="Round3"/>
    <x v="8"/>
    <s v="DTM07"/>
    <s v="SD18"/>
    <x v="78"/>
    <s v="DTM0707"/>
    <s v="SD18092"/>
    <s v="AlSount"/>
    <s v="DTM0707011"/>
    <s v="yes"/>
    <n v="13.35"/>
    <n v="28.05"/>
    <s v="Urban"/>
    <s v="Admin Unit"/>
    <m/>
    <m/>
    <n v="300"/>
    <n v="1800"/>
    <m/>
    <m/>
    <m/>
    <m/>
    <m/>
    <m/>
    <m/>
    <m/>
    <m/>
    <m/>
    <n v="300"/>
    <n v="1800"/>
    <x v="7"/>
    <s v="As Sunut"/>
    <m/>
    <m/>
    <m/>
    <m/>
    <s v="Armed conflict, Violence"/>
    <s v=""/>
    <s v=""/>
    <s v=""/>
    <m/>
    <m/>
    <m/>
    <m/>
    <m/>
    <m/>
    <n v="300"/>
    <n v="73"/>
    <n v="51"/>
    <n v="102"/>
    <n v="131"/>
    <n v="276"/>
    <n v="302"/>
    <n v="356"/>
    <n v="465"/>
    <n v="29"/>
    <n v="15"/>
    <x v="1"/>
    <m/>
    <m/>
    <m/>
    <m/>
    <m/>
    <m/>
    <s v=" جباره موسي "/>
    <s v="Shaik"/>
    <s v=" male "/>
    <s v=" 923,652,229 "/>
    <s v=" بشاره حسن التجاني "/>
    <s v="Ameer"/>
    <s v=" male "/>
    <s v=" 913,158,584 "/>
    <s v=""/>
    <s v=""/>
    <s v=""/>
    <s v=""/>
    <n v="2"/>
    <s v="In person"/>
    <s v="Yes, for most"/>
    <s v="Yes, for most"/>
    <s v="Yes, for most"/>
    <s v="Orange    "/>
    <n v="1548"/>
    <n v="836"/>
    <n v="964"/>
    <s v="West Kordofan"/>
    <s v="Wad Bandah"/>
    <s v="SD18"/>
    <s v="SD18029"/>
    <s v="Close"/>
    <s v="ac367f28-698d-400a-8c90-960904c8d732"/>
    <s v="Show location"/>
  </r>
  <r>
    <s v="2021-06-16"/>
    <s v="Round3"/>
    <x v="8"/>
    <s v="DTM07"/>
    <s v="SD18"/>
    <x v="78"/>
    <s v="DTM0707"/>
    <s v="SD18092"/>
    <s v="Dwaj"/>
    <s v="DTM0707009"/>
    <s v="yes"/>
    <n v="12.15554"/>
    <n v="29.01061"/>
    <s v="Rural"/>
    <s v="Village"/>
    <n v="20"/>
    <n v="85"/>
    <n v="20"/>
    <n v="85"/>
    <m/>
    <m/>
    <n v="20"/>
    <n v="85"/>
    <m/>
    <m/>
    <m/>
    <m/>
    <m/>
    <m/>
    <m/>
    <m/>
    <x v="7"/>
    <s v="As Sunut"/>
    <m/>
    <m/>
    <m/>
    <m/>
    <s v="Communal clashes (ethnic, land, cattle) "/>
    <s v=""/>
    <s v=""/>
    <s v=""/>
    <m/>
    <m/>
    <m/>
    <m/>
    <m/>
    <m/>
    <n v="20"/>
    <n v="3"/>
    <n v="2"/>
    <n v="5"/>
    <n v="7"/>
    <n v="12"/>
    <n v="16"/>
    <n v="17"/>
    <n v="13"/>
    <n v="4"/>
    <n v="6"/>
    <x v="1"/>
    <m/>
    <m/>
    <m/>
    <m/>
    <m/>
    <m/>
    <s v=" محمد هود عوض الله نصر "/>
    <s v="Ameer"/>
    <s v=" male "/>
    <s v=" 997,107,141 "/>
    <s v=" البشير الجيلي محمد "/>
    <s v="Religious leaders"/>
    <s v=" male "/>
    <s v=" 910,998,183 "/>
    <s v=""/>
    <s v=""/>
    <s v=""/>
    <s v=""/>
    <n v="2"/>
    <s v="In person"/>
    <s v="Only for some"/>
    <s v="Only for some"/>
    <s v="Only for some"/>
    <s v="Orange    "/>
    <n v="1547"/>
    <n v="41"/>
    <n v="44"/>
    <s v="West Kordofan"/>
    <s v="As Sunut"/>
    <s v="SD18"/>
    <s v="SD18092"/>
    <s v="Accurate"/>
    <s v="753ac889-6a5f-4ef6-90ce-565b9b06980b"/>
    <s v="Show location"/>
  </r>
  <r>
    <s v="2021-06-16"/>
    <s v="Round3"/>
    <x v="8"/>
    <s v="DTM07"/>
    <s v="SD18"/>
    <x v="78"/>
    <s v="DTM0707"/>
    <s v="SD18092"/>
    <s v="Eridibah"/>
    <s v="DTM0707012"/>
    <s v="yes"/>
    <n v="11.770110000000001"/>
    <n v="28.63231"/>
    <s v="Rural"/>
    <s v="Village"/>
    <n v="46"/>
    <n v="294"/>
    <n v="25"/>
    <n v="175"/>
    <m/>
    <m/>
    <n v="25"/>
    <n v="175"/>
    <m/>
    <m/>
    <m/>
    <m/>
    <m/>
    <m/>
    <m/>
    <m/>
    <x v="7"/>
    <s v="As Sunut"/>
    <m/>
    <m/>
    <m/>
    <m/>
    <s v="Communal clashes (ethnic, land, cattle) "/>
    <s v=""/>
    <s v=""/>
    <s v=""/>
    <m/>
    <m/>
    <m/>
    <m/>
    <m/>
    <m/>
    <n v="25"/>
    <n v="5"/>
    <n v="8"/>
    <n v="15"/>
    <n v="13"/>
    <n v="23"/>
    <n v="26"/>
    <n v="28"/>
    <n v="33"/>
    <n v="11"/>
    <n v="13"/>
    <x v="1"/>
    <m/>
    <m/>
    <m/>
    <m/>
    <m/>
    <m/>
    <s v=" محمد جبير إبراهيم "/>
    <s v="Ameer"/>
    <s v=" male "/>
    <s v=" 901,826,077 "/>
    <s v=" ادم أحمد عويش "/>
    <s v="Religious leaders"/>
    <s v=" male "/>
    <s v=" 960,931,622 "/>
    <s v=""/>
    <s v=""/>
    <s v=""/>
    <s v=""/>
    <n v="2"/>
    <s v="In person"/>
    <s v="Yes, for most"/>
    <s v="Yes, for most"/>
    <s v="Yes, for most"/>
    <s v="Orange    "/>
    <n v="1550"/>
    <n v="82"/>
    <n v="93"/>
    <s v="West Kordofan"/>
    <s v="As Sunut"/>
    <s v="SD18"/>
    <s v="SD18092"/>
    <s v="Accurate"/>
    <s v="4f1f99a1-88fe-49cb-ad08-65acec7e3bed"/>
    <s v="Show location"/>
  </r>
  <r>
    <s v="2021-06-16"/>
    <s v="Round3"/>
    <x v="8"/>
    <s v="DTM07"/>
    <s v="SD18"/>
    <x v="78"/>
    <s v="DTM0707"/>
    <s v="SD18092"/>
    <s v="Halfa"/>
    <s v="DTM0707010"/>
    <s v="yes"/>
    <n v="12.29993"/>
    <n v="29.413029999999999"/>
    <s v="Rural"/>
    <s v="Village"/>
    <n v="33"/>
    <n v="180"/>
    <n v="38"/>
    <n v="185"/>
    <m/>
    <m/>
    <n v="38"/>
    <n v="185"/>
    <m/>
    <m/>
    <m/>
    <m/>
    <m/>
    <m/>
    <m/>
    <m/>
    <x v="7"/>
    <s v="As Salam - WK"/>
    <s v="West Kordofan"/>
    <s v="As Sunut"/>
    <m/>
    <m/>
    <s v="Communal clashes (ethnic, land, cattle) "/>
    <s v=""/>
    <s v=""/>
    <s v=""/>
    <m/>
    <m/>
    <m/>
    <m/>
    <m/>
    <m/>
    <n v="38"/>
    <n v="7"/>
    <n v="6"/>
    <n v="9"/>
    <n v="13"/>
    <n v="17"/>
    <n v="26"/>
    <n v="36"/>
    <n v="44"/>
    <n v="12"/>
    <n v="15"/>
    <x v="1"/>
    <m/>
    <m/>
    <m/>
    <m/>
    <m/>
    <m/>
    <s v=" محمدين أحمد حميدان  "/>
    <s v="Ameer"/>
    <s v=" male "/>
    <s v=" 918,546,059 "/>
    <s v=" عزالدين محمد عمر "/>
    <s v="Religious leaders"/>
    <s v=" male "/>
    <s v=" 914,353,899 "/>
    <s v=""/>
    <s v=""/>
    <s v=""/>
    <s v=""/>
    <n v="2"/>
    <s v="In person"/>
    <s v="Yes, for most"/>
    <s v="Yes, for most"/>
    <s v="Yes, for most"/>
    <s v="Orange    "/>
    <n v="1544"/>
    <n v="81"/>
    <n v="104"/>
    <s v="West Kordofan"/>
    <s v="As Sunut"/>
    <s v="SD18"/>
    <s v="SD18092"/>
    <s v="Accurate"/>
    <s v="21098187-9b6a-4c20-92d4-9e257b26c609"/>
    <s v="Show location"/>
  </r>
  <r>
    <s v="2021-06-16"/>
    <s v="Round3"/>
    <x v="8"/>
    <s v="DTM07"/>
    <s v="SD18"/>
    <x v="78"/>
    <s v="DTM0707"/>
    <s v="SD18092"/>
    <s v="kiram (Kadam)"/>
    <s v="DTM0707007"/>
    <s v="yes"/>
    <n v="12.051550000000001"/>
    <n v="28.787210000000002"/>
    <s v="Urban"/>
    <s v="Admin Unit"/>
    <n v="18"/>
    <n v="98"/>
    <n v="10"/>
    <n v="49"/>
    <m/>
    <m/>
    <n v="10"/>
    <n v="49"/>
    <m/>
    <m/>
    <m/>
    <m/>
    <m/>
    <m/>
    <m/>
    <m/>
    <x v="7"/>
    <s v="As Salam - WK"/>
    <s v="West Kordofan"/>
    <s v="As Sunut"/>
    <m/>
    <m/>
    <s v="Communal clashes (ethnic, land, cattle) "/>
    <s v=""/>
    <s v=""/>
    <s v=""/>
    <m/>
    <m/>
    <m/>
    <m/>
    <m/>
    <m/>
    <n v="10"/>
    <n v="3"/>
    <n v="2"/>
    <n v="3"/>
    <n v="4"/>
    <n v="7"/>
    <n v="6"/>
    <n v="8"/>
    <n v="9"/>
    <n v="3"/>
    <n v="4"/>
    <x v="1"/>
    <m/>
    <m/>
    <m/>
    <m/>
    <m/>
    <m/>
    <s v=" أحمد محمد ابكر "/>
    <s v="Ameer"/>
    <s v=" male "/>
    <s v=" 962,219,096 "/>
    <s v=" حامد احمد محمد  "/>
    <s v="Ameer"/>
    <s v=" male "/>
    <s v=" 122,601,061 "/>
    <s v=""/>
    <s v=""/>
    <s v=""/>
    <s v=""/>
    <n v="2"/>
    <s v="In person"/>
    <s v="Yes, for most"/>
    <s v="Yes, for most"/>
    <s v="Yes, for most"/>
    <s v="Orange    "/>
    <n v="1543"/>
    <n v="24"/>
    <n v="25"/>
    <s v="West Kordofan"/>
    <s v="As Sunut"/>
    <s v="SD18"/>
    <s v="SD18092"/>
    <s v="Accurate"/>
    <s v="646fbf5e-f983-43f7-84a4-4bf59abd4e58"/>
    <s v="Show location"/>
  </r>
  <r>
    <s v="2021-04-26"/>
    <s v="Round3"/>
    <x v="8"/>
    <s v="DTM07"/>
    <s v="SD18"/>
    <x v="79"/>
    <s v="DTM0704"/>
    <s v="SD18100"/>
    <s v="Abu Ismael g"/>
    <s v="DTM0704023"/>
    <s v="yes"/>
    <n v="11.325839999999999"/>
    <n v="27.928909999999998"/>
    <s v="Urban"/>
    <s v="neighborhood"/>
    <n v="80"/>
    <n v="373"/>
    <n v="90"/>
    <n v="439"/>
    <m/>
    <m/>
    <n v="80"/>
    <n v="373"/>
    <n v="10"/>
    <n v="66"/>
    <m/>
    <m/>
    <m/>
    <m/>
    <m/>
    <m/>
    <x v="7"/>
    <s v="Keilak"/>
    <s v="West Kordofan"/>
    <s v="Al Dibab"/>
    <s v="West Kordofan"/>
    <s v="As Salam - WK"/>
    <s v="Communal clashes (ethnic, land, cattle) "/>
    <s v="Armed conflict, Violence"/>
    <s v=""/>
    <s v=""/>
    <m/>
    <n v="90"/>
    <m/>
    <m/>
    <m/>
    <m/>
    <m/>
    <n v="26"/>
    <n v="23"/>
    <n v="30"/>
    <n v="23"/>
    <n v="53"/>
    <n v="42"/>
    <n v="83"/>
    <n v="72"/>
    <n v="42"/>
    <n v="45"/>
    <x v="1"/>
    <m/>
    <m/>
    <m/>
    <m/>
    <m/>
    <m/>
    <s v=" الهادي الحاج البشير "/>
    <s v="Shaik"/>
    <s v=" male "/>
    <s v=" 118,514,652 "/>
    <s v=" الحاج اسماعيل حماد "/>
    <s v="Ameer"/>
    <s v=" male "/>
    <s v=" 118,276,445 "/>
    <s v=""/>
    <s v=""/>
    <s v=""/>
    <s v=""/>
    <n v="2"/>
    <s v="In person"/>
    <s v="Yes, for most"/>
    <s v="Yes, for most"/>
    <s v="Yes, for most"/>
    <s v="Orange    "/>
    <n v="961"/>
    <n v="234"/>
    <n v="205"/>
    <s v="West Kordofan"/>
    <s v="Babanusa"/>
    <s v="SD02"/>
    <s v="SD18100"/>
    <s v="NO"/>
    <s v="b2adf1bb-560e-470f-9790-90ea0e492e73"/>
    <s v="Show location"/>
  </r>
  <r>
    <s v="2021-04-25"/>
    <s v="Round3"/>
    <x v="8"/>
    <s v="DTM07"/>
    <s v="SD18"/>
    <x v="79"/>
    <s v="DTM0704"/>
    <s v="SD18100"/>
    <s v="Abu Ismail South"/>
    <s v="DTM0704003"/>
    <s v="yes"/>
    <n v="11.32677"/>
    <n v="27.817920000000001"/>
    <s v="Urban"/>
    <s v="neighborhood"/>
    <n v="56"/>
    <n v="310"/>
    <n v="56"/>
    <n v="310"/>
    <m/>
    <m/>
    <n v="56"/>
    <n v="310"/>
    <m/>
    <m/>
    <m/>
    <m/>
    <m/>
    <m/>
    <m/>
    <m/>
    <x v="7"/>
    <s v="Al Dibab"/>
    <s v="West Kordofan"/>
    <s v="As Salam - WK"/>
    <s v="West Kordofan"/>
    <s v="Keilak"/>
    <s v="Communal clashes (ethnic, land, cattle) "/>
    <s v="Armed conflict, Violence"/>
    <s v="Natural disaster (floods, droughts, etc)"/>
    <s v=""/>
    <m/>
    <m/>
    <m/>
    <m/>
    <m/>
    <m/>
    <n v="56"/>
    <n v="20"/>
    <n v="10"/>
    <n v="13"/>
    <n v="18"/>
    <n v="48"/>
    <n v="43"/>
    <n v="35"/>
    <n v="43"/>
    <n v="40"/>
    <n v="40"/>
    <x v="1"/>
    <m/>
    <m/>
    <m/>
    <m/>
    <m/>
    <m/>
    <s v=" عبدالله ضوالبيت "/>
    <s v="Ameer"/>
    <s v=" male "/>
    <s v=" 125,182,368 "/>
    <s v=" ثريا حسن "/>
    <s v="Ameer"/>
    <s v=" female "/>
    <s v=" 126,753,962 "/>
    <s v=" شارفه محمد "/>
    <s v="Ameer"/>
    <s v=" female "/>
    <s v=" 118,961,396 "/>
    <n v="3"/>
    <s v="In person"/>
    <s v="Yes, for most"/>
    <s v="Yes, for most"/>
    <s v="Yes, for most"/>
    <s v="Green     "/>
    <n v="953"/>
    <n v="156"/>
    <n v="154"/>
    <s v="West Kordofan"/>
    <s v="Babanusa"/>
    <s v="SD18"/>
    <s v="SD18100"/>
    <s v="Accurate"/>
    <s v="dab330a4-2d9c-4b1b-b6a2-f6d328c70a3b"/>
    <s v="Show location"/>
  </r>
  <r>
    <s v="2021-04-26"/>
    <s v="Round3"/>
    <x v="8"/>
    <s v="DTM07"/>
    <s v="SD18"/>
    <x v="79"/>
    <s v="DTM0704"/>
    <s v="SD18100"/>
    <s v="Abu Refaey"/>
    <s v="DTM0704004"/>
    <s v="yes"/>
    <n v="11.29928"/>
    <n v="27.57188"/>
    <s v="Rural"/>
    <s v="neighborhood"/>
    <n v="59"/>
    <n v="390"/>
    <n v="59"/>
    <n v="390"/>
    <m/>
    <m/>
    <n v="59"/>
    <n v="390"/>
    <m/>
    <m/>
    <m/>
    <m/>
    <m/>
    <m/>
    <m/>
    <m/>
    <x v="5"/>
    <s v="Ad Du'ayn"/>
    <s v="West Kordofan"/>
    <s v="Al Idia"/>
    <m/>
    <m/>
    <s v="Armed conflict, Violence"/>
    <s v="Communal clashes (ethnic, land, cattle) "/>
    <s v=""/>
    <s v=""/>
    <m/>
    <n v="59"/>
    <m/>
    <m/>
    <m/>
    <m/>
    <m/>
    <n v="28"/>
    <n v="12"/>
    <n v="28"/>
    <n v="37"/>
    <n v="37"/>
    <n v="42"/>
    <n v="50"/>
    <n v="56"/>
    <n v="44"/>
    <n v="56"/>
    <x v="1"/>
    <m/>
    <m/>
    <m/>
    <m/>
    <m/>
    <m/>
    <s v=" أبوبكر اسحق على "/>
    <s v="Ameer"/>
    <s v=" male "/>
    <s v=" 914,406,543 "/>
    <s v=" خيرالله اسحق ادم "/>
    <s v="Ameer"/>
    <s v=" male "/>
    <s v=" 909,729,060 "/>
    <s v=" برشم اسماعيل ابكر "/>
    <s v="Ameer"/>
    <s v=" male "/>
    <s v=" 908,365,516 "/>
    <n v="5"/>
    <s v="In person"/>
    <s v="Yes, for everything"/>
    <s v="Yes, for most"/>
    <s v="Yes, for most"/>
    <s v="Green     "/>
    <n v="954"/>
    <n v="187"/>
    <n v="203"/>
    <s v="West Kordofan"/>
    <s v="Babanusa"/>
    <s v="SD02"/>
    <s v="SD18100"/>
    <s v="NO"/>
    <s v="0f02f42d-ccf2-456a-88d7-304f6c6d3def"/>
    <s v="Show location"/>
  </r>
  <r>
    <s v="2021-04-30"/>
    <s v="Round3"/>
    <x v="8"/>
    <s v="DTM07"/>
    <s v="SD18"/>
    <x v="79"/>
    <s v="DTM0704"/>
    <s v="SD18100"/>
    <s v="Al Kelibat"/>
    <s v="DTM0704006"/>
    <s v="yes"/>
    <n v="11.32503"/>
    <n v="27.92822"/>
    <s v="Rural"/>
    <s v="Village"/>
    <n v="43"/>
    <n v="237"/>
    <n v="43"/>
    <n v="237"/>
    <m/>
    <m/>
    <n v="32"/>
    <n v="177"/>
    <n v="11"/>
    <n v="60"/>
    <m/>
    <m/>
    <m/>
    <m/>
    <m/>
    <m/>
    <x v="7"/>
    <s v="Al Idia"/>
    <s v="East Darfur"/>
    <s v="Abu Karinka"/>
    <s v="West Kordofan"/>
    <s v="Ghubaish"/>
    <s v="Communal clashes (ethnic, land, cattle) "/>
    <s v="Armed conflict, Violence"/>
    <s v=""/>
    <s v=""/>
    <m/>
    <m/>
    <m/>
    <m/>
    <m/>
    <m/>
    <n v="43"/>
    <n v="20"/>
    <n v="8"/>
    <n v="20"/>
    <n v="23"/>
    <n v="8"/>
    <n v="22"/>
    <n v="40"/>
    <n v="43"/>
    <n v="28"/>
    <n v="25"/>
    <x v="1"/>
    <m/>
    <m/>
    <m/>
    <m/>
    <m/>
    <m/>
    <s v=" اسماعيل عبد الله "/>
    <s v="Shaik"/>
    <s v=" male "/>
    <s v=" 969,834,266 "/>
    <s v=" ادم غباش "/>
    <s v="Government representative"/>
    <s v=" male "/>
    <s v=" 904,923,300 "/>
    <s v=""/>
    <s v=""/>
    <s v=""/>
    <s v=""/>
    <n v="2"/>
    <s v="In person"/>
    <s v="Yes, for everything"/>
    <s v="Yes, for everything"/>
    <s v="Yes, for everything"/>
    <s v="Green     "/>
    <n v="966"/>
    <n v="116"/>
    <n v="121"/>
    <s v="West Kordofan"/>
    <s v="Babanusa"/>
    <s v="SD02"/>
    <s v="SD18100"/>
    <s v="NO"/>
    <s v="d344691b-03cb-49dc-b7dd-14813ddfd0f1"/>
    <s v="Show location"/>
  </r>
  <r>
    <s v="2021-04-25"/>
    <s v="Round3"/>
    <x v="8"/>
    <s v="DTM07"/>
    <s v="SD18"/>
    <x v="79"/>
    <s v="DTM0704"/>
    <s v="SD18100"/>
    <s v="Ald'olyma"/>
    <s v="DTM0704014"/>
    <s v="yes"/>
    <n v="11.32349"/>
    <n v="27.78942"/>
    <s v="Rural"/>
    <s v="Village"/>
    <n v="30"/>
    <n v="150"/>
    <n v="30"/>
    <n v="150"/>
    <m/>
    <m/>
    <n v="30"/>
    <n v="150"/>
    <m/>
    <m/>
    <m/>
    <m/>
    <m/>
    <m/>
    <m/>
    <m/>
    <x v="7"/>
    <s v="As Salam - WK"/>
    <s v="West Kordofan"/>
    <s v="Al Dibab"/>
    <s v="West Kordofan"/>
    <s v="Keilak"/>
    <s v="Communal clashes (ethnic, land, cattle) "/>
    <s v="Armed conflict, Violence"/>
    <s v="Natural disaster (floods, droughts, etc)"/>
    <s v=""/>
    <m/>
    <n v="30"/>
    <m/>
    <m/>
    <m/>
    <m/>
    <m/>
    <n v="8"/>
    <n v="5"/>
    <n v="4"/>
    <n v="14"/>
    <n v="17"/>
    <n v="16"/>
    <n v="28"/>
    <n v="32"/>
    <n v="12"/>
    <n v="14"/>
    <x v="1"/>
    <m/>
    <m/>
    <m/>
    <m/>
    <m/>
    <m/>
    <s v=" احمد ابراهيم هناى "/>
    <s v="NGO/Humanitarian Aid Worker"/>
    <s v=" male "/>
    <s v=" 913,731,712 "/>
    <s v=" عجيل عمر "/>
    <s v="Ameer"/>
    <s v=" male "/>
    <s v=""/>
    <s v=" يونس عوض الله "/>
    <s v="Government representative"/>
    <s v=" male "/>
    <s v=""/>
    <n v="3"/>
    <s v="In person"/>
    <s v="Yes, for most"/>
    <s v="Yes, for most"/>
    <s v="Only for some"/>
    <s v="Green     "/>
    <n v="955"/>
    <n v="69"/>
    <n v="81"/>
    <s v="West Kordofan"/>
    <s v="Babanusa"/>
    <s v="SD18"/>
    <s v="SD18100"/>
    <s v="Accurate"/>
    <s v="548757d3-1380-4f9d-8014-f0652da9ac3e"/>
    <s v="Show location"/>
  </r>
  <r>
    <s v="2021-04-27"/>
    <s v="Round3"/>
    <x v="8"/>
    <s v="DTM07"/>
    <s v="SD18"/>
    <x v="79"/>
    <s v="DTM0704"/>
    <s v="SD18100"/>
    <s v="Algantor"/>
    <s v="DTM0704007"/>
    <s v="yes"/>
    <n v="11.312670000000001"/>
    <n v="27.63916"/>
    <s v="Rural"/>
    <s v="Village"/>
    <n v="38"/>
    <n v="300"/>
    <n v="38"/>
    <n v="306"/>
    <m/>
    <m/>
    <n v="38"/>
    <n v="306"/>
    <m/>
    <m/>
    <m/>
    <m/>
    <m/>
    <m/>
    <m/>
    <m/>
    <x v="7"/>
    <s v="Al Idia"/>
    <s v="East Darfur"/>
    <s v="Abu Karinka"/>
    <m/>
    <m/>
    <s v="Armed conflict, Violence"/>
    <s v="Communal clashes (ethnic, land, cattle) "/>
    <s v=""/>
    <s v=""/>
    <m/>
    <n v="38"/>
    <m/>
    <m/>
    <m/>
    <m/>
    <m/>
    <n v="16"/>
    <n v="20"/>
    <n v="30"/>
    <n v="49"/>
    <n v="39"/>
    <n v="58"/>
    <n v="30"/>
    <n v="34"/>
    <n v="14"/>
    <n v="16"/>
    <x v="1"/>
    <m/>
    <m/>
    <m/>
    <m/>
    <m/>
    <m/>
    <s v=" الريح احمد سليمان ....البنى... "/>
    <s v="Ameer"/>
    <s v=" male "/>
    <s v=" 911,823,512 "/>
    <s v=" عبدالله إبراهيم "/>
    <s v="Ameer"/>
    <s v=" male "/>
    <s v=" 913,188,248 "/>
    <s v=" ادم على زايد "/>
    <s v="Ameer"/>
    <s v=" male "/>
    <s v=" 906,916,994 "/>
    <n v="3"/>
    <s v="In person"/>
    <s v="Yes, for most"/>
    <s v="Yes, for most"/>
    <s v="Yes, for everything"/>
    <s v="Green     "/>
    <n v="1355"/>
    <n v="129"/>
    <n v="177"/>
    <s v="West Kordofan"/>
    <s v="Babanusa"/>
    <s v="SD18"/>
    <s v="SD18100"/>
    <s v="Accurate"/>
    <s v="a6508b4a-6bcf-4ef5-8017-1c3af9674579"/>
    <s v="Show location"/>
  </r>
  <r>
    <s v="2021-05-04"/>
    <s v="Round3"/>
    <x v="8"/>
    <s v="DTM07"/>
    <s v="SD18"/>
    <x v="79"/>
    <s v="DTM0704"/>
    <s v="SD18100"/>
    <s v="Algotn"/>
    <s v="DTM0704015"/>
    <s v="yes"/>
    <n v="11.04156"/>
    <n v="27.260999999999999"/>
    <s v="Rural"/>
    <s v="Village"/>
    <n v="170"/>
    <n v="1190"/>
    <n v="120"/>
    <n v="890"/>
    <m/>
    <m/>
    <n v="120"/>
    <n v="890"/>
    <m/>
    <m/>
    <m/>
    <m/>
    <m/>
    <m/>
    <m/>
    <m/>
    <x v="7"/>
    <s v="Abyei"/>
    <s v="West Kordofan"/>
    <s v="Al Meiram"/>
    <m/>
    <m/>
    <s v="Communal clashes (ethnic, land, cattle) "/>
    <s v="Armed conflict, Violence"/>
    <s v=""/>
    <s v=""/>
    <m/>
    <n v="120"/>
    <m/>
    <m/>
    <m/>
    <m/>
    <m/>
    <n v="36"/>
    <n v="57"/>
    <n v="43"/>
    <n v="65"/>
    <n v="86"/>
    <n v="172"/>
    <n v="136"/>
    <n v="144"/>
    <n v="65"/>
    <n v="86"/>
    <x v="1"/>
    <m/>
    <m/>
    <m/>
    <m/>
    <m/>
    <m/>
    <s v=" الصادق حمدان "/>
    <s v="Religious leaders"/>
    <s v=" male "/>
    <s v=" 124,911,173 "/>
    <s v=" حميدان جلاب "/>
    <s v="Ameer"/>
    <s v=" male "/>
    <s v=" 128,355,431 "/>
    <s v=""/>
    <s v=""/>
    <s v=""/>
    <s v=""/>
    <n v="2"/>
    <s v="In person"/>
    <s v="Yes, for most"/>
    <s v="Yes, for most"/>
    <s v="Yes, for most"/>
    <s v="Orange    "/>
    <n v="957"/>
    <n v="366"/>
    <n v="524"/>
    <s v="West Kordofan"/>
    <s v="Babanusa"/>
    <s v="SD05"/>
    <s v="SD18100"/>
    <s v="Accurate"/>
    <s v="c5d5f1d7-a831-4ed0-be4d-dd72740a6680"/>
    <s v="Show location"/>
  </r>
  <r>
    <s v="2021-04-25"/>
    <s v="Round3"/>
    <x v="8"/>
    <s v="DTM07"/>
    <s v="SD18"/>
    <x v="79"/>
    <s v="DTM0704"/>
    <s v="SD18100"/>
    <s v="Alklae'et"/>
    <s v="DTM0704013"/>
    <s v="yes"/>
    <n v="11.456810000000001"/>
    <n v="27.916799999999999"/>
    <s v="Rural"/>
    <s v="Village"/>
    <n v="6"/>
    <n v="40"/>
    <n v="9"/>
    <n v="55"/>
    <m/>
    <m/>
    <n v="9"/>
    <n v="55"/>
    <m/>
    <m/>
    <m/>
    <m/>
    <m/>
    <m/>
    <m/>
    <m/>
    <x v="7"/>
    <s v="As Salam - WK"/>
    <s v="West Kordofan"/>
    <s v="Al Dibab"/>
    <s v="West Kordofan"/>
    <s v="Keilak"/>
    <s v="Armed conflict, Violence"/>
    <s v="Communal clashes (ethnic, land, cattle) "/>
    <s v=""/>
    <s v=""/>
    <m/>
    <n v="9"/>
    <m/>
    <m/>
    <m/>
    <m/>
    <m/>
    <n v="1"/>
    <n v="0"/>
    <n v="1"/>
    <n v="5"/>
    <n v="8"/>
    <n v="8"/>
    <n v="12"/>
    <n v="18"/>
    <n v="1"/>
    <n v="1"/>
    <x v="1"/>
    <m/>
    <m/>
    <m/>
    <m/>
    <m/>
    <m/>
    <s v=" عبدالرحمن عبدالجليل "/>
    <s v="NGO/Humanitarian Aid Worker"/>
    <s v=" male "/>
    <s v=" 962,035,585 "/>
    <s v=" الشيخ احمد حموده "/>
    <s v="Shaik"/>
    <s v=" male "/>
    <s v=" 967,873,000 "/>
    <s v=""/>
    <s v=""/>
    <s v=""/>
    <s v=""/>
    <n v="2"/>
    <s v="In person"/>
    <s v="Yes, for everything"/>
    <s v="Yes, for everything"/>
    <s v="Yes, for everything"/>
    <s v="Green     "/>
    <n v="963"/>
    <n v="23"/>
    <n v="32"/>
    <s v="West Kordofan"/>
    <s v="Babanusa"/>
    <s v="SD02"/>
    <s v="SD18100"/>
    <s v="NO"/>
    <s v="a69a027a-b156-483d-a1ef-837940556084"/>
    <s v="Show location"/>
  </r>
  <r>
    <s v="2021-05-03"/>
    <s v="Round3"/>
    <x v="8"/>
    <s v="DTM07"/>
    <s v="SD18"/>
    <x v="79"/>
    <s v="DTM0704"/>
    <s v="SD18100"/>
    <s v="Altyon"/>
    <s v="DTM0704009"/>
    <s v="yes"/>
    <n v="11.28252"/>
    <n v="27.33201"/>
    <s v="Urban"/>
    <s v="Admin Unit"/>
    <n v="1010"/>
    <n v="6508"/>
    <n v="1010"/>
    <n v="6508"/>
    <m/>
    <m/>
    <n v="1010"/>
    <n v="6508"/>
    <m/>
    <m/>
    <m/>
    <m/>
    <m/>
    <m/>
    <m/>
    <m/>
    <x v="7"/>
    <s v="Al Idia"/>
    <s v="South Darfur"/>
    <s v="As Salam - SD"/>
    <s v="East Darfur"/>
    <s v="Abu Karinka"/>
    <s v="Armed conflict, Violence"/>
    <s v="Communal clashes (ethnic, land, cattle) "/>
    <s v=""/>
    <s v=""/>
    <m/>
    <n v="1010"/>
    <m/>
    <m/>
    <m/>
    <m/>
    <m/>
    <n v="422"/>
    <n v="542"/>
    <n v="422"/>
    <n v="603"/>
    <n v="542"/>
    <n v="722"/>
    <n v="1085"/>
    <n v="1085"/>
    <n v="723"/>
    <n v="362"/>
    <x v="1"/>
    <m/>
    <m/>
    <m/>
    <m/>
    <m/>
    <m/>
    <s v=" ابراهيم محمد ابراهيم "/>
    <s v="Government representative"/>
    <s v=" male "/>
    <s v=" 129,484,972 "/>
    <s v=" هروح بخيت "/>
    <s v="Ameer"/>
    <s v=" male "/>
    <s v=" 121,676,405 "/>
    <s v=" علي حسين "/>
    <s v="NGO/Humanitarian Aid Worker"/>
    <s v=" male "/>
    <s v=" 115,960,177 "/>
    <n v="3"/>
    <s v="In person"/>
    <s v="Yes, for most"/>
    <s v="Yes, for most"/>
    <s v="Yes, for most"/>
    <s v="Green     "/>
    <n v="968"/>
    <n v="3194"/>
    <n v="3314"/>
    <s v="West Kordofan"/>
    <s v="Babanusa"/>
    <s v="SD18"/>
    <s v="SD18100"/>
    <s v="Accurate"/>
    <s v="b5263f94-b924-4be4-8054-a71a26d4caac"/>
    <s v="Show location"/>
  </r>
  <r>
    <s v="2021-05-02"/>
    <s v="Round3"/>
    <x v="8"/>
    <s v="DTM07"/>
    <s v="SD18"/>
    <x v="79"/>
    <s v="DTM0704"/>
    <s v="SD18100"/>
    <s v="El Habeel"/>
    <s v="DTM0704025"/>
    <s v="no"/>
    <n v="11.311159999999999"/>
    <n v="27.64357"/>
    <s v="Rural"/>
    <s v="Village"/>
    <m/>
    <m/>
    <n v="20"/>
    <n v="125"/>
    <m/>
    <m/>
    <m/>
    <m/>
    <m/>
    <m/>
    <m/>
    <m/>
    <n v="20"/>
    <n v="125"/>
    <m/>
    <m/>
    <x v="7"/>
    <s v="Al Meiram"/>
    <s v="West Kordofan"/>
    <s v="Abyei"/>
    <m/>
    <m/>
    <s v="Armed conflict, Violence"/>
    <s v="Communal clashes (ethnic, land, cattle) "/>
    <s v=""/>
    <s v=""/>
    <m/>
    <m/>
    <m/>
    <m/>
    <m/>
    <n v="20"/>
    <m/>
    <n v="10"/>
    <n v="7"/>
    <n v="3"/>
    <n v="12"/>
    <n v="8"/>
    <n v="17"/>
    <n v="13"/>
    <n v="20"/>
    <n v="17"/>
    <n v="18"/>
    <x v="1"/>
    <m/>
    <m/>
    <m/>
    <m/>
    <m/>
    <m/>
    <s v=" Shata Hamid "/>
    <s v="Religious leaders"/>
    <s v=" male "/>
    <s v=" 963,358,452 "/>
    <s v=" Abdulmajeed Mohamed "/>
    <s v="Ameer"/>
    <s v=" male "/>
    <s v=" 900,309,050 "/>
    <s v=""/>
    <s v=""/>
    <s v=""/>
    <s v=""/>
    <n v="2"/>
    <s v="In person"/>
    <s v="Yes, for most"/>
    <s v="Yes, for most"/>
    <s v="Yes, for most"/>
    <s v="Orange    "/>
    <n v="1228"/>
    <n v="51"/>
    <n v="74"/>
    <s v="West Kordofan"/>
    <s v="Babanusa"/>
    <s v="SD18"/>
    <s v="SD18100"/>
    <s v="Accurate"/>
    <s v="41796a6f-eadf-4151-8c5b-4164e205a309"/>
    <s v="Show location"/>
  </r>
  <r>
    <s v="2021-04-27"/>
    <s v="Round3"/>
    <x v="8"/>
    <s v="DTM07"/>
    <s v="SD18"/>
    <x v="79"/>
    <s v="DTM0704"/>
    <s v="SD18100"/>
    <s v="Feg Alhalaa"/>
    <s v="DTM0704021"/>
    <s v="yes"/>
    <n v="11.35577"/>
    <n v="27.50403"/>
    <s v="Rural"/>
    <s v="Village"/>
    <n v="43"/>
    <n v="272"/>
    <n v="27"/>
    <n v="183"/>
    <m/>
    <m/>
    <n v="20"/>
    <n v="150"/>
    <n v="7"/>
    <n v="33"/>
    <m/>
    <m/>
    <m/>
    <m/>
    <m/>
    <m/>
    <x v="4"/>
    <s v="Mershing"/>
    <s v="East Darfur"/>
    <s v="Abu Karinka"/>
    <s v="West Kordofan"/>
    <s v="Al Idia"/>
    <s v="Armed conflict, Violence"/>
    <s v="Communal clashes (ethnic, land, cattle) "/>
    <s v=""/>
    <s v=""/>
    <m/>
    <n v="27"/>
    <m/>
    <m/>
    <m/>
    <m/>
    <m/>
    <n v="15"/>
    <n v="12"/>
    <n v="19"/>
    <n v="20"/>
    <n v="23"/>
    <n v="16"/>
    <n v="19"/>
    <n v="24"/>
    <n v="18"/>
    <n v="17"/>
    <x v="1"/>
    <m/>
    <m/>
    <m/>
    <m/>
    <m/>
    <m/>
    <s v=" علي الجراري "/>
    <s v="Ameer"/>
    <s v=" male "/>
    <s v=" 914,720,627 "/>
    <s v=" حسين سليمان "/>
    <s v="Government representative"/>
    <s v=" male "/>
    <s v=" 925,716,150 "/>
    <s v=" عثمان محمد يوسف "/>
    <s v="Religious leaders"/>
    <s v=" male "/>
    <s v=" 914,120,952 "/>
    <n v="3"/>
    <s v="In person"/>
    <s v="Yes, for most"/>
    <s v="Yes, for most"/>
    <s v="Yes, for most"/>
    <s v="Green     "/>
    <n v="964"/>
    <n v="94"/>
    <n v="89"/>
    <s v="West Kordofan"/>
    <s v="Babanusa"/>
    <s v="SD18"/>
    <s v="SD18100"/>
    <s v="Close"/>
    <s v="130206ba-86d9-45b0-89dc-3d9bcb629e54"/>
    <s v="Show location"/>
  </r>
  <r>
    <s v="2021-05-03"/>
    <s v="Round3"/>
    <x v="8"/>
    <s v="DTM07"/>
    <s v="SD18"/>
    <x v="79"/>
    <s v="DTM0704"/>
    <s v="SD18100"/>
    <s v="Hai Alga'a &amp; alsahafa"/>
    <s v="DTM0704016"/>
    <s v="yes"/>
    <n v="11.33802"/>
    <n v="27.795639999999999"/>
    <s v="Rural"/>
    <s v="Village"/>
    <n v="70"/>
    <n v="480"/>
    <n v="70"/>
    <n v="480"/>
    <m/>
    <m/>
    <n v="70"/>
    <n v="480"/>
    <m/>
    <m/>
    <m/>
    <m/>
    <m/>
    <m/>
    <m/>
    <m/>
    <x v="7"/>
    <s v="Keilak"/>
    <s v="West Kordofan"/>
    <s v="Al Dibab"/>
    <m/>
    <m/>
    <s v="Communal clashes (ethnic, land, cattle) "/>
    <s v="Armed conflict, Violence"/>
    <s v=""/>
    <s v=""/>
    <m/>
    <n v="70"/>
    <m/>
    <m/>
    <m/>
    <m/>
    <m/>
    <n v="34"/>
    <n v="19"/>
    <n v="19"/>
    <n v="30"/>
    <n v="49"/>
    <n v="58"/>
    <n v="68"/>
    <n v="64"/>
    <n v="53"/>
    <n v="86"/>
    <x v="1"/>
    <m/>
    <m/>
    <m/>
    <m/>
    <m/>
    <m/>
    <s v=" عبدالله فضل الله "/>
    <s v="Government representative"/>
    <s v=" male "/>
    <s v=" 904,178,129 "/>
    <s v=" النزير أحمد موسى "/>
    <s v="Government representative"/>
    <s v=" male "/>
    <s v=" 908,692,857 "/>
    <s v=" محمد يونس "/>
    <s v="Shaik"/>
    <s v=" male "/>
    <s v=" 121,093,925 "/>
    <n v="5"/>
    <s v="In person"/>
    <s v="Yes, for most"/>
    <s v="Yes, for most"/>
    <s v="Yes, for most"/>
    <s v="Green     "/>
    <n v="956"/>
    <n v="223"/>
    <n v="257"/>
    <s v="West Kordofan"/>
    <s v="Babanusa"/>
    <s v="SD18"/>
    <s v="SD18100"/>
    <s v="Accurate"/>
    <s v="634bb74e-426a-488b-87d7-3e3be93b4485"/>
    <s v="Show location"/>
  </r>
  <r>
    <s v="2021-04-28"/>
    <s v="Round3"/>
    <x v="8"/>
    <s v="DTM07"/>
    <s v="SD18"/>
    <x v="79"/>
    <s v="DTM0704"/>
    <s v="SD18100"/>
    <s v="Hai alnasr"/>
    <s v="DTM0704022"/>
    <s v="yes"/>
    <n v="11.32349"/>
    <n v="27.87942"/>
    <s v="Urban"/>
    <s v="neighborhood"/>
    <n v="20"/>
    <n v="152"/>
    <n v="20"/>
    <n v="152"/>
    <m/>
    <m/>
    <n v="20"/>
    <n v="152"/>
    <m/>
    <m/>
    <m/>
    <m/>
    <m/>
    <m/>
    <m/>
    <m/>
    <x v="7"/>
    <s v="Al Idia"/>
    <s v="West Kordofan"/>
    <s v="Ghubaish"/>
    <m/>
    <m/>
    <s v="Communal clashes (ethnic, land, cattle) "/>
    <s v="Armed conflict, Violence"/>
    <s v=""/>
    <s v=""/>
    <m/>
    <n v="20"/>
    <m/>
    <m/>
    <m/>
    <m/>
    <m/>
    <n v="7"/>
    <n v="8"/>
    <n v="10"/>
    <n v="12"/>
    <n v="19"/>
    <n v="14"/>
    <n v="20"/>
    <n v="22"/>
    <n v="17"/>
    <n v="23"/>
    <x v="1"/>
    <m/>
    <m/>
    <m/>
    <m/>
    <m/>
    <m/>
    <s v=" احمد حامد "/>
    <s v="Government representative"/>
    <s v=" male "/>
    <s v=" 129,490,551 "/>
    <s v=" محمد مسبل الجزولي "/>
    <s v="Shaik"/>
    <s v=" male "/>
    <s v=" 116,846,530 "/>
    <s v=" شارقه محمد "/>
    <s v="NGO/Humanitarian Aid Worker"/>
    <s v=" female "/>
    <s v=" 128,227,958 "/>
    <n v="3"/>
    <s v="In person"/>
    <s v="Yes, for most"/>
    <s v="Yes, for most"/>
    <s v="Yes, for most"/>
    <s v="Green     "/>
    <n v="962"/>
    <n v="73"/>
    <n v="79"/>
    <s v="West Kordofan"/>
    <s v="Babanusa"/>
    <s v="SD02"/>
    <s v="SD18100"/>
    <s v="NO"/>
    <s v="abb3b9ea-d4c8-4dbd-86ea-e9954f0b12d4"/>
    <s v="Show location"/>
  </r>
  <r>
    <s v="2021-04-24"/>
    <s v="Round3"/>
    <x v="8"/>
    <s v="DTM07"/>
    <s v="SD18"/>
    <x v="79"/>
    <s v="DTM0704"/>
    <s v="SD18100"/>
    <s v="Hai Alwehda"/>
    <s v="DTM0704011"/>
    <s v="yes"/>
    <n v="11.320729999999999"/>
    <n v="27.80865"/>
    <s v="Urban"/>
    <s v="neighborhood"/>
    <n v="8"/>
    <n v="52"/>
    <n v="8"/>
    <n v="52"/>
    <m/>
    <m/>
    <n v="8"/>
    <n v="52"/>
    <m/>
    <m/>
    <m/>
    <m/>
    <m/>
    <m/>
    <m/>
    <m/>
    <x v="7"/>
    <s v="Al Dibab"/>
    <s v="West Kordofan"/>
    <s v="Al Idia"/>
    <s v="East Darfur"/>
    <s v="Adila"/>
    <s v="Armed conflict, Violence"/>
    <s v="Communal clashes (ethnic, land, cattle) "/>
    <s v=""/>
    <s v=""/>
    <m/>
    <n v="8"/>
    <m/>
    <m/>
    <m/>
    <m/>
    <m/>
    <n v="1"/>
    <n v="0"/>
    <n v="1"/>
    <n v="4"/>
    <n v="8"/>
    <n v="8"/>
    <n v="11"/>
    <n v="17"/>
    <n v="1"/>
    <n v="1"/>
    <x v="1"/>
    <m/>
    <m/>
    <m/>
    <m/>
    <m/>
    <m/>
    <s v=" النور ابراهيم رمضان "/>
    <s v="NGO/Humanitarian Aid Worker"/>
    <s v=" male "/>
    <s v=" 122,383,800 "/>
    <s v=""/>
    <s v=""/>
    <s v=""/>
    <s v=""/>
    <s v=""/>
    <s v=""/>
    <s v=""/>
    <s v=""/>
    <n v="1"/>
    <s v="In person"/>
    <s v="Yes, for most"/>
    <s v="Yes, for most"/>
    <s v="Yes, for most"/>
    <s v="Red       "/>
    <n v="960"/>
    <n v="22"/>
    <n v="30"/>
    <s v="West Kordofan"/>
    <s v="Babanusa"/>
    <s v="SD18"/>
    <s v="SD18100"/>
    <s v="Accurate"/>
    <s v="2e5fcb5b-adb3-46c3-b242-16686f4e5c18"/>
    <s v="Show location"/>
  </r>
  <r>
    <s v="2021-05-05"/>
    <s v="Round3"/>
    <x v="8"/>
    <s v="DTM07"/>
    <s v="SD18"/>
    <x v="79"/>
    <s v="DTM0704"/>
    <s v="SD18100"/>
    <s v="Kokab"/>
    <s v="DTM0704019"/>
    <s v="yes"/>
    <n v="11.260630000000001"/>
    <n v="27.239850000000001"/>
    <s v="Rural"/>
    <s v="Village"/>
    <n v="30"/>
    <n v="193"/>
    <n v="30"/>
    <n v="193"/>
    <m/>
    <m/>
    <n v="30"/>
    <n v="193"/>
    <m/>
    <m/>
    <m/>
    <m/>
    <m/>
    <m/>
    <m/>
    <m/>
    <x v="7"/>
    <s v="Al Meiram"/>
    <m/>
    <m/>
    <m/>
    <m/>
    <s v="Communal clashes (ethnic, land, cattle) "/>
    <s v="Armed conflict, Violence"/>
    <s v=""/>
    <s v=""/>
    <m/>
    <n v="30"/>
    <m/>
    <m/>
    <m/>
    <m/>
    <m/>
    <n v="14"/>
    <n v="14"/>
    <n v="16"/>
    <n v="12"/>
    <n v="14"/>
    <n v="22"/>
    <n v="28"/>
    <n v="34"/>
    <n v="16"/>
    <n v="23"/>
    <x v="1"/>
    <m/>
    <m/>
    <m/>
    <m/>
    <m/>
    <m/>
    <s v=" حامد محمد حماد "/>
    <s v="Religious leaders"/>
    <s v=" male "/>
    <s v=" 117,312,014 "/>
    <s v=" الحاج الصديق "/>
    <s v="Ameer"/>
    <s v=" male "/>
    <s v=" 126,593,215 "/>
    <s v=" احمد الصديق "/>
    <s v="Ameer"/>
    <s v=" male "/>
    <s v=" 123,772,149 "/>
    <n v="3"/>
    <s v="In person"/>
    <s v="Yes, for everything"/>
    <s v="Yes, for most"/>
    <s v="Yes, for everything"/>
    <s v="Green     "/>
    <n v="959"/>
    <n v="88"/>
    <n v="105"/>
    <s v="West Kordofan"/>
    <s v="Babanusa"/>
    <s v="SD05"/>
    <s v="SD18100"/>
    <s v="Close"/>
    <s v="da649507-6d15-4073-974e-77f2b8c5b4c6"/>
    <s v="Show location"/>
  </r>
  <r>
    <s v="2021-05-02"/>
    <s v="Round3"/>
    <x v="8"/>
    <s v="DTM07"/>
    <s v="SD18"/>
    <x v="79"/>
    <s v="DTM0704"/>
    <s v="SD18100"/>
    <s v="Om Osh"/>
    <s v="DTM0704012"/>
    <s v="yes"/>
    <n v="11.53593"/>
    <n v="27.685099999999998"/>
    <s v="Rural"/>
    <s v="Village"/>
    <n v="34"/>
    <n v="238"/>
    <n v="20"/>
    <n v="154"/>
    <m/>
    <m/>
    <n v="20"/>
    <n v="154"/>
    <m/>
    <m/>
    <m/>
    <m/>
    <m/>
    <m/>
    <m/>
    <m/>
    <x v="7"/>
    <s v="Al Idia"/>
    <s v="West Kordofan"/>
    <s v="Al Dibab"/>
    <s v="East Darfur"/>
    <m/>
    <s v="Communal clashes (ethnic, land, cattle) "/>
    <s v="Armed conflict, Violence"/>
    <s v=""/>
    <s v=""/>
    <m/>
    <n v="20"/>
    <m/>
    <m/>
    <m/>
    <m/>
    <m/>
    <n v="5"/>
    <n v="6"/>
    <n v="11"/>
    <n v="19"/>
    <n v="10"/>
    <n v="23"/>
    <n v="22"/>
    <n v="32"/>
    <n v="12"/>
    <n v="14"/>
    <x v="1"/>
    <m/>
    <m/>
    <m/>
    <m/>
    <m/>
    <m/>
    <s v=" محمد عثمان "/>
    <s v="Government representative"/>
    <s v=" male "/>
    <s v=" 920,222,917 "/>
    <s v=" داؤد ادم داؤد "/>
    <s v="Shaik"/>
    <s v=" male "/>
    <s v=" 994,741,058 "/>
    <s v=" الصادق محمد "/>
    <s v="NGO/Humanitarian Aid Worker"/>
    <s v=" male "/>
    <s v=""/>
    <n v="4"/>
    <s v="In person"/>
    <s v="Yes, for most"/>
    <s v="Yes, for most"/>
    <s v="Yes, for most"/>
    <s v="Green     "/>
    <n v="1354"/>
    <n v="60"/>
    <n v="94"/>
    <s v="West Kordofan"/>
    <s v="Babanusa"/>
    <s v="SD18"/>
    <s v="SD18100"/>
    <s v="Close"/>
    <s v="60cdda4e-8e2d-457b-9ba2-05226d607a87"/>
    <s v="Show location"/>
  </r>
  <r>
    <s v="2021-05-03"/>
    <s v="Round3"/>
    <x v="8"/>
    <s v="DTM07"/>
    <s v="SD18"/>
    <x v="79"/>
    <s v="DTM0704"/>
    <s v="SD18100"/>
    <s v="Tabldy"/>
    <s v="DTM0704018"/>
    <s v="yes"/>
    <n v="11.383150000000001"/>
    <n v="27.682970000000001"/>
    <s v="Rural"/>
    <s v="Village"/>
    <n v="20"/>
    <n v="157"/>
    <n v="20"/>
    <n v="157"/>
    <m/>
    <m/>
    <n v="20"/>
    <n v="157"/>
    <m/>
    <m/>
    <m/>
    <m/>
    <m/>
    <m/>
    <m/>
    <m/>
    <x v="7"/>
    <s v="Al Meiram"/>
    <s v="West Kordofan"/>
    <s v="Abyei"/>
    <m/>
    <m/>
    <s v="Communal clashes (ethnic, land, cattle) "/>
    <s v="Armed conflict, Violence"/>
    <s v=""/>
    <s v=""/>
    <m/>
    <n v="20"/>
    <m/>
    <m/>
    <m/>
    <m/>
    <m/>
    <n v="11"/>
    <n v="8"/>
    <n v="15"/>
    <n v="9"/>
    <n v="11"/>
    <n v="17"/>
    <n v="24"/>
    <n v="25"/>
    <n v="17"/>
    <n v="20"/>
    <x v="1"/>
    <m/>
    <m/>
    <m/>
    <m/>
    <m/>
    <m/>
    <s v=" اسحق صديق "/>
    <s v="Ameer"/>
    <s v=" male "/>
    <s v=" 126,593,215 "/>
    <s v=" اسحق الرسيد حامد "/>
    <s v="Government representative"/>
    <s v=" male "/>
    <s v=" 910,566,883 "/>
    <s v=""/>
    <s v=""/>
    <s v=""/>
    <s v=""/>
    <n v="2"/>
    <s v="In person"/>
    <s v="Yes, for most"/>
    <s v="Yes, for most"/>
    <s v="Yes, for most"/>
    <s v="Orange    "/>
    <n v="958"/>
    <n v="78"/>
    <n v="79"/>
    <s v="West Kordofan"/>
    <s v="Babanusa"/>
    <s v="SD18"/>
    <s v="SD18100"/>
    <s v="Accurate"/>
    <s v="3f339adc-eecd-4b1c-9c21-7ced2c02e2cb"/>
    <s v="Show location"/>
  </r>
  <r>
    <s v="2021-04-29"/>
    <s v="Round3"/>
    <x v="8"/>
    <s v="DTM07"/>
    <s v="SD18"/>
    <x v="79"/>
    <s v="DTM0704"/>
    <s v="SD18100"/>
    <s v="Um D'oban"/>
    <s v="DTM0704017"/>
    <s v="yes"/>
    <n v="11.35107"/>
    <n v="27.532779999999999"/>
    <s v="Rural"/>
    <s v="Village"/>
    <n v="39"/>
    <n v="284"/>
    <n v="39"/>
    <n v="284"/>
    <m/>
    <m/>
    <n v="39"/>
    <n v="284"/>
    <m/>
    <m/>
    <m/>
    <m/>
    <m/>
    <m/>
    <m/>
    <m/>
    <x v="7"/>
    <s v="Al Meiram"/>
    <s v="East Darfur"/>
    <s v="Abu Karinka"/>
    <s v="West Kordofan"/>
    <s v="Abyei"/>
    <s v="Armed conflict, Violence"/>
    <s v="Communal clashes (ethnic, land, cattle) "/>
    <s v=""/>
    <s v=""/>
    <m/>
    <n v="39"/>
    <m/>
    <m/>
    <m/>
    <m/>
    <m/>
    <n v="23"/>
    <n v="14"/>
    <n v="20"/>
    <n v="20"/>
    <n v="32"/>
    <n v="32"/>
    <n v="45"/>
    <n v="44"/>
    <n v="20"/>
    <n v="34"/>
    <x v="1"/>
    <m/>
    <m/>
    <m/>
    <m/>
    <m/>
    <m/>
    <s v=" محمدالجابر "/>
    <s v="Religious leaders"/>
    <s v=" male "/>
    <s v=" 112,526,367 "/>
    <s v=" وليد البشر "/>
    <s v="Shaik"/>
    <s v=" male "/>
    <s v=" 112,499,430 "/>
    <s v=" الدون البشر "/>
    <s v="Ameer"/>
    <s v=" male "/>
    <s v=" 112,499,430 "/>
    <n v="3"/>
    <s v="In person"/>
    <s v="Yes, for everything"/>
    <s v="Yes, for everything"/>
    <s v="Yes, for everything"/>
    <s v="Green     "/>
    <n v="965"/>
    <n v="140"/>
    <n v="144"/>
    <s v="West Kordofan"/>
    <s v="Babanusa"/>
    <s v="SD18"/>
    <s v="SD18100"/>
    <s v="Accurate"/>
    <s v="f45ab570-72f6-4037-a300-a74179c70dc2"/>
    <s v="Show location"/>
  </r>
  <r>
    <s v="2021-04-26"/>
    <s v="Round3"/>
    <x v="8"/>
    <s v="DTM07"/>
    <s v="SD18"/>
    <x v="79"/>
    <s v="DTM0704"/>
    <s v="SD18100"/>
    <s v="Um Sitan"/>
    <s v="DTM0704020"/>
    <s v="yes"/>
    <n v="11.304500000000001"/>
    <n v="27.445399999999999"/>
    <s v="Rural"/>
    <s v="Village"/>
    <n v="42"/>
    <n v="209"/>
    <n v="42"/>
    <n v="209"/>
    <m/>
    <m/>
    <n v="42"/>
    <n v="209"/>
    <m/>
    <m/>
    <m/>
    <m/>
    <m/>
    <m/>
    <m/>
    <m/>
    <x v="5"/>
    <s v="Abu Karinka"/>
    <s v="South Darfur"/>
    <s v="Mershing"/>
    <s v="South Darfur"/>
    <s v="As Salam - SD"/>
    <s v="Armed conflict, Violence"/>
    <s v="Communal clashes (ethnic, land, cattle) "/>
    <s v="Natural disaster (floods, droughts, etc)"/>
    <s v=""/>
    <m/>
    <n v="42"/>
    <m/>
    <m/>
    <m/>
    <m/>
    <m/>
    <n v="18"/>
    <n v="12"/>
    <n v="16"/>
    <n v="21"/>
    <n v="20"/>
    <n v="12"/>
    <n v="27"/>
    <n v="37"/>
    <n v="23"/>
    <n v="23"/>
    <x v="1"/>
    <m/>
    <m/>
    <m/>
    <m/>
    <m/>
    <m/>
    <s v=" شيخ امين محمدعلي "/>
    <s v="Government representative"/>
    <s v=" male "/>
    <s v=" 925,748,994 "/>
    <s v=" علي بشاره ابوحجيل "/>
    <s v="Religious leaders"/>
    <s v=" male "/>
    <s v=" 927,223,356 "/>
    <s v=""/>
    <s v=""/>
    <s v=""/>
    <s v=""/>
    <n v="2"/>
    <s v="In person"/>
    <s v="Yes, for everything"/>
    <s v="Yes, for everything"/>
    <s v="Yes, for everything"/>
    <s v="Green     "/>
    <n v="967"/>
    <n v="104"/>
    <n v="105"/>
    <s v="West Kordofan"/>
    <s v="Babanusa"/>
    <s v="SD18"/>
    <s v="SD18100"/>
    <s v="Close"/>
    <s v="2d0f795c-92ec-43ac-b9a1-6e558ca69ef4"/>
    <s v="Show location"/>
  </r>
  <r>
    <s v="2021-05-02"/>
    <s v="Round3"/>
    <x v="8"/>
    <s v="DTM07"/>
    <s v="SD18"/>
    <x v="80"/>
    <s v="DTM0706"/>
    <s v="SD18021"/>
    <s v="Abd Alsharef"/>
    <s v="DTM0706042"/>
    <s v="yes"/>
    <n v="12.15504"/>
    <n v="27.332789999999999"/>
    <s v="Rural"/>
    <s v="Village"/>
    <n v="483"/>
    <n v="2188"/>
    <n v="136"/>
    <n v="776"/>
    <m/>
    <m/>
    <n v="116"/>
    <n v="686"/>
    <m/>
    <m/>
    <m/>
    <m/>
    <n v="15"/>
    <n v="80"/>
    <n v="5"/>
    <n v="10"/>
    <x v="3"/>
    <s v="Al Lait"/>
    <s v="East Darfur"/>
    <s v="Ad Du'ayn"/>
    <s v="West Kordofan"/>
    <s v="Ghubaish"/>
    <s v="Armed conflict, Violence"/>
    <s v="Communal clashes (ethnic, land, cattle) "/>
    <s v="Economic reasons (no livelihood/no services)"/>
    <s v=""/>
    <m/>
    <n v="136"/>
    <m/>
    <m/>
    <m/>
    <m/>
    <m/>
    <n v="60"/>
    <n v="43"/>
    <n v="69"/>
    <n v="43"/>
    <n v="129"/>
    <n v="70"/>
    <n v="190"/>
    <n v="172"/>
    <n v="0"/>
    <n v="0"/>
    <x v="1"/>
    <m/>
    <m/>
    <m/>
    <m/>
    <m/>
    <m/>
    <s v=" الصادق فنر غبش عبد الشارف "/>
    <s v="Religious leaders"/>
    <s v=" male "/>
    <s v=" 990,845,185 "/>
    <s v=" عبد الرحمن الصادق فنر غبش "/>
    <s v="Religious leaders"/>
    <s v=" male "/>
    <s v=" 929,034,602 "/>
    <s v=""/>
    <s v=""/>
    <s v=""/>
    <s v=""/>
    <n v="2"/>
    <s v="In person"/>
    <s v="Yes, for most"/>
    <s v="Only for some"/>
    <s v="Yes, for most"/>
    <s v="Orange    "/>
    <n v="1308"/>
    <n v="448"/>
    <n v="328"/>
    <s v="West Kordofan"/>
    <s v="Ghubaish"/>
    <s v="SD18"/>
    <s v="SD18021"/>
    <s v="Accurate"/>
    <s v="1361eea4-da7c-494b-b52b-ce8c006e0642"/>
    <s v="Show location"/>
  </r>
  <r>
    <s v="2021-05-02"/>
    <s v="Round3"/>
    <x v="8"/>
    <s v="DTM07"/>
    <s v="SD18"/>
    <x v="80"/>
    <s v="DTM0706"/>
    <s v="SD18021"/>
    <s v="Abu Raai"/>
    <s v="DTM0706027"/>
    <s v="yes"/>
    <n v="12.32391"/>
    <n v="27.781040000000001"/>
    <s v="Rural"/>
    <s v="Village"/>
    <n v="7"/>
    <n v="60"/>
    <n v="9"/>
    <n v="60"/>
    <m/>
    <m/>
    <n v="9"/>
    <n v="60"/>
    <m/>
    <m/>
    <m/>
    <m/>
    <m/>
    <m/>
    <m/>
    <m/>
    <x v="5"/>
    <s v="Ad Du'ayn"/>
    <m/>
    <m/>
    <m/>
    <m/>
    <s v="Communal clashes (ethnic, land, cattle) "/>
    <s v=""/>
    <s v=""/>
    <s v=""/>
    <m/>
    <m/>
    <m/>
    <m/>
    <m/>
    <m/>
    <n v="9"/>
    <n v="10"/>
    <n v="0"/>
    <n v="0"/>
    <n v="10"/>
    <n v="20"/>
    <n v="0"/>
    <n v="10"/>
    <n v="10"/>
    <n v="0"/>
    <n v="0"/>
    <x v="1"/>
    <m/>
    <m/>
    <m/>
    <m/>
    <m/>
    <m/>
    <s v=" محمد علي أحمد جابك الله "/>
    <s v="Religious leaders"/>
    <s v=" male "/>
    <s v=" 916,972,314 "/>
    <s v=""/>
    <s v=""/>
    <s v=""/>
    <s v=""/>
    <s v=""/>
    <s v=""/>
    <s v=""/>
    <s v=""/>
    <n v="1"/>
    <s v="In person"/>
    <s v="Yes, for most"/>
    <s v="Yes, for most"/>
    <s v="Yes, for most"/>
    <s v="Red       "/>
    <n v="479"/>
    <n v="40"/>
    <n v="20"/>
    <s v="West Kordofan"/>
    <s v="Ghubaish"/>
    <s v="SD18"/>
    <s v="SD18021"/>
    <s v="Accurate"/>
    <s v="37d41fc0-45db-4736-ba89-a718156936dd"/>
    <s v="Show location"/>
  </r>
  <r>
    <s v="2021-05-20"/>
    <s v="Round3"/>
    <x v="8"/>
    <s v="DTM07"/>
    <s v="SD18"/>
    <x v="80"/>
    <s v="DTM0706"/>
    <s v="SD18021"/>
    <s v="Al hai Al shargi Shimal"/>
    <s v="DTM0706029"/>
    <s v="yes"/>
    <n v="12.0611"/>
    <n v="27.190159999999999"/>
    <s v="Rural"/>
    <s v="Village"/>
    <m/>
    <m/>
    <n v="23"/>
    <n v="145"/>
    <m/>
    <m/>
    <m/>
    <m/>
    <m/>
    <m/>
    <m/>
    <m/>
    <m/>
    <m/>
    <n v="23"/>
    <n v="145"/>
    <x v="7"/>
    <s v="Ghubaish"/>
    <s v="North Darfur"/>
    <s v="Al Lait"/>
    <s v="East Darfur"/>
    <s v="Ad Du'ayn"/>
    <s v="Communal clashes (ethnic, land, cattle) "/>
    <s v="Armed conflict, Violence"/>
    <s v="Economic reasons (no livelihood/no services)"/>
    <s v=""/>
    <m/>
    <m/>
    <m/>
    <m/>
    <m/>
    <m/>
    <n v="23"/>
    <n v="5"/>
    <n v="7"/>
    <n v="11"/>
    <n v="14"/>
    <n v="15"/>
    <n v="21"/>
    <n v="27"/>
    <n v="33"/>
    <n v="7"/>
    <n v="5"/>
    <x v="1"/>
    <m/>
    <m/>
    <m/>
    <m/>
    <m/>
    <m/>
    <s v=" محمد صالح على حمد "/>
    <s v="Ameer"/>
    <s v=" male "/>
    <s v=" 929,907,037 "/>
    <s v=""/>
    <s v=""/>
    <s v=""/>
    <s v=""/>
    <s v=""/>
    <s v=""/>
    <s v=""/>
    <s v=""/>
    <n v="1"/>
    <s v="In person"/>
    <s v="Yes, for most"/>
    <s v="Only for some"/>
    <s v="Only for some"/>
    <s v="Red       "/>
    <n v="1181"/>
    <n v="65"/>
    <n v="80"/>
    <s v="West Kordofan"/>
    <s v="Ghubaish"/>
    <s v="SD18"/>
    <s v="SD18021"/>
    <s v="Accurate"/>
    <s v="f56dac7b-4aa8-4f9f-b08d-1e07cf26c187"/>
    <s v="Show location"/>
  </r>
  <r>
    <s v="2021-05-23"/>
    <s v="Round3"/>
    <x v="8"/>
    <s v="DTM07"/>
    <s v="SD18"/>
    <x v="80"/>
    <s v="DTM0706"/>
    <s v="SD18021"/>
    <s v="Aljafla"/>
    <s v="DTM0706021"/>
    <s v="yes"/>
    <n v="12.061109999999999"/>
    <n v="27.190159999999999"/>
    <s v="Rural"/>
    <s v="Village"/>
    <n v="29"/>
    <n v="170"/>
    <n v="23"/>
    <n v="137"/>
    <n v="23"/>
    <n v="137"/>
    <m/>
    <m/>
    <m/>
    <m/>
    <m/>
    <m/>
    <m/>
    <m/>
    <m/>
    <m/>
    <x v="3"/>
    <s v="Kebkabiya"/>
    <s v="East Darfur"/>
    <s v="Abu Karinka"/>
    <m/>
    <m/>
    <s v="Communal clashes (ethnic, land, cattle) "/>
    <s v="Armed conflict, Violence"/>
    <s v=""/>
    <s v=""/>
    <m/>
    <n v="23"/>
    <m/>
    <m/>
    <m/>
    <m/>
    <m/>
    <n v="2"/>
    <n v="0"/>
    <n v="4"/>
    <n v="6"/>
    <n v="16"/>
    <n v="9"/>
    <n v="40"/>
    <n v="46"/>
    <n v="8"/>
    <n v="6"/>
    <x v="1"/>
    <m/>
    <m/>
    <m/>
    <m/>
    <m/>
    <m/>
    <s v=" عبد القادر آدم البابور "/>
    <s v="Religious leaders"/>
    <s v=" male "/>
    <s v=" 995,274,163 "/>
    <s v=""/>
    <s v=""/>
    <s v=""/>
    <s v=""/>
    <s v=""/>
    <s v=""/>
    <s v=""/>
    <s v=""/>
    <n v="1"/>
    <s v="In person"/>
    <s v="Yes, for most"/>
    <s v="Only for some"/>
    <s v="Only for some"/>
    <s v="Red       "/>
    <n v="1185"/>
    <n v="70"/>
    <n v="67"/>
    <s v="West Kordofan"/>
    <s v="Ghubaish"/>
    <s v="SD18"/>
    <s v="SD18021"/>
    <s v="Accurate"/>
    <s v="091f2ee6-3fe8-4315-bd79-08dffa19db0d"/>
    <s v="Show location"/>
  </r>
  <r>
    <s v="2021-05-02"/>
    <s v="Round3"/>
    <x v="8"/>
    <s v="DTM07"/>
    <s v="SD18"/>
    <x v="80"/>
    <s v="DTM0706"/>
    <s v="SD18021"/>
    <s v="Alklayl"/>
    <s v="DTM0706043"/>
    <s v="yes"/>
    <n v="12.15645"/>
    <n v="27.35134"/>
    <s v="Rural"/>
    <s v="Village"/>
    <n v="7"/>
    <n v="7"/>
    <n v="12"/>
    <n v="60"/>
    <m/>
    <m/>
    <n v="12"/>
    <n v="60"/>
    <m/>
    <m/>
    <m/>
    <m/>
    <m/>
    <m/>
    <m/>
    <m/>
    <x v="3"/>
    <s v="Al Lait"/>
    <s v="West Kordofan"/>
    <s v="Abyei"/>
    <s v="West Kordofan"/>
    <m/>
    <s v="Armed conflict, Violence"/>
    <s v="Communal clashes (ethnic, land, cattle) "/>
    <s v="Economic reasons (no livelihood/no services)"/>
    <s v=""/>
    <m/>
    <n v="12"/>
    <m/>
    <m/>
    <m/>
    <m/>
    <m/>
    <n v="12"/>
    <n v="0"/>
    <n v="0"/>
    <n v="0"/>
    <n v="0"/>
    <n v="0"/>
    <n v="24"/>
    <n v="24"/>
    <n v="0"/>
    <n v="0"/>
    <x v="1"/>
    <m/>
    <m/>
    <m/>
    <m/>
    <m/>
    <m/>
    <s v=" مكي محمد مكين "/>
    <s v="Religious leaders"/>
    <s v=" male "/>
    <s v=" 915,297,334 "/>
    <s v=""/>
    <s v=""/>
    <s v=""/>
    <s v=""/>
    <s v=""/>
    <s v=""/>
    <s v=""/>
    <s v=""/>
    <n v="1"/>
    <s v="In person"/>
    <s v="Only for some"/>
    <s v="Only for some"/>
    <s v="Yes, for most"/>
    <s v="Red       "/>
    <n v="482"/>
    <n v="36"/>
    <n v="24"/>
    <s v="West Kordofan"/>
    <s v="Ghubaish"/>
    <s v="SD18"/>
    <s v="SD18021"/>
    <s v="Accurate"/>
    <s v="536475f9-8e4a-4960-b545-183a5427fbac"/>
    <s v="Show location"/>
  </r>
  <r>
    <s v="2021-05-08"/>
    <s v="Round3"/>
    <x v="8"/>
    <s v="DTM07"/>
    <s v="SD18"/>
    <x v="80"/>
    <s v="DTM0706"/>
    <s v="SD18021"/>
    <s v="Awlad Errish"/>
    <s v="DTM0706034"/>
    <s v="yes"/>
    <n v="12.086040000000001"/>
    <n v="27.09544"/>
    <s v="Rural"/>
    <s v="Village"/>
    <n v="41"/>
    <n v="389"/>
    <n v="41"/>
    <n v="389"/>
    <m/>
    <m/>
    <n v="41"/>
    <n v="389"/>
    <m/>
    <m/>
    <m/>
    <m/>
    <m/>
    <m/>
    <m/>
    <m/>
    <x v="3"/>
    <m/>
    <m/>
    <m/>
    <m/>
    <m/>
    <s v="Communal clashes (ethnic, land, cattle) "/>
    <s v="Armed conflict, Violence"/>
    <s v=""/>
    <s v=""/>
    <m/>
    <n v="41"/>
    <m/>
    <m/>
    <m/>
    <m/>
    <m/>
    <n v="7"/>
    <n v="3"/>
    <n v="3"/>
    <n v="10"/>
    <n v="31"/>
    <n v="45"/>
    <n v="133"/>
    <n v="147"/>
    <n v="7"/>
    <n v="3"/>
    <x v="1"/>
    <m/>
    <m/>
    <m/>
    <m/>
    <m/>
    <m/>
    <s v=" فضل الله محمد أحمد "/>
    <s v="Ameer"/>
    <s v=" male "/>
    <s v=" 994,669,492 "/>
    <s v=""/>
    <s v=""/>
    <s v=""/>
    <s v=""/>
    <s v=""/>
    <s v=""/>
    <s v=""/>
    <s v=""/>
    <n v="1"/>
    <s v="In person"/>
    <s v="Only for some"/>
    <s v="No"/>
    <s v="No"/>
    <s v="Red       "/>
    <n v="574"/>
    <n v="181"/>
    <n v="208"/>
    <s v="West Kordofan"/>
    <s v="Ghubaish"/>
    <s v="SD18"/>
    <s v="SD18021"/>
    <s v="Accurate"/>
    <s v="524fb19d-b1b8-4de7-94da-21c94029fad8"/>
    <s v="Show location"/>
  </r>
  <r>
    <s v="2021-05-03"/>
    <s v="Round3"/>
    <x v="8"/>
    <s v="DTM07"/>
    <s v="SD18"/>
    <x v="80"/>
    <s v="DTM0706"/>
    <s v="SD18021"/>
    <s v="Garyat Abd Alhai"/>
    <s v="DTM0706036"/>
    <s v="yes"/>
    <n v="12.1258"/>
    <n v="27.219889999999999"/>
    <s v="Rural"/>
    <s v="Village"/>
    <n v="21"/>
    <n v="136"/>
    <n v="25"/>
    <n v="152"/>
    <n v="25"/>
    <n v="152"/>
    <m/>
    <m/>
    <m/>
    <m/>
    <m/>
    <m/>
    <m/>
    <m/>
    <m/>
    <m/>
    <x v="3"/>
    <s v="At Tina"/>
    <s v="North Darfur"/>
    <s v="Al Lait"/>
    <m/>
    <m/>
    <s v="Natural disaster (floods, droughts, etc) "/>
    <s v="Armed conflict, Violence"/>
    <s v=""/>
    <s v=""/>
    <m/>
    <m/>
    <m/>
    <m/>
    <m/>
    <m/>
    <n v="25"/>
    <n v="7"/>
    <n v="7"/>
    <n v="14"/>
    <n v="14"/>
    <n v="14"/>
    <n v="20"/>
    <n v="48"/>
    <n v="28"/>
    <n v="0"/>
    <n v="0"/>
    <x v="1"/>
    <m/>
    <m/>
    <m/>
    <m/>
    <m/>
    <m/>
    <s v=" الهادي ادم عبد الدائم عبد الحي "/>
    <s v="Religious leaders"/>
    <s v=" male "/>
    <s v=" 996,140,038 "/>
    <s v=""/>
    <s v=""/>
    <s v=""/>
    <s v=""/>
    <s v=""/>
    <s v=""/>
    <s v=""/>
    <s v=""/>
    <n v="1"/>
    <s v="In person"/>
    <s v="Yes, for most"/>
    <s v="Yes, for most"/>
    <s v="Yes, for most"/>
    <s v="Red       "/>
    <n v="480"/>
    <n v="83"/>
    <n v="69"/>
    <s v="West Kordofan"/>
    <s v="Ghubaish"/>
    <s v="SD18"/>
    <s v="SD18021"/>
    <s v="Accurate"/>
    <s v="ccd4e011-9194-49b3-86b8-38857018ab6a"/>
    <s v="Show location"/>
  </r>
  <r>
    <s v="2021-05-25"/>
    <s v="Round3"/>
    <x v="8"/>
    <s v="DTM07"/>
    <s v="SD18"/>
    <x v="80"/>
    <s v="DTM0706"/>
    <s v="SD18021"/>
    <s v="Garyat Abu Shatat"/>
    <s v="DTM0706024"/>
    <s v="yes"/>
    <n v="12.156829999999999"/>
    <n v="27.346160000000001"/>
    <s v="Rural"/>
    <s v="Village"/>
    <n v="75"/>
    <n v="275"/>
    <n v="110"/>
    <n v="460"/>
    <m/>
    <m/>
    <n v="50"/>
    <n v="320"/>
    <m/>
    <m/>
    <m/>
    <m/>
    <n v="60"/>
    <n v="140"/>
    <m/>
    <m/>
    <x v="3"/>
    <s v="Al Lait"/>
    <s v="West Kordofan"/>
    <s v="Al Idia"/>
    <m/>
    <m/>
    <s v="Communal clashes (ethnic, land, cattle) "/>
    <s v="Armed conflict, Violence"/>
    <s v=""/>
    <s v=""/>
    <m/>
    <n v="110"/>
    <m/>
    <m/>
    <m/>
    <m/>
    <m/>
    <n v="12"/>
    <n v="12"/>
    <n v="35"/>
    <n v="24"/>
    <n v="53"/>
    <n v="29"/>
    <n v="118"/>
    <n v="136"/>
    <n v="29"/>
    <n v="12"/>
    <x v="1"/>
    <m/>
    <m/>
    <m/>
    <m/>
    <m/>
    <m/>
    <s v=" إسماعيل أحمد بشري مهدي "/>
    <s v="Religious leaders"/>
    <s v=" male "/>
    <s v=" 980,490,840 "/>
    <s v=""/>
    <s v=""/>
    <s v=""/>
    <s v=""/>
    <s v=""/>
    <s v=""/>
    <s v=""/>
    <s v=""/>
    <n v="1"/>
    <s v="On the phone"/>
    <s v="Yes, for most"/>
    <s v="Only for some"/>
    <s v="Only for some"/>
    <s v="Red       "/>
    <n v="1188"/>
    <n v="247"/>
    <n v="213"/>
    <s v="West Kordofan"/>
    <s v="Ghubaish"/>
    <s v="SD18"/>
    <s v="SD18021"/>
    <s v="Accurate"/>
    <s v="20f60c05-90f5-4ef1-9ab3-95e09480b933"/>
    <s v="Show location"/>
  </r>
  <r>
    <s v="2021-04-28"/>
    <s v="Round3"/>
    <x v="8"/>
    <s v="DTM07"/>
    <s v="SD18"/>
    <x v="80"/>
    <s v="DTM0706"/>
    <s v="SD18021"/>
    <s v="Garyat Alsamha"/>
    <s v="DTM0706026"/>
    <s v="yes"/>
    <n v="11.7879"/>
    <n v="27.273040000000002"/>
    <s v="Rural"/>
    <s v="Village"/>
    <n v="229"/>
    <n v="619"/>
    <n v="144"/>
    <n v="619"/>
    <m/>
    <m/>
    <n v="144"/>
    <n v="619"/>
    <m/>
    <m/>
    <m/>
    <m/>
    <m/>
    <m/>
    <m/>
    <m/>
    <x v="4"/>
    <s v="Beliel"/>
    <s v="East Darfur"/>
    <s v="Adila"/>
    <s v="East Darfur"/>
    <m/>
    <s v="Armed conflict, Violence"/>
    <s v="Communal clashes (ethnic, land, cattle) "/>
    <s v="Economic reasons (no livelihood/no services)"/>
    <s v=""/>
    <m/>
    <m/>
    <m/>
    <m/>
    <m/>
    <m/>
    <n v="144"/>
    <n v="12"/>
    <n v="6"/>
    <n v="30"/>
    <n v="24"/>
    <n v="152"/>
    <n v="123"/>
    <n v="121"/>
    <n v="121"/>
    <n v="18"/>
    <n v="12"/>
    <x v="1"/>
    <m/>
    <m/>
    <m/>
    <m/>
    <m/>
    <m/>
    <s v=" البشري عبد الباقي فرج حميد "/>
    <s v="Religious leaders"/>
    <s v=" male "/>
    <s v=" 918,901,145 "/>
    <s v=""/>
    <s v=""/>
    <s v=""/>
    <s v=""/>
    <s v=""/>
    <s v=""/>
    <s v=""/>
    <s v=""/>
    <n v="1"/>
    <s v="In person"/>
    <s v="Only for some"/>
    <s v="Yes, for most"/>
    <s v="Only for some"/>
    <s v="Red       "/>
    <n v="474"/>
    <n v="333"/>
    <n v="286"/>
    <s v="West Kordofan"/>
    <s v="Ghubaish"/>
    <s v="SD18"/>
    <s v="SD18021"/>
    <s v="Accurate"/>
    <s v="962ef3df-9077-4298-bb63-b2d8b87169e7"/>
    <s v="Show location"/>
  </r>
  <r>
    <s v="2021-05-24"/>
    <s v="Round3"/>
    <x v="8"/>
    <s v="DTM07"/>
    <s v="SD18"/>
    <x v="80"/>
    <s v="DTM0706"/>
    <s v="SD18021"/>
    <s v="Garyat Alsharfa"/>
    <s v="DTM0706037"/>
    <s v="yes"/>
    <n v="12.086040000000001"/>
    <n v="27.09544"/>
    <s v="Rural"/>
    <s v="Village"/>
    <n v="22"/>
    <n v="156"/>
    <n v="35"/>
    <n v="247"/>
    <m/>
    <m/>
    <n v="35"/>
    <n v="247"/>
    <m/>
    <m/>
    <m/>
    <m/>
    <m/>
    <m/>
    <m/>
    <m/>
    <x v="3"/>
    <s v="Al Lait"/>
    <s v="East Darfur"/>
    <s v="Ad Du'ayn"/>
    <m/>
    <m/>
    <s v="Communal clashes (ethnic, land, cattle) "/>
    <s v="Armed conflict, Violence"/>
    <s v=""/>
    <s v=""/>
    <m/>
    <m/>
    <m/>
    <m/>
    <m/>
    <m/>
    <n v="35"/>
    <n v="6"/>
    <n v="9"/>
    <n v="3"/>
    <n v="6"/>
    <n v="26"/>
    <n v="19"/>
    <n v="76"/>
    <n v="81"/>
    <n v="12"/>
    <n v="9"/>
    <x v="1"/>
    <m/>
    <m/>
    <m/>
    <m/>
    <m/>
    <m/>
    <s v=" الفاضل محمد إبراهيم "/>
    <s v="Religious leaders"/>
    <s v=" male "/>
    <s v=" 927,101,287 "/>
    <s v=" عثمان مصطفى إبراهيم مضوي "/>
    <s v="Ameer"/>
    <s v=" male "/>
    <s v=" 996,607,534 "/>
    <s v=" ابرم مبيورمدوك "/>
    <s v="Ameer"/>
    <s v=" male "/>
    <s v=" 924,821,612 "/>
    <n v="3"/>
    <s v="On the phone"/>
    <s v="Yes, for most"/>
    <s v="Only for some"/>
    <s v="Only for some"/>
    <s v="Green     "/>
    <n v="1186"/>
    <n v="123"/>
    <n v="124"/>
    <s v="West Kordofan"/>
    <s v="Ghubaish"/>
    <s v="SD18"/>
    <s v="SD18021"/>
    <s v="Accurate"/>
    <s v="ef044939-6a5a-4d8c-b522-3f54845dcd38"/>
    <s v="Show location"/>
  </r>
  <r>
    <s v="2021-05-02"/>
    <s v="Round3"/>
    <x v="8"/>
    <s v="DTM07"/>
    <s v="SD18"/>
    <x v="80"/>
    <s v="DTM0706"/>
    <s v="SD18021"/>
    <s v="Garyat Belila"/>
    <s v="DTM0706030"/>
    <s v="yes"/>
    <n v="12.256130000000001"/>
    <n v="27.838789999999999"/>
    <s v="Rural"/>
    <s v="Village"/>
    <n v="3"/>
    <n v="19"/>
    <n v="7"/>
    <n v="48"/>
    <m/>
    <m/>
    <n v="4"/>
    <n v="35"/>
    <m/>
    <m/>
    <m/>
    <m/>
    <n v="3"/>
    <n v="13"/>
    <m/>
    <m/>
    <x v="1"/>
    <s v="Zalingi"/>
    <m/>
    <m/>
    <m/>
    <m/>
    <s v="Armed conflict, Violence"/>
    <s v="Communal clashes (ethnic, land, cattle) "/>
    <s v=""/>
    <s v=""/>
    <m/>
    <m/>
    <m/>
    <m/>
    <m/>
    <m/>
    <n v="7"/>
    <n v="4"/>
    <n v="0"/>
    <n v="7"/>
    <n v="4"/>
    <n v="4"/>
    <n v="7"/>
    <n v="11"/>
    <n v="11"/>
    <n v="0"/>
    <n v="0"/>
    <x v="1"/>
    <m/>
    <m/>
    <m/>
    <m/>
    <m/>
    <m/>
    <s v=" عثمان محمد حامد ام بده "/>
    <s v="Religious leaders"/>
    <s v=" male "/>
    <s v=" 911,043,959 "/>
    <s v=""/>
    <s v=""/>
    <s v=""/>
    <s v=""/>
    <s v=""/>
    <s v=""/>
    <s v=""/>
    <s v=""/>
    <n v="1"/>
    <s v="On the phone"/>
    <s v="Yes, for most"/>
    <s v="Only for some"/>
    <s v="Yes, for most"/>
    <s v="Red       "/>
    <n v="476"/>
    <n v="26"/>
    <n v="22"/>
    <s v="West Kordofan"/>
    <s v="Ghubaish"/>
    <s v="SD18"/>
    <s v="SD18021"/>
    <s v="Accurate"/>
    <s v="b636e378-836b-4c77-84d1-0062dc5a1999"/>
    <s v="Show location"/>
  </r>
  <r>
    <s v="2021-05-04"/>
    <s v="Round3"/>
    <x v="8"/>
    <s v="DTM07"/>
    <s v="SD18"/>
    <x v="80"/>
    <s v="DTM0706"/>
    <s v="SD18021"/>
    <s v="Garyat Eyal Nae'm"/>
    <s v="DTM0706028"/>
    <s v="yes"/>
    <n v="12.30617"/>
    <n v="27.899170000000002"/>
    <s v="Rural"/>
    <s v="Village"/>
    <n v="11"/>
    <n v="82"/>
    <n v="12"/>
    <n v="115"/>
    <m/>
    <m/>
    <n v="9"/>
    <n v="101"/>
    <m/>
    <m/>
    <m/>
    <m/>
    <n v="3"/>
    <n v="14"/>
    <m/>
    <m/>
    <x v="7"/>
    <s v="An Nuhud"/>
    <m/>
    <m/>
    <m/>
    <m/>
    <s v="Communal clashes (ethnic, land, cattle) "/>
    <s v=""/>
    <s v=""/>
    <s v=""/>
    <m/>
    <m/>
    <m/>
    <m/>
    <m/>
    <m/>
    <n v="12"/>
    <n v="0"/>
    <n v="0"/>
    <n v="16"/>
    <n v="25"/>
    <n v="16"/>
    <n v="8"/>
    <n v="25"/>
    <n v="25"/>
    <n v="0"/>
    <n v="0"/>
    <x v="1"/>
    <m/>
    <m/>
    <m/>
    <m/>
    <m/>
    <m/>
    <s v=" محمد حمد بدوي حمد "/>
    <s v="Religious leaders"/>
    <s v=" male "/>
    <s v=" 917,642,110 "/>
    <s v=""/>
    <s v=""/>
    <s v=""/>
    <s v=""/>
    <s v=""/>
    <s v=""/>
    <s v=""/>
    <s v=""/>
    <n v="1"/>
    <s v="In person"/>
    <s v="Yes, for most"/>
    <s v="Yes, for most"/>
    <s v="Yes, for most"/>
    <s v="Red       "/>
    <n v="1709"/>
    <n v="57"/>
    <n v="58"/>
    <s v="West Kordofan"/>
    <s v="Ghubaish"/>
    <s v="SD18"/>
    <s v="SD18021"/>
    <s v="Accurate"/>
    <s v="144c5d2f-321f-40ef-a348-2e75e3863809"/>
    <s v="Show location"/>
  </r>
  <r>
    <s v="2021-04-27"/>
    <s v="Round3"/>
    <x v="8"/>
    <s v="DTM07"/>
    <s v="SD18"/>
    <x v="80"/>
    <s v="DTM0706"/>
    <s v="SD18021"/>
    <s v="Garyat Kejira"/>
    <s v="DTM0706020"/>
    <s v="yes"/>
    <n v="11.787940000000001"/>
    <n v="27.273040000000002"/>
    <s v="Rural"/>
    <s v="Village"/>
    <n v="14"/>
    <n v="52"/>
    <n v="20"/>
    <n v="87"/>
    <m/>
    <m/>
    <n v="14"/>
    <n v="52"/>
    <m/>
    <m/>
    <m/>
    <m/>
    <n v="6"/>
    <n v="35"/>
    <m/>
    <m/>
    <x v="7"/>
    <s v="Babanusa"/>
    <s v="North Darfur"/>
    <m/>
    <m/>
    <m/>
    <s v="Armed conflict, Violence"/>
    <s v="Communal clashes (ethnic, land, cattle) "/>
    <s v=""/>
    <s v=""/>
    <m/>
    <m/>
    <m/>
    <m/>
    <m/>
    <m/>
    <n v="20"/>
    <n v="2"/>
    <n v="0"/>
    <n v="5"/>
    <n v="7"/>
    <n v="17"/>
    <n v="10"/>
    <n v="25"/>
    <n v="17"/>
    <n v="2"/>
    <n v="2"/>
    <x v="1"/>
    <m/>
    <m/>
    <m/>
    <m/>
    <m/>
    <m/>
    <s v=" عبد الحميد الامين حامد "/>
    <s v="Religious leaders"/>
    <s v=" male "/>
    <s v=" 914,882,730 "/>
    <s v=" منصور الأمين حامد "/>
    <s v="Ameer"/>
    <s v=" male "/>
    <s v=" 918,395,036 "/>
    <s v=""/>
    <s v=""/>
    <s v=""/>
    <s v=""/>
    <n v="2"/>
    <s v="In person"/>
    <s v="Only for some"/>
    <s v="Yes, for most"/>
    <s v="Yes, for most"/>
    <s v="Orange    "/>
    <n v="478"/>
    <n v="51"/>
    <n v="36"/>
    <s v="West Kordofan"/>
    <s v="Ghubaish"/>
    <s v="SD18"/>
    <s v="SD18021"/>
    <s v="Accurate"/>
    <s v="bdf659cc-bce4-4bf9-b8d9-251a0e8a173b"/>
    <s v="Show location"/>
  </r>
  <r>
    <s v="2021-05-01"/>
    <s v="Round3"/>
    <x v="8"/>
    <s v="DTM07"/>
    <s v="SD18"/>
    <x v="80"/>
    <s v="DTM0706"/>
    <s v="SD18021"/>
    <s v="Garyat Morba'at"/>
    <s v="DTM0706019"/>
    <s v="yes"/>
    <n v="12.28092"/>
    <n v="27.843060000000001"/>
    <s v="Rural"/>
    <s v="Village"/>
    <m/>
    <m/>
    <n v="24"/>
    <n v="137"/>
    <m/>
    <m/>
    <m/>
    <m/>
    <m/>
    <m/>
    <m/>
    <m/>
    <n v="24"/>
    <n v="137"/>
    <m/>
    <m/>
    <x v="7"/>
    <s v="Al Meiram"/>
    <s v="West Kordofan"/>
    <s v="Abyei"/>
    <s v="East Darfur"/>
    <s v="Adila"/>
    <s v="Communal clashes (ethnic, land, cattle) "/>
    <s v="Armed conflict, Violence"/>
    <s v=""/>
    <s v=""/>
    <m/>
    <n v="24"/>
    <m/>
    <m/>
    <m/>
    <m/>
    <m/>
    <n v="1"/>
    <n v="3"/>
    <n v="13"/>
    <n v="17"/>
    <n v="20"/>
    <n v="15"/>
    <n v="31"/>
    <n v="27"/>
    <n v="5"/>
    <n v="5"/>
    <x v="1"/>
    <m/>
    <m/>
    <m/>
    <m/>
    <m/>
    <m/>
    <s v=" فيصل محمد حامد حمد "/>
    <s v="Shaik"/>
    <s v=" male "/>
    <s v=" 919,003,343 "/>
    <s v=""/>
    <s v=""/>
    <s v=""/>
    <s v=""/>
    <s v=""/>
    <s v=""/>
    <s v=""/>
    <s v=""/>
    <n v="1"/>
    <s v="In person"/>
    <s v="Yes, for most"/>
    <s v="Yes, for most"/>
    <s v="Yes, for everything"/>
    <s v="Red       "/>
    <n v="475"/>
    <n v="70"/>
    <n v="67"/>
    <s v="West Kordofan"/>
    <s v="Ghubaish"/>
    <s v="SD18"/>
    <s v="SD18021"/>
    <s v="Accurate"/>
    <s v="38d0463c-24d0-4277-b853-4479925e9075"/>
    <s v="Show location"/>
  </r>
  <r>
    <s v="2021-05-25"/>
    <s v="Round3"/>
    <x v="8"/>
    <s v="DTM07"/>
    <s v="SD18"/>
    <x v="80"/>
    <s v="DTM0706"/>
    <s v="SD18021"/>
    <s v="Garyat Sabbi"/>
    <s v="DTM0706032"/>
    <s v="yes"/>
    <n v="12.177350000000001"/>
    <n v="27.844709999999999"/>
    <s v="Rural"/>
    <s v="Village"/>
    <m/>
    <m/>
    <n v="3"/>
    <n v="9"/>
    <m/>
    <m/>
    <n v="3"/>
    <n v="9"/>
    <m/>
    <m/>
    <m/>
    <m/>
    <m/>
    <m/>
    <m/>
    <m/>
    <x v="7"/>
    <s v="Abyei"/>
    <s v="West Kordofan"/>
    <s v="Al Meiram"/>
    <s v="Abyei PCA"/>
    <s v="Abyei PCA Area"/>
    <s v="Communal clashes (ethnic, land, cattle) "/>
    <s v=""/>
    <s v="Armed conflict, Violence"/>
    <s v=""/>
    <m/>
    <m/>
    <m/>
    <m/>
    <m/>
    <m/>
    <n v="3"/>
    <n v="0"/>
    <n v="0"/>
    <n v="2"/>
    <n v="0"/>
    <n v="2"/>
    <n v="1"/>
    <n v="2"/>
    <n v="2"/>
    <n v="0"/>
    <n v="0"/>
    <x v="1"/>
    <m/>
    <m/>
    <m/>
    <m/>
    <m/>
    <m/>
    <s v=" حامد أحمد الطاهر "/>
    <s v="Religious leaders"/>
    <s v=" male "/>
    <s v=" 909,110,382 "/>
    <s v=" سالم حامد جاد الله "/>
    <s v="Ameer"/>
    <s v=" male "/>
    <s v=" 918,154,585 "/>
    <s v=""/>
    <s v=""/>
    <s v=""/>
    <s v=""/>
    <n v="2"/>
    <s v="On the phone"/>
    <s v="Only for some"/>
    <s v="Only for some"/>
    <s v="Only for some"/>
    <s v="Red       "/>
    <n v="1193"/>
    <n v="6"/>
    <n v="3"/>
    <s v="West Kordofan"/>
    <s v="Ghubaish"/>
    <s v="SD18"/>
    <s v="SD18021"/>
    <s v="Accurate"/>
    <s v="6a25ecbd-3826-4369-ab5b-bb18f79afd6c"/>
    <s v="Show location"/>
  </r>
  <r>
    <s v="2021-05-24"/>
    <s v="Round3"/>
    <x v="8"/>
    <s v="DTM07"/>
    <s v="SD18"/>
    <x v="80"/>
    <s v="DTM0706"/>
    <s v="SD18021"/>
    <s v="Garyat Um Shalouba"/>
    <s v="DTM0706025"/>
    <s v="yes"/>
    <n v="12.561820000000001"/>
    <n v="27.43178"/>
    <s v="Rural"/>
    <s v="Village"/>
    <n v="180"/>
    <n v="480"/>
    <n v="184"/>
    <n v="497"/>
    <m/>
    <m/>
    <n v="184"/>
    <n v="497"/>
    <m/>
    <m/>
    <m/>
    <m/>
    <m/>
    <m/>
    <m/>
    <m/>
    <x v="3"/>
    <s v="Al Lait"/>
    <s v="East Darfur"/>
    <s v="Abu Karinka"/>
    <m/>
    <m/>
    <s v="Communal clashes (ethnic, land, cattle) "/>
    <s v="Armed conflict, Violence"/>
    <s v=""/>
    <s v=""/>
    <m/>
    <m/>
    <m/>
    <m/>
    <m/>
    <m/>
    <n v="184"/>
    <n v="14"/>
    <n v="14"/>
    <n v="36"/>
    <n v="28"/>
    <n v="43"/>
    <n v="15"/>
    <n v="156"/>
    <n v="149"/>
    <n v="21"/>
    <n v="21"/>
    <x v="1"/>
    <m/>
    <m/>
    <m/>
    <m/>
    <m/>
    <m/>
    <s v=" اسحاق حامد "/>
    <s v="Religious leaders"/>
    <s v=" male "/>
    <s v=" 917,980,007 "/>
    <s v=""/>
    <s v=""/>
    <s v=""/>
    <s v=""/>
    <s v=""/>
    <s v=""/>
    <s v=""/>
    <s v=""/>
    <n v="1"/>
    <s v="In person"/>
    <s v="Yes, for most"/>
    <s v="Only for some"/>
    <s v="Only for some"/>
    <s v="Red       "/>
    <n v="1187"/>
    <n v="270"/>
    <n v="227"/>
    <s v="West Kordofan"/>
    <s v="Wad Bandah"/>
    <s v="SD18"/>
    <s v="SD18029"/>
    <s v="Accurate"/>
    <s v="ce93016f-1b6a-40e9-8ed6-ce8c7f6fe846"/>
    <s v="Show location"/>
  </r>
  <r>
    <s v="2021-05-04"/>
    <s v="Round3"/>
    <x v="8"/>
    <s v="DTM07"/>
    <s v="SD18"/>
    <x v="80"/>
    <s v="DTM0706"/>
    <s v="SD18021"/>
    <s v="Garyat Wed fadol"/>
    <s v="DTM0706017"/>
    <s v="yes"/>
    <n v="12.177350000000001"/>
    <n v="27.844709999999999"/>
    <s v="Rural"/>
    <s v="Village"/>
    <n v="4"/>
    <n v="39"/>
    <n v="4"/>
    <n v="22"/>
    <m/>
    <m/>
    <n v="4"/>
    <n v="22"/>
    <m/>
    <m/>
    <m/>
    <m/>
    <m/>
    <m/>
    <m/>
    <m/>
    <x v="3"/>
    <s v="Al Lait"/>
    <s v="West Kordofan"/>
    <s v="Al Idia"/>
    <s v="East Darfur"/>
    <m/>
    <s v="Armed conflict, Violence"/>
    <s v="Communal clashes (ethnic, land, cattle) "/>
    <s v=""/>
    <s v=""/>
    <m/>
    <m/>
    <m/>
    <m/>
    <m/>
    <m/>
    <n v="4"/>
    <n v="1"/>
    <n v="1"/>
    <n v="1"/>
    <n v="1"/>
    <n v="6"/>
    <n v="4"/>
    <n v="4"/>
    <n v="4"/>
    <n v="0"/>
    <n v="0"/>
    <x v="1"/>
    <m/>
    <m/>
    <m/>
    <m/>
    <m/>
    <m/>
    <s v=" فضل الله آدم فضل الله "/>
    <s v="Religious leaders"/>
    <s v=" male "/>
    <s v=" 915,884,720 "/>
    <s v=""/>
    <s v=""/>
    <s v=""/>
    <s v=""/>
    <s v=""/>
    <s v=""/>
    <s v=""/>
    <s v=""/>
    <n v="1"/>
    <s v="In person"/>
    <s v="Yes, for most"/>
    <s v="Yes, for most"/>
    <s v="Yes, for most"/>
    <s v="Red       "/>
    <n v="477"/>
    <n v="12"/>
    <n v="10"/>
    <s v="West Kordofan"/>
    <s v="Ghubaish"/>
    <s v="SD18"/>
    <s v="SD18021"/>
    <s v="Accurate"/>
    <s v="dae754e1-d38e-44a7-a97a-e25b340372ab"/>
    <s v="Show location"/>
  </r>
  <r>
    <s v="2021-05-22"/>
    <s v="Round3"/>
    <x v="8"/>
    <s v="DTM07"/>
    <s v="SD18"/>
    <x v="80"/>
    <s v="DTM0706"/>
    <s v="SD18021"/>
    <s v="Garyat Wedaa'"/>
    <s v="DTM0706039"/>
    <s v="yes"/>
    <n v="12.152200000000001"/>
    <n v="27.333729999999999"/>
    <s v="Rural"/>
    <s v="Village"/>
    <m/>
    <m/>
    <n v="47"/>
    <n v="270"/>
    <m/>
    <m/>
    <n v="44"/>
    <n v="263"/>
    <m/>
    <m/>
    <m/>
    <m/>
    <n v="3"/>
    <n v="7"/>
    <m/>
    <m/>
    <x v="5"/>
    <s v="Adila"/>
    <s v="North Darfur"/>
    <s v="Al Lait"/>
    <s v="North Darfur"/>
    <s v="At Tawisha"/>
    <s v="Communal clashes (ethnic, land, cattle) "/>
    <s v="Armed conflict, Violence"/>
    <s v=""/>
    <s v=""/>
    <m/>
    <n v="47"/>
    <m/>
    <m/>
    <m/>
    <m/>
    <m/>
    <n v="39"/>
    <n v="39"/>
    <n v="77"/>
    <n v="39"/>
    <n v="0"/>
    <n v="0"/>
    <n v="39"/>
    <n v="37"/>
    <n v="0"/>
    <n v="0"/>
    <x v="1"/>
    <m/>
    <m/>
    <m/>
    <m/>
    <m/>
    <m/>
    <s v=" عبد العزيز حمدان قادم ( عدلان ) "/>
    <s v="Religious leaders"/>
    <s v=" male "/>
    <s v=" 915,507,675 "/>
    <s v=""/>
    <s v=""/>
    <s v=""/>
    <s v=""/>
    <s v=""/>
    <s v=""/>
    <s v=""/>
    <s v=""/>
    <n v="1"/>
    <s v="In person"/>
    <s v="Yes, for most"/>
    <s v="Only for some"/>
    <s v="Only for some"/>
    <s v="Red       "/>
    <n v="1183"/>
    <n v="155"/>
    <n v="115"/>
    <s v="West Kordofan"/>
    <s v="Ghubaish"/>
    <s v="SD18"/>
    <s v="SD18021"/>
    <s v="Accurate"/>
    <s v="29da2e95-615e-42bc-b934-0a40c83b1e96"/>
    <s v="Show location"/>
  </r>
  <r>
    <s v="2021-05-23"/>
    <s v="Round3"/>
    <x v="8"/>
    <s v="DTM07"/>
    <s v="SD18"/>
    <x v="80"/>
    <s v="DTM0706"/>
    <s v="SD18021"/>
    <s v="Ghebish - Hai Aljhad"/>
    <s v="DTM0706038"/>
    <s v="yes"/>
    <n v="12.14507"/>
    <n v="27.31587"/>
    <s v="Rural"/>
    <s v="Village"/>
    <n v="15"/>
    <n v="100"/>
    <n v="15"/>
    <n v="100"/>
    <m/>
    <m/>
    <n v="15"/>
    <n v="100"/>
    <m/>
    <m/>
    <m/>
    <m/>
    <m/>
    <m/>
    <m/>
    <m/>
    <x v="3"/>
    <s v="Al Lait"/>
    <s v="West Kordofan"/>
    <s v="Ghubaish"/>
    <s v="East Darfur"/>
    <s v="Ad Du'ayn"/>
    <s v="Communal clashes (ethnic, land, cattle) "/>
    <s v="Armed conflict, Violence"/>
    <s v=""/>
    <s v=""/>
    <m/>
    <m/>
    <m/>
    <m/>
    <m/>
    <m/>
    <n v="15"/>
    <n v="4"/>
    <n v="2"/>
    <n v="10"/>
    <n v="12"/>
    <n v="20"/>
    <n v="7"/>
    <n v="20"/>
    <n v="20"/>
    <n v="3"/>
    <n v="2"/>
    <x v="1"/>
    <m/>
    <m/>
    <m/>
    <m/>
    <m/>
    <m/>
    <s v=" محمد بابكر محمد موسي "/>
    <s v="Religious leaders"/>
    <s v=" male "/>
    <s v=" 991,871,413 "/>
    <s v=" شرف الدين يوسف موسي "/>
    <s v="Ameer"/>
    <s v=" male "/>
    <s v=""/>
    <s v=""/>
    <s v=""/>
    <s v=""/>
    <s v=""/>
    <n v="2"/>
    <s v="In person"/>
    <s v="Yes, for most"/>
    <s v="Only for some"/>
    <s v="Only for some"/>
    <s v="Orange    "/>
    <n v="1192"/>
    <n v="57"/>
    <n v="43"/>
    <s v="West Kordofan"/>
    <s v="Ghubaish"/>
    <s v="SD18"/>
    <s v="SD18021"/>
    <s v="Accurate"/>
    <s v="9d3b294b-d61b-4796-a827-2e61de5d084f"/>
    <s v="Show location"/>
  </r>
  <r>
    <s v="2021-05-24"/>
    <s v="Round3"/>
    <x v="8"/>
    <s v="DTM07"/>
    <s v="SD18"/>
    <x v="80"/>
    <s v="DTM0706"/>
    <s v="SD18021"/>
    <s v="Ghebish-Hai Alaml"/>
    <s v="DTM0706002"/>
    <s v="yes"/>
    <n v="12.14869"/>
    <n v="27.318549999999998"/>
    <s v="Rural"/>
    <s v="neighborhood"/>
    <m/>
    <m/>
    <n v="33"/>
    <n v="210"/>
    <m/>
    <m/>
    <n v="33"/>
    <n v="210"/>
    <m/>
    <m/>
    <m/>
    <m/>
    <m/>
    <m/>
    <m/>
    <m/>
    <x v="5"/>
    <s v="Abu Karinka"/>
    <s v="North Darfur"/>
    <s v="Al Lait"/>
    <m/>
    <m/>
    <s v="Communal clashes (ethnic, land, cattle) "/>
    <s v="Armed conflict, Violence"/>
    <s v=""/>
    <s v=""/>
    <m/>
    <m/>
    <m/>
    <m/>
    <m/>
    <m/>
    <n v="33"/>
    <n v="10"/>
    <n v="12"/>
    <n v="29"/>
    <n v="22"/>
    <n v="17"/>
    <n v="17"/>
    <n v="29"/>
    <n v="43"/>
    <n v="14"/>
    <n v="17"/>
    <x v="1"/>
    <m/>
    <m/>
    <m/>
    <m/>
    <m/>
    <m/>
    <s v=" محمد أحمد محمد ادم "/>
    <s v="Ameer"/>
    <s v=" male "/>
    <s v=" 924,347,123 "/>
    <s v=""/>
    <s v=""/>
    <s v=""/>
    <s v=""/>
    <s v=""/>
    <s v=""/>
    <s v=""/>
    <s v=""/>
    <n v="1"/>
    <s v="In person"/>
    <s v="Only for some"/>
    <s v="Only for some"/>
    <s v="Only for some"/>
    <s v="Red       "/>
    <n v="1194"/>
    <n v="99"/>
    <n v="111"/>
    <s v="West Kordofan"/>
    <s v="Ghubaish"/>
    <s v="SD18"/>
    <s v="SD18021"/>
    <s v="Accurate"/>
    <s v="b08da824-f886-48f0-a048-026ba74a2846"/>
    <s v="Show location"/>
  </r>
  <r>
    <s v="2021-05-25"/>
    <s v="Round3"/>
    <x v="8"/>
    <s v="DTM07"/>
    <s v="SD18"/>
    <x v="80"/>
    <s v="DTM0706"/>
    <s v="SD18021"/>
    <s v="Ghebish-Hai Alsalheeb"/>
    <s v="DTM0706004"/>
    <s v="yes"/>
    <n v="12.141299999999999"/>
    <n v="27.337700000000002"/>
    <s v="Rural"/>
    <s v="Village"/>
    <m/>
    <m/>
    <n v="7"/>
    <n v="46"/>
    <m/>
    <m/>
    <m/>
    <m/>
    <m/>
    <m/>
    <m/>
    <m/>
    <m/>
    <m/>
    <n v="7"/>
    <n v="46"/>
    <x v="3"/>
    <s v="Al Lait"/>
    <s v="East Darfur"/>
    <s v="Abu Karinka"/>
    <m/>
    <m/>
    <s v="Communal clashes (ethnic, land, cattle) "/>
    <s v="Armed conflict, Violence"/>
    <s v=""/>
    <s v=""/>
    <m/>
    <m/>
    <m/>
    <m/>
    <m/>
    <m/>
    <n v="7"/>
    <n v="0"/>
    <n v="1"/>
    <n v="2"/>
    <n v="1"/>
    <n v="5"/>
    <n v="6"/>
    <n v="15"/>
    <n v="10"/>
    <n v="3"/>
    <n v="3"/>
    <x v="1"/>
    <m/>
    <m/>
    <m/>
    <m/>
    <m/>
    <m/>
    <s v=" ادم علي ارباب "/>
    <s v="Ameer"/>
    <s v=" male "/>
    <s v=" 961,071,762 "/>
    <s v=""/>
    <s v=""/>
    <s v=""/>
    <s v=""/>
    <s v=""/>
    <s v=""/>
    <s v=""/>
    <s v=""/>
    <n v="1"/>
    <s v="In person"/>
    <s v="Yes, for most"/>
    <s v="Only for some"/>
    <s v="Only for some"/>
    <s v="Red       "/>
    <n v="1190"/>
    <n v="25"/>
    <n v="21"/>
    <s v="West Kordofan"/>
    <s v="Ghubaish"/>
    <s v="SD18"/>
    <s v="SD18021"/>
    <s v="Accurate"/>
    <s v="2344baac-9441-4b96-8e24-2b5ff0bfc297"/>
    <s v="Show location"/>
  </r>
  <r>
    <s v="2021-05-23"/>
    <s v="Round3"/>
    <x v="8"/>
    <s v="DTM07"/>
    <s v="SD18"/>
    <x v="80"/>
    <s v="DTM0706"/>
    <s v="SD18021"/>
    <s v="Hai Abowh"/>
    <s v="DTM0706005"/>
    <s v="yes"/>
    <n v="12.161178"/>
    <n v="27.334009999999999"/>
    <s v="Rural"/>
    <s v="neighborhood"/>
    <m/>
    <m/>
    <n v="98"/>
    <n v="735"/>
    <m/>
    <m/>
    <m/>
    <m/>
    <m/>
    <m/>
    <m/>
    <m/>
    <n v="8"/>
    <n v="35"/>
    <n v="90"/>
    <n v="700"/>
    <x v="3"/>
    <s v="Al Lait"/>
    <s v="West Kordofan"/>
    <s v="Ghubaish"/>
    <s v="North Darfur"/>
    <m/>
    <s v="Armed conflict, Violence"/>
    <s v="Communal clashes (ethnic, land, cattle) "/>
    <s v=""/>
    <s v=""/>
    <m/>
    <m/>
    <m/>
    <m/>
    <m/>
    <m/>
    <n v="98"/>
    <n v="0"/>
    <n v="21"/>
    <n v="0"/>
    <n v="63"/>
    <n v="105"/>
    <n v="63"/>
    <n v="252"/>
    <n v="189"/>
    <n v="0"/>
    <n v="42"/>
    <x v="1"/>
    <m/>
    <m/>
    <m/>
    <m/>
    <m/>
    <m/>
    <s v=" بشار حسن محمد اسحاق "/>
    <s v="Ameer"/>
    <s v=" male "/>
    <s v=" 927,700,860 "/>
    <s v=" محمد بابكر "/>
    <s v="Ameer"/>
    <s v=" male "/>
    <s v=" 121,915,108 "/>
    <s v=""/>
    <s v=""/>
    <s v=""/>
    <s v=""/>
    <n v="2"/>
    <s v="In person"/>
    <s v="Only for some"/>
    <s v="Only for some"/>
    <s v="Only for some"/>
    <s v="Orange    "/>
    <n v="1184"/>
    <n v="357"/>
    <n v="378"/>
    <s v="West Kordofan"/>
    <s v="Ghubaish"/>
    <s v="SD18"/>
    <s v="SD18021"/>
    <s v="Accurate"/>
    <s v="4190f3a8-b9c7-46d4-bf34-1ebf040eeb2b"/>
    <s v="Show location"/>
  </r>
  <r>
    <s v="2021-05-24"/>
    <s v="Round3"/>
    <x v="8"/>
    <s v="DTM07"/>
    <s v="SD18"/>
    <x v="80"/>
    <s v="DTM0706"/>
    <s v="SD18021"/>
    <s v="Hai Abu Baa'"/>
    <s v="DTM0706006"/>
    <s v="yes"/>
    <n v="12.16164"/>
    <n v="27.321770000000001"/>
    <s v="Rural"/>
    <s v="Village"/>
    <m/>
    <m/>
    <n v="103"/>
    <n v="825"/>
    <m/>
    <m/>
    <m/>
    <m/>
    <m/>
    <m/>
    <m/>
    <m/>
    <m/>
    <m/>
    <n v="103"/>
    <n v="825"/>
    <x v="3"/>
    <s v="Al Lait"/>
    <s v="East Darfur"/>
    <s v="Abu Karinka"/>
    <m/>
    <m/>
    <s v="Communal clashes (ethnic, land, cattle) "/>
    <s v="Armed conflict, Violence"/>
    <s v=""/>
    <s v=""/>
    <m/>
    <m/>
    <m/>
    <m/>
    <m/>
    <m/>
    <n v="103"/>
    <n v="0"/>
    <n v="0"/>
    <n v="59"/>
    <n v="59"/>
    <n v="79"/>
    <n v="57"/>
    <n v="246"/>
    <n v="295"/>
    <n v="10"/>
    <n v="20"/>
    <x v="1"/>
    <m/>
    <m/>
    <m/>
    <m/>
    <m/>
    <m/>
    <s v=" علن الدين أحمد أبكر "/>
    <s v="Ameer"/>
    <s v=" male "/>
    <s v=" 918,238,689 "/>
    <s v=""/>
    <s v=""/>
    <s v=""/>
    <s v=""/>
    <s v=""/>
    <s v=""/>
    <s v=""/>
    <s v=""/>
    <n v="1"/>
    <s v="In person"/>
    <s v="Only for some"/>
    <s v="Only for some"/>
    <s v="Only for some"/>
    <s v="Red       "/>
    <n v="1195"/>
    <n v="394"/>
    <n v="431"/>
    <s v="West Kordofan"/>
    <s v="Ghubaish"/>
    <s v="SD18"/>
    <s v="SD18021"/>
    <s v="Accurate"/>
    <s v="bca5d6a6-baf3-4f83-a34d-a100c95bd63b"/>
    <s v="Show location"/>
  </r>
  <r>
    <s v="2021-04-26"/>
    <s v="Round3"/>
    <x v="8"/>
    <s v="DTM07"/>
    <s v="SD18"/>
    <x v="80"/>
    <s v="DTM0706"/>
    <s v="SD18021"/>
    <s v="Hai Alrahma"/>
    <s v="DTM0706033"/>
    <s v="yes"/>
    <n v="12.061400000000001"/>
    <n v="27.135200000000001"/>
    <s v="Rural"/>
    <s v="Village"/>
    <n v="40"/>
    <n v="200"/>
    <n v="45"/>
    <n v="260"/>
    <m/>
    <m/>
    <n v="45"/>
    <n v="260"/>
    <m/>
    <m/>
    <m/>
    <m/>
    <m/>
    <m/>
    <m/>
    <m/>
    <x v="5"/>
    <s v="Abu Karinka"/>
    <s v="North Darfur"/>
    <s v="Al Lait"/>
    <m/>
    <m/>
    <s v="Communal clashes (ethnic, land, cattle) "/>
    <s v="Armed conflict, Violence"/>
    <s v="Economic reasons (no livelihood/no services)"/>
    <s v=""/>
    <m/>
    <n v="45"/>
    <m/>
    <m/>
    <m/>
    <m/>
    <m/>
    <n v="7"/>
    <n v="13"/>
    <n v="25"/>
    <n v="20"/>
    <n v="10"/>
    <n v="15"/>
    <n v="90"/>
    <n v="76"/>
    <n v="2"/>
    <n v="2"/>
    <x v="1"/>
    <m/>
    <m/>
    <m/>
    <m/>
    <m/>
    <m/>
    <s v=" عبد الله علي البشاري "/>
    <s v="Ameer"/>
    <s v=" male "/>
    <s v=" 922,949,251 "/>
    <s v=" احمد حامد أحمد "/>
    <s v="Ameer"/>
    <s v=" male "/>
    <s v=" 992,059,686 "/>
    <s v=" دود دود دول "/>
    <s v="Ameer"/>
    <s v=" male "/>
    <s v=" 961,292,207 "/>
    <n v="3"/>
    <s v="In person"/>
    <s v="Yes, for most"/>
    <s v="Yes, for most"/>
    <s v="Yes, for most"/>
    <s v="Green     "/>
    <n v="473"/>
    <n v="134"/>
    <n v="126"/>
    <s v="West Kordofan"/>
    <s v="Ghubaish"/>
    <s v="SD18"/>
    <s v="SD18021"/>
    <s v="Accurate"/>
    <s v="825ecc8d-d1c3-4480-8057-2b49c331efc8"/>
    <s v="Show location"/>
  </r>
  <r>
    <s v="2021-05-24"/>
    <s v="Round3"/>
    <x v="8"/>
    <s v="DTM07"/>
    <s v="SD18"/>
    <x v="80"/>
    <s v="DTM0706"/>
    <s v="SD18021"/>
    <s v="Hai Alsalam"/>
    <s v="DTM0706040"/>
    <s v="yes"/>
    <n v="12.415749999999999"/>
    <n v="27.33661"/>
    <s v="Rural"/>
    <s v="Village"/>
    <m/>
    <m/>
    <n v="110"/>
    <n v="444"/>
    <m/>
    <m/>
    <m/>
    <m/>
    <m/>
    <m/>
    <m/>
    <m/>
    <m/>
    <m/>
    <n v="110"/>
    <n v="444"/>
    <x v="3"/>
    <s v="Al Lait"/>
    <s v="East Darfur"/>
    <s v="Abu Karinka"/>
    <s v="North Darfur"/>
    <s v="Kebkabiya"/>
    <s v="Communal clashes (ethnic, land, cattle) "/>
    <s v="Armed conflict, Violence"/>
    <s v=""/>
    <s v=""/>
    <m/>
    <m/>
    <m/>
    <m/>
    <m/>
    <m/>
    <n v="110"/>
    <n v="5"/>
    <n v="11"/>
    <n v="27"/>
    <n v="33"/>
    <n v="55"/>
    <n v="28"/>
    <n v="137"/>
    <n v="121"/>
    <n v="16"/>
    <n v="11"/>
    <x v="1"/>
    <m/>
    <m/>
    <m/>
    <m/>
    <m/>
    <m/>
    <s v=" ادم علي ارباب "/>
    <s v="Ameer"/>
    <s v=" male "/>
    <s v=" 961,071,762 "/>
    <s v=" مصطفى الني لوال الني "/>
    <s v="Government representative"/>
    <s v=" male "/>
    <s v=" 911,939,671 "/>
    <s v=""/>
    <s v=""/>
    <s v=""/>
    <s v=""/>
    <n v="2"/>
    <s v="In person"/>
    <s v="Yes, for most"/>
    <s v="Only for some"/>
    <s v="Only for some"/>
    <s v="Orange    "/>
    <n v="1191"/>
    <n v="240"/>
    <n v="204"/>
    <s v="West Kordofan"/>
    <s v="Ghubaish"/>
    <s v="SD18"/>
    <s v="SD18021"/>
    <s v="Accurate"/>
    <s v="86eae8c3-b18c-4e79-a9f6-def97fbda51a"/>
    <s v="Show location"/>
  </r>
  <r>
    <s v="2021-05-24"/>
    <s v="Round3"/>
    <x v="8"/>
    <s v="DTM07"/>
    <s v="SD18"/>
    <x v="80"/>
    <s v="DTM0706"/>
    <s v="SD18021"/>
    <s v="Idris Wd Denga"/>
    <s v="DTM0706018"/>
    <s v="yes"/>
    <n v="12.15363"/>
    <n v="27.541810000000002"/>
    <s v="Rural"/>
    <s v="Village"/>
    <n v="7"/>
    <n v="57"/>
    <n v="9"/>
    <n v="61"/>
    <m/>
    <m/>
    <n v="9"/>
    <n v="61"/>
    <m/>
    <m/>
    <m/>
    <m/>
    <m/>
    <m/>
    <m/>
    <m/>
    <x v="5"/>
    <s v="Ad Du'ayn"/>
    <s v="North Darfur"/>
    <s v="Al Lait"/>
    <m/>
    <m/>
    <s v="Communal clashes (ethnic, land, cattle) "/>
    <s v="Armed conflict, Violence"/>
    <s v=""/>
    <s v=""/>
    <m/>
    <m/>
    <m/>
    <m/>
    <m/>
    <m/>
    <n v="9"/>
    <n v="1"/>
    <n v="1"/>
    <n v="2"/>
    <n v="5"/>
    <n v="7"/>
    <n v="10"/>
    <n v="17"/>
    <n v="14"/>
    <n v="3"/>
    <n v="1"/>
    <x v="1"/>
    <m/>
    <m/>
    <m/>
    <m/>
    <m/>
    <m/>
    <s v=" أحمد آدم حميدان ادريس "/>
    <s v="Religious leaders"/>
    <s v=" male "/>
    <s v=" 923,607,780 "/>
    <s v=""/>
    <s v=""/>
    <s v=""/>
    <s v=""/>
    <s v=""/>
    <s v=""/>
    <s v=""/>
    <s v=""/>
    <n v="1"/>
    <s v="In person"/>
    <s v="Yes, for most"/>
    <s v="Only for some"/>
    <s v="Only for some"/>
    <s v="Red       "/>
    <n v="1189"/>
    <n v="30"/>
    <n v="31"/>
    <s v="West Kordofan"/>
    <s v="Ghubaish"/>
    <s v="SD18"/>
    <s v="SD18021"/>
    <s v="Accurate"/>
    <s v="ba5a3677-3749-4e6f-87d2-03d8b96a998c"/>
    <s v="Show location"/>
  </r>
  <r>
    <s v="2021-05-22"/>
    <s v="Round3"/>
    <x v="8"/>
    <s v="DTM07"/>
    <s v="SD18"/>
    <x v="80"/>
    <s v="DTM0706"/>
    <s v="SD18021"/>
    <s v="Um Debiba"/>
    <s v="DTM0706041"/>
    <s v="yes"/>
    <n v="12.200340000000001"/>
    <n v="27.696570000000001"/>
    <s v="Rural"/>
    <s v="Village"/>
    <m/>
    <m/>
    <n v="3"/>
    <n v="16"/>
    <m/>
    <m/>
    <m/>
    <m/>
    <m/>
    <m/>
    <m/>
    <m/>
    <m/>
    <m/>
    <n v="3"/>
    <n v="16"/>
    <x v="3"/>
    <s v="Al Lait"/>
    <s v="East Darfur"/>
    <s v="Abu Karinka"/>
    <m/>
    <m/>
    <s v="Communal clashes (ethnic, land, cattle) "/>
    <s v="Armed conflict, Violence"/>
    <s v=""/>
    <s v=""/>
    <m/>
    <m/>
    <m/>
    <m/>
    <m/>
    <m/>
    <n v="3"/>
    <n v="0"/>
    <n v="1"/>
    <n v="2"/>
    <n v="2"/>
    <n v="3"/>
    <n v="3"/>
    <n v="2"/>
    <n v="3"/>
    <n v="0"/>
    <n v="0"/>
    <x v="1"/>
    <m/>
    <m/>
    <m/>
    <m/>
    <m/>
    <m/>
    <s v=" ادم جبريل ادم جبريل "/>
    <s v="Religious leaders"/>
    <s v=" male "/>
    <s v=" 919,689,993 "/>
    <s v=""/>
    <s v=""/>
    <s v=""/>
    <s v=""/>
    <s v=""/>
    <s v=""/>
    <s v=""/>
    <s v=""/>
    <n v="1"/>
    <s v="On the phone"/>
    <s v="Yes, for most"/>
    <s v="Yes, for most"/>
    <s v="Only for some"/>
    <s v="Red       "/>
    <n v="1182"/>
    <n v="7"/>
    <n v="9"/>
    <s v="West Kordofan"/>
    <s v="Ghubaish"/>
    <s v="SD18"/>
    <s v="SD18021"/>
    <s v="Accurate"/>
    <s v="66024e56-fbab-4f6d-8f14-9203a21152c3"/>
    <s v="Show location"/>
  </r>
  <r>
    <s v="2021-05-07"/>
    <s v="Round3"/>
    <x v="8"/>
    <s v="DTM07"/>
    <s v="SD18"/>
    <x v="80"/>
    <s v="DTM0706"/>
    <s v="SD18021"/>
    <s v="Um Dgal"/>
    <s v="DTM0706035"/>
    <s v="yes"/>
    <n v="12.12303"/>
    <n v="27.110849999999999"/>
    <s v="Rural"/>
    <s v="Village"/>
    <n v="100"/>
    <n v="800"/>
    <n v="45"/>
    <n v="245"/>
    <n v="43"/>
    <n v="239"/>
    <m/>
    <m/>
    <m/>
    <m/>
    <m/>
    <m/>
    <n v="2"/>
    <n v="6"/>
    <m/>
    <m/>
    <x v="5"/>
    <m/>
    <s v="North Darfur"/>
    <m/>
    <m/>
    <m/>
    <s v="Communal clashes (ethnic, land, cattle) "/>
    <s v="Armed conflict, Violence"/>
    <s v=""/>
    <s v=""/>
    <m/>
    <n v="45"/>
    <m/>
    <m/>
    <m/>
    <m/>
    <m/>
    <n v="0"/>
    <n v="4"/>
    <n v="6"/>
    <n v="2"/>
    <n v="13"/>
    <n v="24"/>
    <n v="96"/>
    <n v="85"/>
    <n v="9"/>
    <n v="6"/>
    <x v="1"/>
    <m/>
    <m/>
    <m/>
    <m/>
    <m/>
    <m/>
    <s v=" أحمد محمد أحمد ادم "/>
    <s v="Religious leaders"/>
    <s v=" male "/>
    <s v=" 922,424,492 "/>
    <s v=""/>
    <s v=""/>
    <s v=""/>
    <s v=""/>
    <s v=""/>
    <s v=""/>
    <s v=""/>
    <s v=""/>
    <n v="1"/>
    <s v="In person"/>
    <s v="Yes, for most"/>
    <s v="Yes, for everything"/>
    <s v="Yes, for most"/>
    <s v="Red       "/>
    <n v="575"/>
    <n v="124"/>
    <n v="121"/>
    <s v="West Kordofan"/>
    <s v="Ghubaish"/>
    <s v="SD18"/>
    <s v="SD18021"/>
    <s v="Accurate"/>
    <s v="a65c59a3-f82a-4071-9371-a0ff26fe8dcd"/>
    <s v="Show location"/>
  </r>
  <r>
    <s v="2021-05-03"/>
    <s v="Round3"/>
    <x v="8"/>
    <s v="DTM07"/>
    <s v="SD18"/>
    <x v="81"/>
    <s v="DTM0701"/>
    <s v="SD18085"/>
    <s v="Aldbiker"/>
    <s v="DTM0701020"/>
    <s v="yes"/>
    <n v="10.37936"/>
    <n v="29.123609999999999"/>
    <s v="Rural"/>
    <s v="Village"/>
    <n v="66"/>
    <n v="446"/>
    <n v="66"/>
    <n v="446"/>
    <m/>
    <m/>
    <m/>
    <m/>
    <n v="66"/>
    <n v="446"/>
    <m/>
    <m/>
    <m/>
    <m/>
    <m/>
    <m/>
    <x v="7"/>
    <s v="Keilak"/>
    <s v="West Kordofan"/>
    <s v="Al Dibab"/>
    <m/>
    <m/>
    <s v="Communal clashes (ethnic, land, cattle) "/>
    <s v=""/>
    <s v=""/>
    <s v=""/>
    <m/>
    <m/>
    <m/>
    <m/>
    <m/>
    <m/>
    <n v="66"/>
    <n v="50"/>
    <n v="0"/>
    <n v="0"/>
    <n v="99"/>
    <n v="50"/>
    <n v="-2"/>
    <n v="149"/>
    <n v="50"/>
    <n v="0"/>
    <n v="50"/>
    <x v="1"/>
    <m/>
    <m/>
    <m/>
    <m/>
    <m/>
    <m/>
    <s v="  محمود حمدان حامدين "/>
    <s v="Religious leaders"/>
    <s v=" male "/>
    <s v=" 901,224,617 "/>
    <s v=" الرحيمة حمدان حامدين "/>
    <s v="Ameer"/>
    <s v=" male "/>
    <s v=" 901,224,617 "/>
    <s v=""/>
    <s v=""/>
    <s v=""/>
    <s v=""/>
    <n v="2"/>
    <s v="In person"/>
    <s v="Yes, for most"/>
    <s v="No"/>
    <s v="Yes, for most"/>
    <s v="Orange    "/>
    <n v="462"/>
    <n v="249"/>
    <n v="197"/>
    <s v="West Kordofan"/>
    <s v="Keilak"/>
    <s v="SD18"/>
    <s v="SD18085"/>
    <s v="Accurate"/>
    <s v="b1dfb926-7895-461b-9cb2-b67bc27f40ea"/>
    <s v="Show location"/>
  </r>
  <r>
    <s v="2021-04-30"/>
    <s v="Round3"/>
    <x v="8"/>
    <s v="DTM07"/>
    <s v="SD18"/>
    <x v="81"/>
    <s v="DTM0701"/>
    <s v="SD18085"/>
    <s v="Alfaid' Eissa"/>
    <s v="DTM0701013"/>
    <s v="yes"/>
    <n v="11.02726"/>
    <n v="29.28201"/>
    <s v="Rural"/>
    <s v="Village"/>
    <n v="16"/>
    <n v="98"/>
    <n v="2"/>
    <n v="6"/>
    <m/>
    <m/>
    <m/>
    <m/>
    <m/>
    <m/>
    <m/>
    <m/>
    <n v="2"/>
    <n v="6"/>
    <m/>
    <m/>
    <x v="6"/>
    <m/>
    <m/>
    <m/>
    <m/>
    <m/>
    <s v="Armed conflict, Violence"/>
    <s v="Communal clashes (ethnic, land, cattle) "/>
    <s v="Natural disaster (floods, droughts, etc)"/>
    <s v=""/>
    <m/>
    <m/>
    <m/>
    <m/>
    <m/>
    <m/>
    <n v="2"/>
    <n v="1"/>
    <n v="1"/>
    <n v="0"/>
    <n v="0"/>
    <n v="0"/>
    <n v="2"/>
    <n v="2"/>
    <n v="0"/>
    <n v="0"/>
    <n v="0"/>
    <x v="0"/>
    <m/>
    <m/>
    <m/>
    <m/>
    <m/>
    <m/>
    <s v=" بخيت حمودة "/>
    <s v="Ameer"/>
    <s v=" male "/>
    <s v=" 123,788,051 "/>
    <s v=" محمد كافي "/>
    <s v="Ameer"/>
    <s v=" male "/>
    <s v=" 127,809,697 "/>
    <s v=""/>
    <s v=""/>
    <s v=""/>
    <s v=""/>
    <n v="2"/>
    <s v="In person"/>
    <s v="Only for some"/>
    <s v="Only for some"/>
    <s v="Only for some"/>
    <s v="Orange    "/>
    <n v="435"/>
    <n v="3"/>
    <n v="3"/>
    <s v="West Kordofan"/>
    <s v="Keilak"/>
    <s v="SD18"/>
    <s v="SD18085"/>
    <s v="Accurate"/>
    <s v="a5ffbc1a-054a-43b5-ae29-4c0f6d62f079"/>
    <s v="Show location"/>
  </r>
  <r>
    <s v="2021-04-25"/>
    <s v="Round3"/>
    <x v="8"/>
    <s v="DTM07"/>
    <s v="SD18"/>
    <x v="81"/>
    <s v="DTM0701"/>
    <s v="SD18085"/>
    <s v="Alherazya Admin"/>
    <s v="DTM0701014"/>
    <s v="yes"/>
    <n v="11.08235"/>
    <n v="29.31466"/>
    <s v="Rural"/>
    <s v="Admin Unit"/>
    <n v="18"/>
    <n v="102"/>
    <n v="19"/>
    <n v="99"/>
    <m/>
    <m/>
    <m/>
    <m/>
    <m/>
    <m/>
    <m/>
    <m/>
    <n v="19"/>
    <n v="99"/>
    <m/>
    <m/>
    <x v="7"/>
    <s v="Keilak"/>
    <m/>
    <m/>
    <m/>
    <m/>
    <s v="Communal clashes (ethnic, land, cattle) "/>
    <s v="Armed conflict, Violence"/>
    <s v="Natural disaster (floods, droughts, etc)"/>
    <s v=""/>
    <m/>
    <m/>
    <m/>
    <m/>
    <m/>
    <m/>
    <n v="19"/>
    <n v="4"/>
    <n v="1"/>
    <n v="4"/>
    <n v="2"/>
    <n v="10"/>
    <n v="8"/>
    <n v="30"/>
    <n v="30"/>
    <n v="7"/>
    <n v="3"/>
    <x v="0"/>
    <m/>
    <m/>
    <m/>
    <m/>
    <m/>
    <m/>
    <s v=" احمد نصر ابراهيم "/>
    <s v="Ameer"/>
    <s v=" male "/>
    <s v=" 125,710,291 "/>
    <s v=" مقبولة  فضل الله محمد "/>
    <s v="Ameer"/>
    <s v=" female "/>
    <s v=" 961,117,284 "/>
    <s v=""/>
    <s v=""/>
    <s v=""/>
    <s v=""/>
    <n v="2"/>
    <s v="In person"/>
    <s v="Yes, for most"/>
    <s v="Yes, for most"/>
    <s v="Yes, for most"/>
    <s v="Orange    "/>
    <n v="428"/>
    <n v="55"/>
    <n v="44"/>
    <s v="West Kordofan"/>
    <s v="Keilak"/>
    <s v="SD18"/>
    <s v="SD18085"/>
    <s v="Accurate"/>
    <s v="07ea8a26-353a-4387-9106-632865ef8ff1"/>
    <s v="Show location"/>
  </r>
  <r>
    <s v="2021-04-24"/>
    <s v="Round3"/>
    <x v="8"/>
    <s v="DTM07"/>
    <s v="SD18"/>
    <x v="81"/>
    <s v="DTM0701"/>
    <s v="SD18085"/>
    <s v="Altbareeb"/>
    <s v="DTM0701008"/>
    <s v="yes"/>
    <n v="10.945080000000001"/>
    <n v="28.891449999999999"/>
    <s v="Rural"/>
    <s v="Village"/>
    <n v="100"/>
    <n v="616"/>
    <n v="20"/>
    <n v="213"/>
    <m/>
    <m/>
    <m/>
    <m/>
    <m/>
    <m/>
    <m/>
    <m/>
    <n v="20"/>
    <n v="213"/>
    <m/>
    <m/>
    <x v="7"/>
    <s v="As Salam - WK"/>
    <m/>
    <m/>
    <m/>
    <m/>
    <s v="Communal clashes (ethnic, land, cattle) "/>
    <s v=""/>
    <s v=""/>
    <s v=""/>
    <m/>
    <m/>
    <m/>
    <m/>
    <m/>
    <m/>
    <n v="20"/>
    <n v="24"/>
    <n v="0"/>
    <n v="0"/>
    <n v="24"/>
    <n v="47"/>
    <n v="23"/>
    <n v="24"/>
    <n v="71"/>
    <n v="0"/>
    <n v="0"/>
    <x v="1"/>
    <m/>
    <m/>
    <m/>
    <m/>
    <m/>
    <m/>
    <s v=" ادم جمعة هنو زيرق "/>
    <s v="Ameer"/>
    <s v=" male "/>
    <s v=" 965,243,205 "/>
    <s v=" بخيت الفضل محمد كباشي "/>
    <s v="Religious leaders"/>
    <s v=" male "/>
    <s v=" 913,507,846 "/>
    <s v=" عبدالله مريال "/>
    <s v="Ameer"/>
    <s v=" male "/>
    <s v=" 128,310,681 "/>
    <n v="3"/>
    <s v="In person"/>
    <s v="Yes, for most"/>
    <s v="Only for some"/>
    <s v="Only for some"/>
    <s v="Green     "/>
    <n v="456"/>
    <n v="95"/>
    <n v="118"/>
    <s v="West Kordofan"/>
    <s v="Keilak"/>
    <s v="SD18"/>
    <s v="SD18085"/>
    <s v="Accurate"/>
    <s v="7c06ed4b-3f2e-48b5-9cbc-9351d513b114"/>
    <s v="Show location"/>
  </r>
  <r>
    <s v="2021-05-02"/>
    <s v="Round3"/>
    <x v="8"/>
    <s v="DTM07"/>
    <s v="SD18"/>
    <x v="81"/>
    <s v="DTM0701"/>
    <s v="SD18085"/>
    <s v="Angato"/>
    <s v="DTM0701019"/>
    <s v="yes"/>
    <n v="10.39293"/>
    <n v="29.12246"/>
    <s v="Rural"/>
    <s v="Village"/>
    <n v="9"/>
    <n v="57"/>
    <n v="9"/>
    <n v="57"/>
    <m/>
    <m/>
    <n v="9"/>
    <n v="57"/>
    <m/>
    <m/>
    <m/>
    <m/>
    <m/>
    <m/>
    <m/>
    <m/>
    <x v="7"/>
    <s v="Al Dibab"/>
    <m/>
    <m/>
    <m/>
    <m/>
    <s v="Communal clashes (ethnic, land, cattle) "/>
    <s v=""/>
    <s v=""/>
    <s v=""/>
    <m/>
    <m/>
    <m/>
    <m/>
    <m/>
    <m/>
    <n v="9"/>
    <n v="0"/>
    <n v="0"/>
    <n v="6"/>
    <n v="6"/>
    <n v="11"/>
    <n v="17"/>
    <n v="6"/>
    <n v="11"/>
    <n v="0"/>
    <n v="0"/>
    <x v="1"/>
    <m/>
    <m/>
    <m/>
    <m/>
    <m/>
    <m/>
    <s v=" الشوائل ادم عكود "/>
    <s v="Religious leaders"/>
    <s v=" male "/>
    <s v=" 964,424,113 "/>
    <s v=""/>
    <s v=""/>
    <s v=""/>
    <s v=""/>
    <s v=""/>
    <s v=""/>
    <s v=""/>
    <s v=""/>
    <n v="1"/>
    <s v="In person"/>
    <s v="Yes, for most"/>
    <s v="No"/>
    <s v="Yes, for everything"/>
    <s v="Red       "/>
    <n v="1556"/>
    <n v="23"/>
    <n v="34"/>
    <s v="West Kordofan"/>
    <s v="Keilak"/>
    <s v="SD18"/>
    <s v="SD18085"/>
    <s v="Close"/>
    <s v="d2518077-4bcd-4d88-ae75-f74b0c80f599"/>
    <s v="Show location"/>
  </r>
  <r>
    <s v="2021-05-01"/>
    <s v="Round3"/>
    <x v="8"/>
    <s v="DTM07"/>
    <s v="SD18"/>
    <x v="81"/>
    <s v="DTM0701"/>
    <s v="SD18085"/>
    <s v="Fama"/>
    <s v="DTM0701018"/>
    <s v="yes"/>
    <n v="10.263669999999999"/>
    <n v="29.102979999999999"/>
    <s v="Rural"/>
    <s v="Admin Unit"/>
    <n v="64"/>
    <n v="687"/>
    <n v="154"/>
    <n v="1053"/>
    <m/>
    <m/>
    <m/>
    <m/>
    <n v="89"/>
    <n v="598"/>
    <m/>
    <m/>
    <n v="65"/>
    <n v="455"/>
    <m/>
    <m/>
    <x v="7"/>
    <s v="Keilak"/>
    <s v="West Kordofan"/>
    <s v="Al Dibab"/>
    <m/>
    <m/>
    <s v="Communal clashes (ethnic, land, cattle) "/>
    <s v=""/>
    <s v=""/>
    <s v=""/>
    <m/>
    <m/>
    <m/>
    <m/>
    <m/>
    <m/>
    <n v="154"/>
    <n v="96"/>
    <n v="0"/>
    <n v="0"/>
    <n v="191"/>
    <n v="96"/>
    <n v="288"/>
    <n v="191"/>
    <n v="191"/>
    <n v="0"/>
    <n v="0"/>
    <x v="1"/>
    <m/>
    <m/>
    <m/>
    <m/>
    <m/>
    <m/>
    <s v=" ادم يحي سعيد "/>
    <s v="Ameer"/>
    <s v=" male "/>
    <s v=" 914,392,053 "/>
    <s v=" عجاج زايد "/>
    <s v="Ameer"/>
    <s v=" male "/>
    <s v=" 908,425,286 "/>
    <s v=""/>
    <s v=""/>
    <s v=""/>
    <s v=""/>
    <n v="2"/>
    <s v="In person"/>
    <s v="Yes, for most"/>
    <s v="No"/>
    <s v="Yes, for most"/>
    <s v="Orange    "/>
    <n v="461"/>
    <n v="383"/>
    <n v="670"/>
    <s v="West Kordofan"/>
    <s v="Al Dibab"/>
    <s v="SD18"/>
    <s v="SD18103"/>
    <s v="Accurate"/>
    <s v="c2b40f26-b7aa-4211-ac0d-b0fc8df1dbd7"/>
    <s v="Show location"/>
  </r>
  <r>
    <s v="2021-04-29"/>
    <s v="Round3"/>
    <x v="8"/>
    <s v="DTM07"/>
    <s v="SD18"/>
    <x v="81"/>
    <s v="DTM0701"/>
    <s v="SD18085"/>
    <s v="Gibny"/>
    <s v="DTM0701017"/>
    <s v="yes"/>
    <n v="10.788650000000001"/>
    <n v="28.76484"/>
    <s v="Rural"/>
    <s v="Village"/>
    <n v="48"/>
    <n v="307"/>
    <n v="4"/>
    <n v="30"/>
    <m/>
    <m/>
    <n v="4"/>
    <n v="30"/>
    <m/>
    <m/>
    <m/>
    <m/>
    <m/>
    <m/>
    <m/>
    <m/>
    <x v="6"/>
    <s v="Ar Reif Ash Shargi"/>
    <m/>
    <m/>
    <m/>
    <m/>
    <s v="Armed conflict, Violence"/>
    <s v=""/>
    <s v=""/>
    <s v=""/>
    <m/>
    <m/>
    <m/>
    <m/>
    <m/>
    <m/>
    <n v="4"/>
    <n v="3"/>
    <n v="0"/>
    <n v="0"/>
    <n v="5"/>
    <n v="3"/>
    <n v="9"/>
    <n v="5"/>
    <n v="5"/>
    <n v="0"/>
    <n v="0"/>
    <x v="1"/>
    <m/>
    <m/>
    <m/>
    <m/>
    <m/>
    <m/>
    <s v=" إبراهيم خليل  "/>
    <s v="Ameer"/>
    <s v=" male "/>
    <s v=" 965,123,506 "/>
    <s v=""/>
    <s v=""/>
    <s v=""/>
    <s v=""/>
    <s v=""/>
    <s v=""/>
    <s v=""/>
    <s v=""/>
    <n v="1"/>
    <s v="In person"/>
    <s v="Yes, for everything"/>
    <s v="Only for some"/>
    <s v="Yes, for everything"/>
    <s v="Red       "/>
    <n v="460"/>
    <n v="11"/>
    <n v="19"/>
    <s v="West Kordofan"/>
    <s v="Keilak"/>
    <s v="SD02"/>
    <s v="SD18085"/>
    <s v="NO"/>
    <s v="c1a4eef3-ddb0-4f80-89a0-2966389b3855"/>
    <s v="Show location"/>
  </r>
  <r>
    <s v="2021-04-28"/>
    <s v="Round3"/>
    <x v="8"/>
    <s v="DTM07"/>
    <s v="SD18"/>
    <x v="81"/>
    <s v="DTM0701"/>
    <s v="SD18085"/>
    <s v="Hai Alferdos"/>
    <s v="DTM0701012"/>
    <s v="yes"/>
    <n v="10.832850000000001"/>
    <n v="29.320930000000001"/>
    <s v="Urban"/>
    <s v="neighborhood"/>
    <n v="82"/>
    <n v="553"/>
    <n v="16"/>
    <n v="83"/>
    <m/>
    <m/>
    <m/>
    <m/>
    <m/>
    <m/>
    <m/>
    <m/>
    <n v="16"/>
    <n v="83"/>
    <m/>
    <m/>
    <x v="5"/>
    <s v="Al Firdous"/>
    <m/>
    <m/>
    <m/>
    <m/>
    <s v="Armed conflict, Violence"/>
    <s v="Communal clashes (ethnic, land, cattle) "/>
    <s v="Natural disaster (floods, droughts, etc)"/>
    <s v=""/>
    <m/>
    <m/>
    <m/>
    <m/>
    <m/>
    <m/>
    <n v="16"/>
    <n v="4"/>
    <n v="3"/>
    <n v="6"/>
    <n v="9"/>
    <n v="11"/>
    <n v="21"/>
    <n v="12"/>
    <n v="12"/>
    <n v="2"/>
    <n v="3"/>
    <x v="1"/>
    <m/>
    <m/>
    <m/>
    <m/>
    <m/>
    <m/>
    <s v=" ادم محمد عيسي ايدام "/>
    <s v="Religious leaders"/>
    <s v=" male "/>
    <s v=" 116,991,436 "/>
    <s v=" خديجة عيسي موسي "/>
    <s v="Ameer"/>
    <s v=" female "/>
    <s v=" 117,343,978 "/>
    <s v=" امنه موسي محمدين "/>
    <s v="Ameer"/>
    <s v=" female "/>
    <s v=" 118,838,439 "/>
    <n v="3"/>
    <s v="In person"/>
    <s v="Yes, for most"/>
    <s v="No"/>
    <s v="Only for some"/>
    <s v="Green     "/>
    <n v="431"/>
    <n v="35"/>
    <n v="48"/>
    <s v="West Kordofan"/>
    <s v="Keilak"/>
    <s v="SD18"/>
    <s v="SD18085"/>
    <s v="Accurate"/>
    <s v="2b4db24f-035c-4196-aea4-91935ad62fa2"/>
    <s v="Show location"/>
  </r>
  <r>
    <s v="2021-04-29"/>
    <s v="Round3"/>
    <x v="8"/>
    <s v="DTM07"/>
    <s v="SD18"/>
    <x v="81"/>
    <s v="DTM0701"/>
    <s v="SD18085"/>
    <s v="Hai Kanga"/>
    <s v="DTM0701011"/>
    <s v="yes"/>
    <n v="0"/>
    <n v="0"/>
    <s v="Urban"/>
    <s v="neighborhood"/>
    <n v="104"/>
    <n v="718"/>
    <n v="104"/>
    <n v="718"/>
    <m/>
    <m/>
    <n v="102"/>
    <n v="714"/>
    <m/>
    <m/>
    <n v="2"/>
    <n v="4"/>
    <m/>
    <m/>
    <m/>
    <m/>
    <x v="6"/>
    <m/>
    <m/>
    <m/>
    <m/>
    <m/>
    <s v="Armed conflict, Violence"/>
    <s v="Communal clashes (ethnic, land, cattle) "/>
    <s v="Natural disaster (floods, droughts, etc)"/>
    <s v=""/>
    <m/>
    <n v="104"/>
    <m/>
    <m/>
    <m/>
    <m/>
    <m/>
    <n v="55"/>
    <n v="70"/>
    <n v="55"/>
    <n v="62"/>
    <n v="91"/>
    <n v="105"/>
    <n v="97"/>
    <n v="104"/>
    <n v="43"/>
    <n v="36"/>
    <x v="0"/>
    <m/>
    <m/>
    <m/>
    <m/>
    <m/>
    <m/>
    <s v=" عطية بلولة تسه "/>
    <s v="Shaik"/>
    <s v=" male "/>
    <s v="111706195"/>
    <s v=" محمد حماد  تية "/>
    <s v="Shaik"/>
    <s v=" male "/>
    <s v="115664072"/>
    <s v=""/>
    <s v=""/>
    <s v=""/>
    <s v=""/>
    <n v="2"/>
    <s v=" In person "/>
    <s v=" Yes, for most "/>
    <s v="Yes, for most"/>
    <s v=" Yes, for most "/>
    <s v="Green     "/>
    <n v="432"/>
    <n v="341"/>
    <n v="377"/>
    <s v="West Kordofan"/>
    <s v="Keilak"/>
    <s v="SD02"/>
    <s v="SD18085"/>
    <s v="Not Received"/>
    <s v="a49a00d1-6556-4d69-bdfc-3ba0573ed6d0"/>
    <s v="Show location"/>
  </r>
  <r>
    <s v="2021-05-04"/>
    <s v="Round3"/>
    <x v="8"/>
    <s v="DTM07"/>
    <s v="SD18"/>
    <x v="81"/>
    <s v="DTM0701"/>
    <s v="SD18085"/>
    <s v="Hai Taroji"/>
    <s v="DTM0701021"/>
    <s v="yes"/>
    <n v="10.534330000000001"/>
    <n v="29.286159999999999"/>
    <s v="Rural"/>
    <s v="Village"/>
    <m/>
    <m/>
    <n v="8"/>
    <n v="76"/>
    <m/>
    <m/>
    <m/>
    <m/>
    <m/>
    <m/>
    <m/>
    <m/>
    <n v="1"/>
    <n v="16"/>
    <n v="7"/>
    <n v="60"/>
    <x v="6"/>
    <s v="Al Buram"/>
    <m/>
    <m/>
    <m/>
    <m/>
    <s v="Armed conflict, Violence"/>
    <s v="Communal clashes (ethnic, land, cattle) "/>
    <s v="Economic reasons (no livelihood/no services)"/>
    <s v=""/>
    <m/>
    <m/>
    <m/>
    <m/>
    <m/>
    <m/>
    <n v="8"/>
    <n v="2"/>
    <n v="2"/>
    <n v="6"/>
    <n v="5"/>
    <n v="12"/>
    <n v="7"/>
    <n v="20"/>
    <n v="16"/>
    <n v="3"/>
    <n v="3"/>
    <x v="1"/>
    <m/>
    <m/>
    <m/>
    <m/>
    <m/>
    <m/>
    <s v=" عبدالسلام تيه "/>
    <s v="Ameer"/>
    <s v=" male "/>
    <s v=" 118,822,185 "/>
    <s v=" أندراوس محمد تيه "/>
    <s v="Ameer"/>
    <s v=" male "/>
    <s v=" 129,815,293 "/>
    <s v=" محمود تيه "/>
    <s v="Ameer"/>
    <s v=" male "/>
    <s v=" 112,481,720 "/>
    <n v="3"/>
    <s v="In person"/>
    <s v="Yes, for most"/>
    <s v="No"/>
    <s v="Only for some"/>
    <s v="Green     "/>
    <n v="464"/>
    <n v="43"/>
    <n v="33"/>
    <s v="West Kordofan"/>
    <s v="Keilak"/>
    <s v="SD18"/>
    <s v="SD18085"/>
    <s v="Accurate"/>
    <s v="5fc570f8-9898-4850-847e-04191e9bc6d7"/>
    <s v="Show location"/>
  </r>
  <r>
    <s v="2021-05-04"/>
    <s v="Round3"/>
    <x v="8"/>
    <s v="DTM07"/>
    <s v="SD18"/>
    <x v="81"/>
    <s v="DTM0701"/>
    <s v="SD18085"/>
    <s v="Hilat Chat"/>
    <s v="DTM0701022"/>
    <s v="no"/>
    <n v="10.533329999999999"/>
    <n v="29.286180000000002"/>
    <s v="Rural"/>
    <s v="Village"/>
    <m/>
    <m/>
    <n v="12"/>
    <n v="68"/>
    <m/>
    <m/>
    <n v="10"/>
    <n v="49"/>
    <m/>
    <m/>
    <n v="2"/>
    <n v="19"/>
    <m/>
    <m/>
    <m/>
    <m/>
    <x v="6"/>
    <s v="Al Buram"/>
    <m/>
    <m/>
    <m/>
    <m/>
    <s v="Armed conflict, Violence"/>
    <s v="Natural disaster (floods, droughts, etc) "/>
    <s v="Communal clashes (ethnic, land, cattle) "/>
    <s v=""/>
    <m/>
    <m/>
    <m/>
    <m/>
    <m/>
    <n v="12"/>
    <m/>
    <n v="2"/>
    <n v="1"/>
    <n v="7"/>
    <n v="6"/>
    <n v="11"/>
    <n v="17"/>
    <n v="14"/>
    <n v="9"/>
    <n v="1"/>
    <n v="0"/>
    <x v="1"/>
    <m/>
    <m/>
    <m/>
    <m/>
    <m/>
    <m/>
    <s v=" اسماعيل كوكو جرس "/>
    <s v="Religious leaders"/>
    <s v=" male "/>
    <s v=" 963,380,806 "/>
    <s v=" انجو جمال السماني "/>
    <s v="Ameer"/>
    <s v=" male "/>
    <s v=" 966,168,101 "/>
    <s v=" اسيا  حماد توتو "/>
    <s v="Ameer"/>
    <s v=" male "/>
    <s v=" 111,349,969 "/>
    <n v="3"/>
    <s v="In person"/>
    <s v="Yes, for most"/>
    <s v="No"/>
    <s v="Yes, for most"/>
    <s v="Green     "/>
    <n v="465"/>
    <n v="35"/>
    <n v="33"/>
    <s v="West Kordofan"/>
    <s v="Keilak"/>
    <s v="SD18"/>
    <s v="SD18085"/>
    <s v="Accurate"/>
    <s v="21003cf3-8a9a-41fe-9cb1-6d28c50a7adb"/>
    <s v="Show location"/>
  </r>
  <r>
    <s v="2021-04-28"/>
    <s v="Round3"/>
    <x v="8"/>
    <s v="DTM07"/>
    <s v="SD18"/>
    <x v="81"/>
    <s v="DTM0701"/>
    <s v="SD18085"/>
    <s v="Kassly AlKhalwy"/>
    <s v="DTM0701016"/>
    <s v="yes"/>
    <n v="10.788650000000001"/>
    <n v="28.76484"/>
    <s v="Rural"/>
    <s v="Village"/>
    <n v="26"/>
    <n v="211"/>
    <n v="26"/>
    <n v="211"/>
    <m/>
    <m/>
    <n v="26"/>
    <n v="211"/>
    <m/>
    <m/>
    <m/>
    <m/>
    <m/>
    <m/>
    <m/>
    <m/>
    <x v="7"/>
    <s v="As Salam - WK"/>
    <m/>
    <m/>
    <m/>
    <m/>
    <s v="Communal clashes (ethnic, land, cattle) "/>
    <s v=""/>
    <s v=""/>
    <s v=""/>
    <m/>
    <m/>
    <m/>
    <m/>
    <m/>
    <m/>
    <n v="26"/>
    <n v="0"/>
    <n v="21"/>
    <n v="21"/>
    <n v="0"/>
    <n v="42"/>
    <n v="22"/>
    <n v="42"/>
    <n v="63"/>
    <n v="0"/>
    <n v="0"/>
    <x v="1"/>
    <m/>
    <m/>
    <m/>
    <m/>
    <m/>
    <m/>
    <s v=" صديق يعقوب سعدون "/>
    <s v="Religious leaders"/>
    <s v=" male "/>
    <s v=" 117,612,973 "/>
    <s v=" كير لوال اتاك واو "/>
    <s v="Ameer"/>
    <s v=" male "/>
    <s v=" 902,213,534 "/>
    <s v=" دود يل اكوت "/>
    <s v="Ameer"/>
    <s v=" male "/>
    <s v=" 967,039,769 "/>
    <n v="3"/>
    <s v="In person"/>
    <s v="Yes, for everything"/>
    <s v="Yes, for most"/>
    <s v="Yes, for everything"/>
    <s v="Green     "/>
    <n v="459"/>
    <n v="105"/>
    <n v="106"/>
    <s v="West Kordofan"/>
    <s v="Keilak"/>
    <s v="SD02"/>
    <s v="SD18085"/>
    <s v="NO"/>
    <s v="6b686c50-c05c-4557-a1c4-8ecc90b094a0"/>
    <s v="Show location"/>
  </r>
  <r>
    <s v="2021-04-27"/>
    <s v="Round3"/>
    <x v="8"/>
    <s v="DTM07"/>
    <s v="SD18"/>
    <x v="81"/>
    <s v="DTM0701"/>
    <s v="SD18085"/>
    <s v="Keilk Hai Alsalamt IDPs"/>
    <s v="DTM0701005"/>
    <s v="no"/>
    <n v="10.812760000000001"/>
    <n v="29.3309"/>
    <s v="Urban"/>
    <s v="neighborhood"/>
    <n v="100"/>
    <n v="720"/>
    <n v="9"/>
    <n v="47"/>
    <m/>
    <m/>
    <m/>
    <m/>
    <m/>
    <m/>
    <m/>
    <m/>
    <n v="9"/>
    <n v="47"/>
    <m/>
    <m/>
    <x v="7"/>
    <s v="As Salam - WK"/>
    <m/>
    <m/>
    <m/>
    <m/>
    <s v="Communal clashes (ethnic, land, cattle) "/>
    <s v="Armed conflict, Violence"/>
    <s v="Natural disaster (floods, droughts, etc)"/>
    <s v=""/>
    <m/>
    <n v="9"/>
    <m/>
    <m/>
    <m/>
    <m/>
    <m/>
    <n v="1"/>
    <n v="0"/>
    <n v="1"/>
    <n v="4"/>
    <n v="7"/>
    <n v="7"/>
    <n v="10"/>
    <n v="15"/>
    <n v="1"/>
    <n v="1"/>
    <x v="0"/>
    <m/>
    <m/>
    <m/>
    <m/>
    <m/>
    <m/>
    <s v=" جمعه التوم "/>
    <s v="Ameer"/>
    <s v=" male "/>
    <s v=" 115,959,924 "/>
    <s v=" بدوي الغائب "/>
    <s v="Ameer"/>
    <s v=" male "/>
    <s v=" 112,500,801 "/>
    <s v=" الغائب مكي "/>
    <s v="Shaik"/>
    <s v=" male "/>
    <s v=" 129,910,101 "/>
    <n v="3"/>
    <s v="In person"/>
    <s v="Yes, for everything"/>
    <s v="Yes, for most"/>
    <s v="Yes, for everything"/>
    <s v="Green     "/>
    <n v="430"/>
    <n v="20"/>
    <n v="27"/>
    <s v="West Kordofan"/>
    <s v="Keilak"/>
    <s v="SD18"/>
    <s v="SD18085"/>
    <s v="Close"/>
    <s v="dab27534-bf72-4d5a-b64f-f9ba01fdaa7e"/>
    <s v="Show location"/>
  </r>
  <r>
    <s v="2021-04-24"/>
    <s v="Round3"/>
    <x v="8"/>
    <s v="DTM07"/>
    <s v="SD18"/>
    <x v="81"/>
    <s v="DTM0701"/>
    <s v="SD18085"/>
    <s v="Om Adara"/>
    <s v="DTM0701007"/>
    <s v="yes"/>
    <n v="10.09375"/>
    <n v="27.896570000000001"/>
    <s v="Rural"/>
    <s v="Village"/>
    <n v="75"/>
    <n v="470"/>
    <n v="2"/>
    <n v="12"/>
    <m/>
    <m/>
    <m/>
    <m/>
    <m/>
    <m/>
    <m/>
    <m/>
    <m/>
    <m/>
    <n v="2"/>
    <n v="12"/>
    <x v="6"/>
    <m/>
    <m/>
    <m/>
    <m/>
    <m/>
    <s v="Communal clashes (ethnic, land, cattle) "/>
    <s v="Armed conflict, Violence"/>
    <s v="Natural disaster (floods, droughts, etc)"/>
    <s v=""/>
    <m/>
    <n v="2"/>
    <m/>
    <m/>
    <m/>
    <m/>
    <m/>
    <n v="0"/>
    <n v="2"/>
    <n v="1"/>
    <n v="1"/>
    <n v="1"/>
    <n v="2"/>
    <n v="2"/>
    <n v="1"/>
    <n v="1"/>
    <n v="1"/>
    <x v="0"/>
    <m/>
    <m/>
    <m/>
    <m/>
    <m/>
    <m/>
    <s v=" المنصور احمد علي "/>
    <s v="Ameer"/>
    <s v=" male "/>
    <s v=" 123,962,275 "/>
    <s v=" عمر المنصور "/>
    <s v="Ameer"/>
    <s v=" male "/>
    <s v=" 129,803,133 "/>
    <s v=""/>
    <s v=""/>
    <s v=""/>
    <s v=""/>
    <n v="2"/>
    <s v="In person"/>
    <s v="Yes, for most"/>
    <s v="Yes, for most"/>
    <s v="Yes, for most"/>
    <s v="Orange    "/>
    <n v="1555"/>
    <n v="5"/>
    <n v="7"/>
    <s v="West Kordofan"/>
    <s v="Keilak"/>
    <s v="SD19"/>
    <s v="SD18085"/>
    <s v="Accurate"/>
    <s v="1ec26fd3-db07-4f1b-b258-0c6696929515"/>
    <s v="Show location"/>
  </r>
  <r>
    <s v="2021-04-25"/>
    <s v="Round3"/>
    <x v="8"/>
    <s v="DTM07"/>
    <s v="SD18"/>
    <x v="81"/>
    <s v="DTM0701"/>
    <s v="SD18085"/>
    <s v="Um Senina"/>
    <s v="DTM0701009"/>
    <s v="yes"/>
    <n v="11.847803000000001"/>
    <n v="28.491961"/>
    <s v="Rural"/>
    <s v="Village"/>
    <n v="75"/>
    <n v="465"/>
    <n v="53"/>
    <n v="290"/>
    <m/>
    <m/>
    <n v="53"/>
    <n v="290"/>
    <m/>
    <m/>
    <m/>
    <m/>
    <m/>
    <m/>
    <m/>
    <m/>
    <x v="7"/>
    <s v="Al Dibab"/>
    <m/>
    <m/>
    <m/>
    <m/>
    <s v="Communal clashes (ethnic, land, cattle) "/>
    <s v=""/>
    <s v=""/>
    <s v=""/>
    <m/>
    <m/>
    <m/>
    <m/>
    <m/>
    <m/>
    <n v="53"/>
    <n v="0"/>
    <n v="0"/>
    <n v="29"/>
    <n v="29"/>
    <n v="87"/>
    <n v="0"/>
    <n v="87"/>
    <n v="58"/>
    <n v="0"/>
    <n v="0"/>
    <x v="1"/>
    <m/>
    <m/>
    <m/>
    <m/>
    <m/>
    <m/>
    <s v=" كوكو عبدالله سالم "/>
    <s v="Religious leaders"/>
    <s v=" male "/>
    <s v=" 100,216,002 "/>
    <s v=" عيسى كوكو عبدالله سالم "/>
    <s v="Ameer"/>
    <s v=" male "/>
    <s v=" 128,740,177 "/>
    <s v=""/>
    <s v=""/>
    <s v=""/>
    <s v=""/>
    <n v="2"/>
    <s v="In person"/>
    <s v="Yes, for everything"/>
    <s v="Yes, for everything"/>
    <s v="Yes, for everything"/>
    <s v="Green     "/>
    <n v="457"/>
    <n v="203"/>
    <n v="87"/>
    <s v="West Kordofan"/>
    <s v="As Sunut"/>
    <s v="SD18"/>
    <s v="SD18092"/>
    <s v="Accurate"/>
    <s v="1adecf03-c86c-4bab-a31c-11838124f6c9"/>
    <s v="Show location"/>
  </r>
  <r>
    <s v="2021-05-07"/>
    <s v="Round3"/>
    <x v="8"/>
    <s v="DTM07"/>
    <s v="SD18"/>
    <x v="82"/>
    <s v="DTM0709"/>
    <s v="SD18029"/>
    <s v="Adid Alfoursh"/>
    <s v="DTM0709003"/>
    <s v="yes"/>
    <n v="14.04457"/>
    <n v="27.875769999999999"/>
    <s v="Rural"/>
    <s v="Village"/>
    <n v="150"/>
    <n v="900"/>
    <n v="56"/>
    <n v="289"/>
    <m/>
    <m/>
    <n v="46"/>
    <n v="213"/>
    <m/>
    <m/>
    <m/>
    <m/>
    <n v="10"/>
    <n v="76"/>
    <m/>
    <m/>
    <x v="7"/>
    <s v="An Nuhud"/>
    <s v="West Kordofan"/>
    <s v="Wad Bandah"/>
    <m/>
    <m/>
    <s v="Communal clashes (ethnic, land, cattle) "/>
    <s v="Armed conflict, Violence"/>
    <s v="Economic reasons (no livelihood/no services)"/>
    <s v=""/>
    <m/>
    <m/>
    <m/>
    <m/>
    <m/>
    <n v="56"/>
    <m/>
    <n v="12"/>
    <n v="10"/>
    <n v="24"/>
    <n v="41"/>
    <n v="17"/>
    <n v="45"/>
    <n v="51"/>
    <n v="70"/>
    <n v="14"/>
    <n v="5"/>
    <x v="0"/>
    <m/>
    <m/>
    <m/>
    <m/>
    <m/>
    <m/>
    <s v=" غزافي احمد محمدين بشير "/>
    <s v="Religious leaders"/>
    <s v=" male "/>
    <s v=" 915,540,039 "/>
    <s v=" محمد احمد ضي النور "/>
    <s v="Ameer"/>
    <s v=" male "/>
    <s v=" 969,077,194 "/>
    <s v=" احمد مراد محمدين "/>
    <s v="Ameer"/>
    <s v=" male "/>
    <s v=" 917,677,731 "/>
    <n v="3"/>
    <s v="In person"/>
    <s v="Yes, for everything"/>
    <s v="Yes, for everything"/>
    <s v="Yes, for everything"/>
    <s v="Green     "/>
    <n v="582"/>
    <n v="118"/>
    <n v="171"/>
    <s v="West Kordofan"/>
    <s v="Wad Bandah"/>
    <s v="SD18"/>
    <s v="SD18029"/>
    <s v="Accurate"/>
    <s v="eead2f7f-f8e0-4ccf-9d13-aa5a92852441"/>
    <s v="Show location"/>
  </r>
  <r>
    <s v="2021-05-07"/>
    <s v="Round3"/>
    <x v="8"/>
    <s v="DTM07"/>
    <s v="SD18"/>
    <x v="82"/>
    <s v="DTM0709"/>
    <s v="SD18029"/>
    <s v="Ali Dinar"/>
    <s v="DTM0709002"/>
    <s v="yes"/>
    <n v="13.833"/>
    <n v="27.735009999999999"/>
    <s v="Rural"/>
    <s v="Village"/>
    <n v="120"/>
    <n v="720"/>
    <n v="41"/>
    <n v="230"/>
    <m/>
    <m/>
    <n v="28"/>
    <n v="139"/>
    <m/>
    <m/>
    <m/>
    <m/>
    <n v="13"/>
    <n v="91"/>
    <m/>
    <m/>
    <x v="7"/>
    <s v="An Nuhud"/>
    <s v="West Kordofan"/>
    <s v="Wad Bandah"/>
    <s v="North Darfur"/>
    <s v="Al Koma"/>
    <s v="Communal clashes (ethnic, land, cattle) "/>
    <s v="Economic reasons (no livelihood/no services)"/>
    <s v="Armed conflict, Violence"/>
    <s v=""/>
    <m/>
    <n v="41"/>
    <m/>
    <m/>
    <m/>
    <m/>
    <m/>
    <n v="6"/>
    <n v="10"/>
    <n v="18"/>
    <n v="40"/>
    <n v="12"/>
    <n v="34"/>
    <n v="44"/>
    <n v="54"/>
    <n v="8"/>
    <n v="4"/>
    <x v="0"/>
    <m/>
    <m/>
    <m/>
    <m/>
    <m/>
    <m/>
    <s v=" محمد علي ديار "/>
    <s v="Religious leaders"/>
    <s v=" male "/>
    <s v=" 968,358,697 "/>
    <s v=" ذريبه ضوالبيت احمد "/>
    <s v="Ameer"/>
    <s v=" male "/>
    <s v=" 902,372,530 "/>
    <s v=" دفع الله محمد علي "/>
    <s v="Ameer"/>
    <s v=" male "/>
    <s v=" 911,555,238 "/>
    <n v="3"/>
    <s v="In person"/>
    <s v="Yes, for everything"/>
    <s v="Yes, for everything"/>
    <s v="Yes, for everything"/>
    <s v="Green     "/>
    <n v="581"/>
    <n v="88"/>
    <n v="142"/>
    <s v="West Kordofan"/>
    <s v="Wad Bandah"/>
    <s v="SD18"/>
    <s v="SD18029"/>
    <s v="Accurate"/>
    <s v="429bb66d-5d34-4b25-b70e-906315881c75"/>
    <s v="Show locati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A5F868-ADCA-4169-9D81-653F6A620B27}" name="PivotTable3"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chartFormat="1" rowHeaderCaption="State">
  <location ref="A6:H17"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7">
    <i>
      <x/>
    </i>
    <i i="1">
      <x v="1"/>
    </i>
    <i i="2">
      <x v="2"/>
    </i>
    <i i="3">
      <x v="3"/>
    </i>
    <i i="4">
      <x v="4"/>
    </i>
    <i i="5">
      <x v="5"/>
    </i>
    <i i="6">
      <x v="6"/>
    </i>
  </colItems>
  <dataFields count="7">
    <dataField name="Camp (formal)" fld="41" baseField="0" baseItem="0"/>
    <dataField name="Host Community /In Host Family/Community accommodation" fld="42" baseField="0" baseItem="0"/>
    <dataField name="In Rented accommodation (paying rent)" fld="43" baseField="0" baseItem="0"/>
    <dataField name="In Abandoned buildings/critical shelters/no rent" fld="44" baseField="0" baseItem="0"/>
    <dataField name="In schools or other public buildings/no rent" fld="45" baseField="0" baseItem="0"/>
    <dataField name="Gathering sites (informal settlements or open area)" fld="46" baseField="0" baseItem="0"/>
    <dataField name="Other type of shelter" fld="47" baseField="0" baseItem="0" numFmtId="164"/>
  </dataFields>
  <formats count="38">
    <format dxfId="76">
      <pivotArea field="2" type="button" dataOnly="0" labelOnly="1" outline="0" axis="axisRow" fieldPosition="0"/>
    </format>
    <format dxfId="75">
      <pivotArea dataOnly="0" labelOnly="1" outline="0" fieldPosition="0">
        <references count="1">
          <reference field="4294967294" count="7">
            <x v="0"/>
            <x v="1"/>
            <x v="2"/>
            <x v="3"/>
            <x v="4"/>
            <x v="5"/>
            <x v="6"/>
          </reference>
        </references>
      </pivotArea>
    </format>
    <format dxfId="74">
      <pivotArea outline="0" collapsedLevelsAreSubtotals="1" fieldPosition="0"/>
    </format>
    <format dxfId="73">
      <pivotArea field="2" type="button" dataOnly="0" labelOnly="1" outline="0" axis="axisRow" fieldPosition="0"/>
    </format>
    <format dxfId="72">
      <pivotArea dataOnly="0" labelOnly="1" fieldPosition="0">
        <references count="1">
          <reference field="2" count="0"/>
        </references>
      </pivotArea>
    </format>
    <format dxfId="71">
      <pivotArea dataOnly="0" labelOnly="1" grandRow="1" outline="0" fieldPosition="0"/>
    </format>
    <format dxfId="70">
      <pivotArea dataOnly="0" labelOnly="1" outline="0" fieldPosition="0">
        <references count="1">
          <reference field="4294967294" count="7">
            <x v="0"/>
            <x v="1"/>
            <x v="2"/>
            <x v="3"/>
            <x v="4"/>
            <x v="5"/>
            <x v="6"/>
          </reference>
        </references>
      </pivotArea>
    </format>
    <format dxfId="69">
      <pivotArea type="all" dataOnly="0" outline="0" fieldPosition="0"/>
    </format>
    <format dxfId="68">
      <pivotArea outline="0" collapsedLevelsAreSubtotals="1" fieldPosition="0"/>
    </format>
    <format dxfId="67">
      <pivotArea type="origin" dataOnly="0" labelOnly="1" outline="0" fieldPosition="0"/>
    </format>
    <format dxfId="66">
      <pivotArea field="-2" type="button" dataOnly="0" labelOnly="1" outline="0" axis="axisCol" fieldPosition="0"/>
    </format>
    <format dxfId="65">
      <pivotArea type="topRight" dataOnly="0" labelOnly="1" outline="0" fieldPosition="0"/>
    </format>
    <format dxfId="64">
      <pivotArea field="2" type="button" dataOnly="0" labelOnly="1" outline="0" axis="axisRow" fieldPosition="0"/>
    </format>
    <format dxfId="63">
      <pivotArea dataOnly="0" labelOnly="1" fieldPosition="0">
        <references count="1">
          <reference field="2" count="0"/>
        </references>
      </pivotArea>
    </format>
    <format dxfId="62">
      <pivotArea dataOnly="0" labelOnly="1" grandRow="1" outline="0" fieldPosition="0"/>
    </format>
    <format dxfId="61">
      <pivotArea dataOnly="0" labelOnly="1" outline="0" fieldPosition="0">
        <references count="1">
          <reference field="4294967294" count="7">
            <x v="0"/>
            <x v="1"/>
            <x v="2"/>
            <x v="3"/>
            <x v="4"/>
            <x v="5"/>
            <x v="6"/>
          </reference>
        </references>
      </pivotArea>
    </format>
    <format dxfId="60">
      <pivotArea type="all" dataOnly="0" outline="0" fieldPosition="0"/>
    </format>
    <format dxfId="59">
      <pivotArea outline="0" collapsedLevelsAreSubtotals="1" fieldPosition="0"/>
    </format>
    <format dxfId="58">
      <pivotArea type="origin" dataOnly="0" labelOnly="1" outline="0" fieldPosition="0"/>
    </format>
    <format dxfId="57">
      <pivotArea field="-2" type="button" dataOnly="0" labelOnly="1" outline="0" axis="axisCol" fieldPosition="0"/>
    </format>
    <format dxfId="56">
      <pivotArea type="topRight" dataOnly="0" labelOnly="1" outline="0" fieldPosition="0"/>
    </format>
    <format dxfId="55">
      <pivotArea dataOnly="0" labelOnly="1" fieldPosition="0">
        <references count="1">
          <reference field="2" count="0"/>
        </references>
      </pivotArea>
    </format>
    <format dxfId="54">
      <pivotArea dataOnly="0" labelOnly="1" grandRow="1" outline="0" fieldPosition="0"/>
    </format>
    <format dxfId="53">
      <pivotArea field="2" type="button" dataOnly="0" labelOnly="1" outline="0" axis="axisRow" fieldPosition="0"/>
    </format>
    <format dxfId="52">
      <pivotArea dataOnly="0" labelOnly="1" outline="0" fieldPosition="0">
        <references count="1">
          <reference field="4294967294" count="7">
            <x v="0"/>
            <x v="1"/>
            <x v="2"/>
            <x v="3"/>
            <x v="4"/>
            <x v="5"/>
            <x v="6"/>
          </reference>
        </references>
      </pivotArea>
    </format>
    <format dxfId="51">
      <pivotArea type="all" dataOnly="0" outline="0" fieldPosition="0"/>
    </format>
    <format dxfId="50">
      <pivotArea outline="0" collapsedLevelsAreSubtotals="1" fieldPosition="0"/>
    </format>
    <format dxfId="49">
      <pivotArea type="origin" dataOnly="0" labelOnly="1" outline="0" fieldPosition="0"/>
    </format>
    <format dxfId="48">
      <pivotArea field="-2" type="button" dataOnly="0" labelOnly="1" outline="0" axis="axisCol" fieldPosition="0"/>
    </format>
    <format dxfId="47">
      <pivotArea type="topRight" dataOnly="0" labelOnly="1" outline="0" fieldPosition="0"/>
    </format>
    <format dxfId="46">
      <pivotArea field="2" type="button" dataOnly="0" labelOnly="1" outline="0" axis="axisRow" fieldPosition="0"/>
    </format>
    <format dxfId="45">
      <pivotArea dataOnly="0" labelOnly="1" fieldPosition="0">
        <references count="1">
          <reference field="2" count="0"/>
        </references>
      </pivotArea>
    </format>
    <format dxfId="44">
      <pivotArea dataOnly="0" labelOnly="1" grandRow="1" outline="0" fieldPosition="0"/>
    </format>
    <format dxfId="43">
      <pivotArea dataOnly="0" labelOnly="1" outline="0" fieldPosition="0">
        <references count="1">
          <reference field="4294967294" count="7">
            <x v="0"/>
            <x v="1"/>
            <x v="2"/>
            <x v="3"/>
            <x v="4"/>
            <x v="5"/>
            <x v="6"/>
          </reference>
        </references>
      </pivotArea>
    </format>
    <format dxfId="42">
      <pivotArea outline="0" fieldPosition="0">
        <references count="1">
          <reference field="4294967294" count="1">
            <x v="6"/>
          </reference>
        </references>
      </pivotArea>
    </format>
    <format dxfId="41">
      <pivotArea field="2" grandRow="1" outline="0" collapsedLevelsAreSubtotals="1" axis="axisRow" fieldPosition="0">
        <references count="1">
          <reference field="4294967294" count="1" selected="0">
            <x v="5"/>
          </reference>
        </references>
      </pivotArea>
    </format>
    <format dxfId="40">
      <pivotArea field="2" grandRow="1" outline="0" collapsedLevelsAreSubtotals="1" axis="axisRow" fieldPosition="0">
        <references count="1">
          <reference field="4294967294" count="2" selected="0">
            <x v="3"/>
            <x v="4"/>
          </reference>
        </references>
      </pivotArea>
    </format>
    <format dxfId="39">
      <pivotArea field="2" grandRow="1" outline="0" collapsedLevelsAreSubtotals="1" axis="axisRow" fieldPosition="0">
        <references count="1">
          <reference field="4294967294" count="3" selected="0">
            <x v="0"/>
            <x v="1"/>
            <x v="2"/>
          </reference>
        </references>
      </pivotArea>
    </format>
  </formats>
  <conditionalFormats count="1">
    <conditionalFormat priority="50">
      <pivotAreas count="1">
        <pivotArea type="data" outline="0" collapsedLevelsAreSubtotals="1" fieldPosition="0"/>
      </pivotAreas>
    </conditionalFormat>
  </conditionalFormat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A84BEBB-93A1-4F29-9E0D-D1A0B69A6BB6}" name="PivotTable4"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34:K45"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9">
        <item m="1" x="13"/>
        <item m="1" x="18"/>
        <item m="1" x="14"/>
        <item m="1" x="16"/>
        <item m="1" x="17"/>
        <item m="1" x="19"/>
        <item m="1" x="20"/>
        <item m="1" x="26"/>
        <item m="1" x="27"/>
        <item n="Blank" m="1" x="9"/>
        <item m="1" x="15"/>
        <item m="1" x="11"/>
        <item m="1" x="22"/>
        <item m="1" x="10"/>
        <item m="1" x="21"/>
        <item m="1" x="12"/>
        <item m="1" x="24"/>
        <item m="1" x="25"/>
        <item m="1" x="23"/>
        <item x="4"/>
        <item x="6"/>
        <item x="7"/>
        <item x="3"/>
        <item x="5"/>
        <item x="2"/>
        <item x="1"/>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31"/>
  </colFields>
  <colItems count="10">
    <i>
      <x v="19"/>
    </i>
    <i>
      <x v="20"/>
    </i>
    <i>
      <x v="21"/>
    </i>
    <i>
      <x v="22"/>
    </i>
    <i>
      <x v="23"/>
    </i>
    <i>
      <x v="24"/>
    </i>
    <i>
      <x v="25"/>
    </i>
    <i>
      <x v="26"/>
    </i>
    <i>
      <x v="27"/>
    </i>
    <i t="grand">
      <x/>
    </i>
  </colItems>
  <dataFields count="1">
    <dataField name="Sum of IND" fld="18" baseField="0" baseItem="0"/>
  </dataFields>
  <formats count="69">
    <format dxfId="942">
      <pivotArea field="2" type="button" dataOnly="0" labelOnly="1" outline="0" axis="axisRow" fieldPosition="0"/>
    </format>
    <format dxfId="941">
      <pivotArea type="all" dataOnly="0" outline="0" fieldPosition="0"/>
    </format>
    <format dxfId="940">
      <pivotArea outline="0" collapsedLevelsAreSubtotals="1" fieldPosition="0"/>
    </format>
    <format dxfId="939">
      <pivotArea type="origin" dataOnly="0" labelOnly="1" outline="0" fieldPosition="0"/>
    </format>
    <format dxfId="938">
      <pivotArea field="31" type="button" dataOnly="0" labelOnly="1" outline="0" axis="axisCol" fieldPosition="0"/>
    </format>
    <format dxfId="937">
      <pivotArea type="topRight" dataOnly="0" labelOnly="1" outline="0" fieldPosition="0"/>
    </format>
    <format dxfId="936">
      <pivotArea field="2" type="button" dataOnly="0" labelOnly="1" outline="0" axis="axisRow" fieldPosition="0"/>
    </format>
    <format dxfId="935">
      <pivotArea dataOnly="0" labelOnly="1" fieldPosition="0">
        <references count="1">
          <reference field="2" count="0"/>
        </references>
      </pivotArea>
    </format>
    <format dxfId="934">
      <pivotArea dataOnly="0" labelOnly="1" grandRow="1" outline="0" fieldPosition="0"/>
    </format>
    <format dxfId="933">
      <pivotArea dataOnly="0" labelOnly="1" fieldPosition="0">
        <references count="1">
          <reference field="31" count="0"/>
        </references>
      </pivotArea>
    </format>
    <format dxfId="932">
      <pivotArea dataOnly="0" labelOnly="1" grandCol="1" outline="0" fieldPosition="0"/>
    </format>
    <format dxfId="931">
      <pivotArea type="all" dataOnly="0" outline="0" fieldPosition="0"/>
    </format>
    <format dxfId="930">
      <pivotArea outline="0" collapsedLevelsAreSubtotals="1" fieldPosition="0"/>
    </format>
    <format dxfId="929">
      <pivotArea type="origin" dataOnly="0" labelOnly="1" outline="0" fieldPosition="0"/>
    </format>
    <format dxfId="928">
      <pivotArea field="31" type="button" dataOnly="0" labelOnly="1" outline="0" axis="axisCol" fieldPosition="0"/>
    </format>
    <format dxfId="927">
      <pivotArea type="topRight" dataOnly="0" labelOnly="1" outline="0" fieldPosition="0"/>
    </format>
    <format dxfId="926">
      <pivotArea field="2" type="button" dataOnly="0" labelOnly="1" outline="0" axis="axisRow" fieldPosition="0"/>
    </format>
    <format dxfId="925">
      <pivotArea dataOnly="0" labelOnly="1" fieldPosition="0">
        <references count="1">
          <reference field="2" count="0"/>
        </references>
      </pivotArea>
    </format>
    <format dxfId="924">
      <pivotArea dataOnly="0" labelOnly="1" grandRow="1" outline="0" fieldPosition="0"/>
    </format>
    <format dxfId="923">
      <pivotArea dataOnly="0" labelOnly="1" fieldPosition="0">
        <references count="1">
          <reference field="31" count="0"/>
        </references>
      </pivotArea>
    </format>
    <format dxfId="922">
      <pivotArea dataOnly="0" labelOnly="1" grandCol="1" outline="0" fieldPosition="0"/>
    </format>
    <format dxfId="921">
      <pivotArea type="all" dataOnly="0" outline="0" fieldPosition="0"/>
    </format>
    <format dxfId="920">
      <pivotArea outline="0" collapsedLevelsAreSubtotals="1" fieldPosition="0"/>
    </format>
    <format dxfId="919">
      <pivotArea type="origin" dataOnly="0" labelOnly="1" outline="0" fieldPosition="0"/>
    </format>
    <format dxfId="918">
      <pivotArea field="31" type="button" dataOnly="0" labelOnly="1" outline="0" axis="axisCol" fieldPosition="0"/>
    </format>
    <format dxfId="917">
      <pivotArea type="topRight" dataOnly="0" labelOnly="1" outline="0" fieldPosition="0"/>
    </format>
    <format dxfId="916">
      <pivotArea field="2" type="button" dataOnly="0" labelOnly="1" outline="0" axis="axisRow" fieldPosition="0"/>
    </format>
    <format dxfId="915">
      <pivotArea dataOnly="0" labelOnly="1" fieldPosition="0">
        <references count="1">
          <reference field="2" count="0"/>
        </references>
      </pivotArea>
    </format>
    <format dxfId="914">
      <pivotArea dataOnly="0" labelOnly="1" grandRow="1" outline="0" fieldPosition="0"/>
    </format>
    <format dxfId="913">
      <pivotArea dataOnly="0" labelOnly="1" fieldPosition="0">
        <references count="1">
          <reference field="31" count="0"/>
        </references>
      </pivotArea>
    </format>
    <format dxfId="912">
      <pivotArea dataOnly="0" labelOnly="1" grandCol="1" outline="0" fieldPosition="0"/>
    </format>
    <format dxfId="911">
      <pivotArea field="2" type="button" dataOnly="0" labelOnly="1" outline="0" axis="axisRow" fieldPosition="0"/>
    </format>
    <format dxfId="910">
      <pivotArea dataOnly="0" labelOnly="1" fieldPosition="0">
        <references count="1">
          <reference field="31" count="0"/>
        </references>
      </pivotArea>
    </format>
    <format dxfId="909">
      <pivotArea dataOnly="0" labelOnly="1" grandCol="1" outline="0" fieldPosition="0"/>
    </format>
    <format dxfId="908">
      <pivotArea field="2" type="button" dataOnly="0" labelOnly="1" outline="0" axis="axisRow" fieldPosition="0"/>
    </format>
    <format dxfId="907">
      <pivotArea dataOnly="0" labelOnly="1" fieldPosition="0">
        <references count="1">
          <reference field="31" count="0"/>
        </references>
      </pivotArea>
    </format>
    <format dxfId="906">
      <pivotArea dataOnly="0" labelOnly="1" grandCol="1" outline="0" fieldPosition="0"/>
    </format>
    <format dxfId="905">
      <pivotArea field="2" type="button" dataOnly="0" labelOnly="1" outline="0" axis="axisRow" fieldPosition="0"/>
    </format>
    <format dxfId="904">
      <pivotArea dataOnly="0" labelOnly="1" fieldPosition="0">
        <references count="1">
          <reference field="31" count="0"/>
        </references>
      </pivotArea>
    </format>
    <format dxfId="903">
      <pivotArea dataOnly="0" labelOnly="1" grandCol="1" outline="0" fieldPosition="0"/>
    </format>
    <format dxfId="902">
      <pivotArea field="2" type="button" dataOnly="0" labelOnly="1" outline="0" axis="axisRow" fieldPosition="0"/>
    </format>
    <format dxfId="901">
      <pivotArea dataOnly="0" labelOnly="1" fieldPosition="0">
        <references count="1">
          <reference field="31" count="0"/>
        </references>
      </pivotArea>
    </format>
    <format dxfId="900">
      <pivotArea dataOnly="0" labelOnly="1" grandCol="1" outline="0" fieldPosition="0"/>
    </format>
    <format dxfId="899">
      <pivotArea field="2" type="button" dataOnly="0" labelOnly="1" outline="0" axis="axisRow" fieldPosition="0"/>
    </format>
    <format dxfId="898">
      <pivotArea dataOnly="0" labelOnly="1" fieldPosition="0">
        <references count="1">
          <reference field="31" count="0"/>
        </references>
      </pivotArea>
    </format>
    <format dxfId="897">
      <pivotArea dataOnly="0" labelOnly="1" grandCol="1" outline="0" fieldPosition="0"/>
    </format>
    <format dxfId="896">
      <pivotArea field="2" type="button" dataOnly="0" labelOnly="1" outline="0" axis="axisRow" fieldPosition="0"/>
    </format>
    <format dxfId="895">
      <pivotArea dataOnly="0" labelOnly="1" fieldPosition="0">
        <references count="1">
          <reference field="31" count="0"/>
        </references>
      </pivotArea>
    </format>
    <format dxfId="894">
      <pivotArea dataOnly="0" labelOnly="1" grandCol="1" outline="0" fieldPosition="0"/>
    </format>
    <format dxfId="893">
      <pivotArea field="2" type="button" dataOnly="0" labelOnly="1" outline="0" axis="axisRow" fieldPosition="0"/>
    </format>
    <format dxfId="892">
      <pivotArea dataOnly="0" labelOnly="1" fieldPosition="0">
        <references count="1">
          <reference field="31" count="0"/>
        </references>
      </pivotArea>
    </format>
    <format dxfId="891">
      <pivotArea dataOnly="0" labelOnly="1" grandCol="1" outline="0" fieldPosition="0"/>
    </format>
    <format dxfId="890">
      <pivotArea field="2" type="button" dataOnly="0" labelOnly="1" outline="0" axis="axisRow" fieldPosition="0"/>
    </format>
    <format dxfId="889">
      <pivotArea dataOnly="0" labelOnly="1" fieldPosition="0">
        <references count="1">
          <reference field="31" count="0"/>
        </references>
      </pivotArea>
    </format>
    <format dxfId="888">
      <pivotArea dataOnly="0" labelOnly="1" grandCol="1" outline="0" fieldPosition="0"/>
    </format>
    <format dxfId="887">
      <pivotArea dataOnly="0" labelOnly="1" fieldPosition="0">
        <references count="1">
          <reference field="31" count="0"/>
        </references>
      </pivotArea>
    </format>
    <format dxfId="886">
      <pivotArea dataOnly="0" labelOnly="1" grandCol="1" outline="0" fieldPosition="0"/>
    </format>
    <format dxfId="885">
      <pivotArea field="2" type="button" dataOnly="0" labelOnly="1" outline="0" axis="axisRow" fieldPosition="0"/>
    </format>
    <format dxfId="884">
      <pivotArea type="all" dataOnly="0" outline="0" fieldPosition="0"/>
    </format>
    <format dxfId="883">
      <pivotArea outline="0" collapsedLevelsAreSubtotals="1" fieldPosition="0"/>
    </format>
    <format dxfId="882">
      <pivotArea type="origin" dataOnly="0" labelOnly="1" outline="0" fieldPosition="0"/>
    </format>
    <format dxfId="881">
      <pivotArea field="31" type="button" dataOnly="0" labelOnly="1" outline="0" axis="axisCol" fieldPosition="0"/>
    </format>
    <format dxfId="880">
      <pivotArea type="topRight" dataOnly="0" labelOnly="1" outline="0" fieldPosition="0"/>
    </format>
    <format dxfId="879">
      <pivotArea field="2" type="button" dataOnly="0" labelOnly="1" outline="0" axis="axisRow" fieldPosition="0"/>
    </format>
    <format dxfId="878">
      <pivotArea dataOnly="0" labelOnly="1" fieldPosition="0">
        <references count="1">
          <reference field="2" count="0"/>
        </references>
      </pivotArea>
    </format>
    <format dxfId="877">
      <pivotArea dataOnly="0" labelOnly="1" grandRow="1" outline="0" fieldPosition="0"/>
    </format>
    <format dxfId="876">
      <pivotArea dataOnly="0" labelOnly="1" fieldPosition="0">
        <references count="1">
          <reference field="31" count="0"/>
        </references>
      </pivotArea>
    </format>
    <format dxfId="875">
      <pivotArea dataOnly="0" labelOnly="1" grandCol="1" outline="0" fieldPosition="0"/>
    </format>
    <format dxfId="874">
      <pivotArea grandRow="1" outline="0" collapsedLevelsAreSubtotals="1" fieldPosition="0"/>
    </format>
  </formats>
  <conditionalFormats count="2">
    <conditionalFormat priority="47">
      <pivotAreas count="1">
        <pivotArea type="data" grandRow="1" outline="0" collapsedLevelsAreSubtotals="1" fieldPosition="0">
          <references count="1">
            <reference field="4294967294" count="1" selected="0">
              <x v="0"/>
            </reference>
          </references>
        </pivotArea>
      </pivotAreas>
    </conditionalFormat>
    <conditionalFormat priority="39">
      <pivotAreas count="1">
        <pivotArea type="data" collapsedLevelsAreSubtotals="1" fieldPosition="0">
          <references count="2">
            <reference field="4294967294" count="1" selected="0">
              <x v="0"/>
            </reference>
            <reference field="2" count="9">
              <x v="19"/>
              <x v="20"/>
              <x v="21"/>
              <x v="22"/>
              <x v="23"/>
              <x v="24"/>
              <x v="25"/>
              <x v="26"/>
              <x v="27"/>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6FEDC2-FA5F-484C-94B9-7F439669480A}" name="PivotTable12"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202:M304" firstHeaderRow="0" firstDataRow="1"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2"/>
  </colFields>
  <colItems count="11">
    <i>
      <x/>
    </i>
    <i i="1">
      <x v="1"/>
    </i>
    <i i="2">
      <x v="2"/>
    </i>
    <i i="3">
      <x v="3"/>
    </i>
    <i i="4">
      <x v="4"/>
    </i>
    <i i="5">
      <x v="5"/>
    </i>
    <i i="6">
      <x v="6"/>
    </i>
    <i i="7">
      <x v="7"/>
    </i>
    <i i="8">
      <x v="8"/>
    </i>
    <i i="9">
      <x v="9"/>
    </i>
    <i i="10">
      <x v="10"/>
    </i>
  </colItems>
  <dataFields count="11">
    <dataField name="0 (less than 1)Year Male" fld="48" baseField="0" baseItem="0"/>
    <dataField name="0 (less than 1)Year Female" fld="49" baseField="0" baseItem="0"/>
    <dataField name="1-5 Year Male" fld="50" baseField="0" baseItem="0"/>
    <dataField name="1-5 Year  Female" fld="51" baseField="0" baseItem="0"/>
    <dataField name="6-17 Year Male" fld="52" baseField="0" baseItem="0"/>
    <dataField name="6-17 Year Female" fld="53" baseField="0" baseItem="0"/>
    <dataField name="Sum of 18-59M" fld="54" baseField="0" baseItem="0"/>
    <dataField name="18-59 Year Male" fld="55" baseField="0" baseItem="0"/>
    <dataField name="60+ Year Male" fld="56" baseField="0" baseItem="0"/>
    <dataField name="60+ Year Female" fld="57" baseField="0" baseItem="0"/>
    <dataField name="Total Individuals" fld="18" baseField="0" baseItem="0"/>
  </dataFields>
  <formats count="186">
    <format dxfId="262">
      <pivotArea field="2" type="button" dataOnly="0" labelOnly="1" outline="0" axis="axisRow" fieldPosition="0"/>
    </format>
    <format dxfId="261">
      <pivotArea field="5" type="button" dataOnly="0" labelOnly="1" outline="0" axis="axisRow" fieldPosition="1"/>
    </format>
    <format dxfId="260">
      <pivotArea dataOnly="0" labelOnly="1" outline="0" fieldPosition="0">
        <references count="1">
          <reference field="4294967294" count="11">
            <x v="0"/>
            <x v="1"/>
            <x v="2"/>
            <x v="3"/>
            <x v="4"/>
            <x v="5"/>
            <x v="6"/>
            <x v="7"/>
            <x v="8"/>
            <x v="9"/>
            <x v="10"/>
          </reference>
        </references>
      </pivotArea>
    </format>
    <format dxfId="259">
      <pivotArea type="all" dataOnly="0" outline="0" fieldPosition="0"/>
    </format>
    <format dxfId="258">
      <pivotArea outline="0" collapsedLevelsAreSubtotals="1" fieldPosition="0"/>
    </format>
    <format dxfId="257">
      <pivotArea field="2" type="button" dataOnly="0" labelOnly="1" outline="0" axis="axisRow" fieldPosition="0"/>
    </format>
    <format dxfId="256">
      <pivotArea field="5" type="button" dataOnly="0" labelOnly="1" outline="0" axis="axisRow" fieldPosition="1"/>
    </format>
    <format dxfId="255">
      <pivotArea dataOnly="0" labelOnly="1" outline="0" fieldPosition="0">
        <references count="1">
          <reference field="2" count="0"/>
        </references>
      </pivotArea>
    </format>
    <format dxfId="254">
      <pivotArea dataOnly="0" labelOnly="1" outline="0" fieldPosition="0">
        <references count="1">
          <reference field="2" count="0" defaultSubtotal="1"/>
        </references>
      </pivotArea>
    </format>
    <format dxfId="253">
      <pivotArea dataOnly="0" labelOnly="1" grandRow="1" outline="0" fieldPosition="0"/>
    </format>
    <format dxfId="252">
      <pivotArea dataOnly="0" labelOnly="1" fieldPosition="0">
        <references count="2">
          <reference field="2" count="1" selected="0">
            <x v="0"/>
          </reference>
          <reference field="5" count="4">
            <x v="11"/>
            <x v="25"/>
            <x v="29"/>
            <x v="38"/>
          </reference>
        </references>
      </pivotArea>
    </format>
    <format dxfId="251">
      <pivotArea dataOnly="0" labelOnly="1" fieldPosition="0">
        <references count="2">
          <reference field="2" count="1" selected="0">
            <x v="2"/>
          </reference>
          <reference field="5" count="9">
            <x v="27"/>
            <x v="32"/>
            <x v="42"/>
            <x v="56"/>
            <x v="62"/>
            <x v="71"/>
            <x v="74"/>
            <x v="75"/>
            <x v="77"/>
          </reference>
        </references>
      </pivotArea>
    </format>
    <format dxfId="250">
      <pivotArea dataOnly="0" labelOnly="1" fieldPosition="0">
        <references count="2">
          <reference field="2" count="1" selected="0">
            <x v="4"/>
          </reference>
          <reference field="5" count="3">
            <x v="5"/>
            <x v="64"/>
            <x v="76"/>
          </reference>
        </references>
      </pivotArea>
    </format>
    <format dxfId="249">
      <pivotArea dataOnly="0" labelOnly="1" fieldPosition="0">
        <references count="2">
          <reference field="2" count="1" selected="0">
            <x v="7"/>
          </reference>
          <reference field="5" count="9">
            <x v="8"/>
            <x v="13"/>
            <x v="26"/>
            <x v="34"/>
            <x v="53"/>
            <x v="54"/>
            <x v="61"/>
            <x v="67"/>
            <x v="69"/>
          </reference>
        </references>
      </pivotArea>
    </format>
    <format dxfId="248">
      <pivotArea dataOnly="0" labelOnly="1" fieldPosition="0">
        <references count="2">
          <reference field="2" count="1" selected="0">
            <x v="9"/>
          </reference>
          <reference field="5" count="3">
            <x v="19"/>
            <x v="65"/>
            <x v="72"/>
          </reference>
        </references>
      </pivotArea>
    </format>
    <format dxfId="247">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246">
      <pivotArea dataOnly="0" labelOnly="1" fieldPosition="0">
        <references count="2">
          <reference field="2" count="1" selected="0">
            <x v="13"/>
          </reference>
          <reference field="5" count="13">
            <x v="0"/>
            <x v="1"/>
            <x v="2"/>
            <x v="14"/>
            <x v="16"/>
            <x v="20"/>
            <x v="21"/>
            <x v="35"/>
            <x v="36"/>
            <x v="41"/>
            <x v="44"/>
            <x v="47"/>
            <x v="66"/>
          </reference>
        </references>
      </pivotArea>
    </format>
    <format dxfId="245">
      <pivotArea dataOnly="0" labelOnly="1" fieldPosition="0">
        <references count="2">
          <reference field="2" count="1" selected="0">
            <x v="15"/>
          </reference>
          <reference field="5" count="6">
            <x v="6"/>
            <x v="30"/>
            <x v="39"/>
            <x v="45"/>
            <x v="46"/>
            <x v="51"/>
          </reference>
        </references>
      </pivotArea>
    </format>
    <format dxfId="244">
      <pivotArea dataOnly="0" labelOnly="1" fieldPosition="0">
        <references count="2">
          <reference field="2" count="1" selected="0">
            <x v="17"/>
          </reference>
          <reference field="5" count="14">
            <x v="3"/>
            <x v="4"/>
            <x v="7"/>
            <x v="9"/>
            <x v="10"/>
            <x v="12"/>
            <x v="15"/>
            <x v="18"/>
            <x v="23"/>
            <x v="24"/>
            <x v="28"/>
            <x v="43"/>
            <x v="50"/>
            <x v="73"/>
          </reference>
        </references>
      </pivotArea>
    </format>
    <format dxfId="243">
      <pivotArea dataOnly="0" labelOnly="1" outline="0" fieldPosition="0">
        <references count="1">
          <reference field="4294967294" count="11">
            <x v="0"/>
            <x v="1"/>
            <x v="2"/>
            <x v="3"/>
            <x v="4"/>
            <x v="5"/>
            <x v="6"/>
            <x v="7"/>
            <x v="8"/>
            <x v="9"/>
            <x v="10"/>
          </reference>
        </references>
      </pivotArea>
    </format>
    <format dxfId="242">
      <pivotArea type="all" dataOnly="0" outline="0" fieldPosition="0"/>
    </format>
    <format dxfId="241">
      <pivotArea outline="0" collapsedLevelsAreSubtotals="1" fieldPosition="0"/>
    </format>
    <format dxfId="240">
      <pivotArea field="2" type="button" dataOnly="0" labelOnly="1" outline="0" axis="axisRow" fieldPosition="0"/>
    </format>
    <format dxfId="239">
      <pivotArea field="5" type="button" dataOnly="0" labelOnly="1" outline="0" axis="axisRow" fieldPosition="1"/>
    </format>
    <format dxfId="238">
      <pivotArea dataOnly="0" labelOnly="1" outline="0" fieldPosition="0">
        <references count="1">
          <reference field="2" count="0"/>
        </references>
      </pivotArea>
    </format>
    <format dxfId="237">
      <pivotArea dataOnly="0" labelOnly="1" outline="0" fieldPosition="0">
        <references count="1">
          <reference field="2" count="0" defaultSubtotal="1"/>
        </references>
      </pivotArea>
    </format>
    <format dxfId="236">
      <pivotArea dataOnly="0" labelOnly="1" grandRow="1" outline="0" fieldPosition="0"/>
    </format>
    <format dxfId="235">
      <pivotArea dataOnly="0" labelOnly="1" fieldPosition="0">
        <references count="2">
          <reference field="2" count="1" selected="0">
            <x v="19"/>
          </reference>
          <reference field="5" count="3">
            <x v="109"/>
            <x v="112"/>
            <x v="149"/>
          </reference>
        </references>
      </pivotArea>
    </format>
    <format dxfId="234">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233">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232">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231">
      <pivotArea dataOnly="0" labelOnly="1" fieldPosition="0">
        <references count="2">
          <reference field="2" count="1" selected="0">
            <x v="23"/>
          </reference>
          <reference field="5" count="9">
            <x v="80"/>
            <x v="81"/>
            <x v="83"/>
            <x v="84"/>
            <x v="85"/>
            <x v="87"/>
            <x v="89"/>
            <x v="90"/>
            <x v="99"/>
          </reference>
        </references>
      </pivotArea>
    </format>
    <format dxfId="230">
      <pivotArea dataOnly="0" labelOnly="1" fieldPosition="0">
        <references count="2">
          <reference field="2" count="1" selected="0">
            <x v="24"/>
          </reference>
          <reference field="5" count="9">
            <x v="133"/>
            <x v="135"/>
            <x v="136"/>
            <x v="138"/>
            <x v="139"/>
            <x v="140"/>
            <x v="141"/>
            <x v="142"/>
            <x v="143"/>
          </reference>
        </references>
      </pivotArea>
    </format>
    <format dxfId="229">
      <pivotArea dataOnly="0" labelOnly="1" fieldPosition="0">
        <references count="2">
          <reference field="2" count="1" selected="0">
            <x v="25"/>
          </reference>
          <reference field="5" count="6">
            <x v="104"/>
            <x v="105"/>
            <x v="106"/>
            <x v="107"/>
            <x v="108"/>
            <x v="137"/>
          </reference>
        </references>
      </pivotArea>
    </format>
    <format dxfId="228">
      <pivotArea dataOnly="0" labelOnly="1" fieldPosition="0">
        <references count="2">
          <reference field="2" count="1" selected="0">
            <x v="26"/>
          </reference>
          <reference field="5" count="4">
            <x v="145"/>
            <x v="146"/>
            <x v="147"/>
            <x v="148"/>
          </reference>
        </references>
      </pivotArea>
    </format>
    <format dxfId="227">
      <pivotArea dataOnly="0" labelOnly="1" fieldPosition="0">
        <references count="2">
          <reference field="2" count="1" selected="0">
            <x v="27"/>
          </reference>
          <reference field="5" count="3">
            <x v="150"/>
            <x v="152"/>
            <x v="154"/>
          </reference>
        </references>
      </pivotArea>
    </format>
    <format dxfId="226">
      <pivotArea dataOnly="0" labelOnly="1" outline="0" fieldPosition="0">
        <references count="1">
          <reference field="4294967294" count="11">
            <x v="0"/>
            <x v="1"/>
            <x v="2"/>
            <x v="3"/>
            <x v="4"/>
            <x v="5"/>
            <x v="6"/>
            <x v="7"/>
            <x v="8"/>
            <x v="9"/>
            <x v="10"/>
          </reference>
        </references>
      </pivotArea>
    </format>
    <format dxfId="225">
      <pivotArea fieldPosition="0">
        <references count="1">
          <reference field="2" count="1">
            <x v="19"/>
          </reference>
        </references>
      </pivotArea>
    </format>
    <format dxfId="224">
      <pivotArea collapsedLevelsAreSubtotals="1" fieldPosition="0">
        <references count="2">
          <reference field="2" count="1" selected="0">
            <x v="19"/>
          </reference>
          <reference field="5" count="3">
            <x v="109"/>
            <x v="112"/>
            <x v="149"/>
          </reference>
        </references>
      </pivotArea>
    </format>
    <format dxfId="223">
      <pivotArea fieldPosition="0">
        <references count="1">
          <reference field="2" count="1" defaultSubtotal="1">
            <x v="19"/>
          </reference>
        </references>
      </pivotArea>
    </format>
    <format dxfId="222">
      <pivotArea fieldPosition="0">
        <references count="1">
          <reference field="2" count="1">
            <x v="20"/>
          </reference>
        </references>
      </pivotArea>
    </format>
    <format dxfId="221">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220">
      <pivotArea fieldPosition="0">
        <references count="1">
          <reference field="2" count="1" defaultSubtotal="1">
            <x v="20"/>
          </reference>
        </references>
      </pivotArea>
    </format>
    <format dxfId="219">
      <pivotArea fieldPosition="0">
        <references count="1">
          <reference field="2" count="1">
            <x v="21"/>
          </reference>
        </references>
      </pivotArea>
    </format>
    <format dxfId="218">
      <pivotArea collapsedLevelsAreSubtotals="1" fieldPosition="0">
        <references count="2">
          <reference field="2" count="1" selected="0">
            <x v="21"/>
          </reference>
          <reference field="5" count="10">
            <x v="111"/>
            <x v="113"/>
            <x v="114"/>
            <x v="115"/>
            <x v="116"/>
            <x v="118"/>
            <x v="119"/>
            <x v="120"/>
            <x v="121"/>
            <x v="123"/>
          </reference>
        </references>
      </pivotArea>
    </format>
    <format dxfId="217">
      <pivotArea field="2" type="button" dataOnly="0" labelOnly="1" outline="0" axis="axisRow" fieldPosition="0"/>
    </format>
    <format dxfId="216">
      <pivotArea field="5" type="button" dataOnly="0" labelOnly="1" outline="0" axis="axisRow" fieldPosition="1"/>
    </format>
    <format dxfId="215">
      <pivotArea dataOnly="0" labelOnly="1" outline="0" fieldPosition="0">
        <references count="1">
          <reference field="2" count="3">
            <x v="19"/>
            <x v="20"/>
            <x v="21"/>
          </reference>
        </references>
      </pivotArea>
    </format>
    <format dxfId="214">
      <pivotArea dataOnly="0" labelOnly="1" outline="0" fieldPosition="0">
        <references count="1">
          <reference field="2" count="2" defaultSubtotal="1">
            <x v="19"/>
            <x v="20"/>
          </reference>
        </references>
      </pivotArea>
    </format>
    <format dxfId="213">
      <pivotArea dataOnly="0" labelOnly="1" outline="0" offset="IV1:IV10" fieldPosition="0">
        <references count="1">
          <reference field="2" count="1">
            <x v="21"/>
          </reference>
        </references>
      </pivotArea>
    </format>
    <format dxfId="212">
      <pivotArea dataOnly="0" labelOnly="1" fieldPosition="0">
        <references count="2">
          <reference field="2" count="1" selected="0">
            <x v="19"/>
          </reference>
          <reference field="5" count="3">
            <x v="109"/>
            <x v="112"/>
            <x v="149"/>
          </reference>
        </references>
      </pivotArea>
    </format>
    <format dxfId="211">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210">
      <pivotArea dataOnly="0" labelOnly="1" fieldPosition="0">
        <references count="2">
          <reference field="2" count="1" selected="0">
            <x v="21"/>
          </reference>
          <reference field="5" count="10">
            <x v="111"/>
            <x v="113"/>
            <x v="114"/>
            <x v="115"/>
            <x v="116"/>
            <x v="118"/>
            <x v="119"/>
            <x v="120"/>
            <x v="121"/>
            <x v="123"/>
          </reference>
        </references>
      </pivotArea>
    </format>
    <format dxfId="209">
      <pivotArea dataOnly="0" labelOnly="1" outline="0" fieldPosition="0">
        <references count="1">
          <reference field="4294967294" count="11">
            <x v="0"/>
            <x v="1"/>
            <x v="2"/>
            <x v="3"/>
            <x v="4"/>
            <x v="5"/>
            <x v="6"/>
            <x v="7"/>
            <x v="8"/>
            <x v="9"/>
            <x v="10"/>
          </reference>
        </references>
      </pivotArea>
    </format>
    <format dxfId="208">
      <pivotArea collapsedLevelsAreSubtotals="1" fieldPosition="0">
        <references count="2">
          <reference field="2" count="1" selected="0">
            <x v="21"/>
          </reference>
          <reference field="5" count="4">
            <x v="126"/>
            <x v="129"/>
            <x v="144"/>
            <x v="155"/>
          </reference>
        </references>
      </pivotArea>
    </format>
    <format dxfId="207">
      <pivotArea fieldPosition="0">
        <references count="1">
          <reference field="2" count="1" defaultSubtotal="1">
            <x v="21"/>
          </reference>
        </references>
      </pivotArea>
    </format>
    <format dxfId="206">
      <pivotArea fieldPosition="0">
        <references count="1">
          <reference field="2" count="1">
            <x v="22"/>
          </reference>
        </references>
      </pivotArea>
    </format>
    <format dxfId="205">
      <pivotArea collapsedLevelsAreSubtotals="1" fieldPosition="0">
        <references count="2">
          <reference field="2" count="1" selected="0">
            <x v="22"/>
          </reference>
          <reference field="5" count="10">
            <x v="78"/>
            <x v="79"/>
            <x v="82"/>
            <x v="86"/>
            <x v="88"/>
            <x v="91"/>
            <x v="92"/>
            <x v="93"/>
            <x v="94"/>
            <x v="95"/>
          </reference>
        </references>
      </pivotArea>
    </format>
    <format dxfId="204">
      <pivotArea dataOnly="0" labelOnly="1" outline="0" offset="IV11:IV256" fieldPosition="0">
        <references count="1">
          <reference field="2" count="1">
            <x v="21"/>
          </reference>
        </references>
      </pivotArea>
    </format>
    <format dxfId="203">
      <pivotArea dataOnly="0" labelOnly="1" outline="0" fieldPosition="0">
        <references count="1">
          <reference field="2" count="1">
            <x v="22"/>
          </reference>
        </references>
      </pivotArea>
    </format>
    <format dxfId="202">
      <pivotArea dataOnly="0" labelOnly="1" outline="0" fieldPosition="0">
        <references count="1">
          <reference field="2" count="1" defaultSubtotal="1">
            <x v="21"/>
          </reference>
        </references>
      </pivotArea>
    </format>
    <format dxfId="201">
      <pivotArea dataOnly="0" labelOnly="1" outline="0" offset="IV1:IV10" fieldPosition="0">
        <references count="1">
          <reference field="2" count="1">
            <x v="22"/>
          </reference>
        </references>
      </pivotArea>
    </format>
    <format dxfId="200">
      <pivotArea dataOnly="0" labelOnly="1" fieldPosition="0">
        <references count="2">
          <reference field="2" count="1" selected="0">
            <x v="21"/>
          </reference>
          <reference field="5" count="4">
            <x v="126"/>
            <x v="129"/>
            <x v="144"/>
            <x v="155"/>
          </reference>
        </references>
      </pivotArea>
    </format>
    <format dxfId="199">
      <pivotArea dataOnly="0" labelOnly="1" fieldPosition="0">
        <references count="2">
          <reference field="2" count="1" selected="0">
            <x v="22"/>
          </reference>
          <reference field="5" count="10">
            <x v="78"/>
            <x v="79"/>
            <x v="82"/>
            <x v="86"/>
            <x v="88"/>
            <x v="91"/>
            <x v="92"/>
            <x v="93"/>
            <x v="94"/>
            <x v="95"/>
          </reference>
        </references>
      </pivotArea>
    </format>
    <format dxfId="198">
      <pivotArea collapsedLevelsAreSubtotals="1" fieldPosition="0">
        <references count="2">
          <reference field="2" count="1" selected="0">
            <x v="22"/>
          </reference>
          <reference field="5" count="8">
            <x v="95"/>
            <x v="96"/>
            <x v="97"/>
            <x v="98"/>
            <x v="100"/>
            <x v="101"/>
            <x v="102"/>
            <x v="103"/>
          </reference>
        </references>
      </pivotArea>
    </format>
    <format dxfId="197">
      <pivotArea fieldPosition="0">
        <references count="1">
          <reference field="2" count="1" defaultSubtotal="1">
            <x v="22"/>
          </reference>
        </references>
      </pivotArea>
    </format>
    <format dxfId="196">
      <pivotArea fieldPosition="0">
        <references count="1">
          <reference field="2" count="1">
            <x v="23"/>
          </reference>
        </references>
      </pivotArea>
    </format>
    <format dxfId="195">
      <pivotArea collapsedLevelsAreSubtotals="1" fieldPosition="0">
        <references count="2">
          <reference field="2" count="1" selected="0">
            <x v="23"/>
          </reference>
          <reference field="5" count="10">
            <x v="80"/>
            <x v="81"/>
            <x v="83"/>
            <x v="84"/>
            <x v="85"/>
            <x v="87"/>
            <x v="89"/>
            <x v="90"/>
            <x v="99"/>
            <x v="156"/>
          </reference>
        </references>
      </pivotArea>
    </format>
    <format dxfId="194">
      <pivotArea fieldPosition="0">
        <references count="1">
          <reference field="2" count="1" defaultSubtotal="1">
            <x v="23"/>
          </reference>
        </references>
      </pivotArea>
    </format>
    <format dxfId="193">
      <pivotArea fieldPosition="0">
        <references count="1">
          <reference field="2" count="1">
            <x v="24"/>
          </reference>
        </references>
      </pivotArea>
    </format>
    <format dxfId="192">
      <pivotArea collapsedLevelsAreSubtotals="1" fieldPosition="0">
        <references count="2">
          <reference field="2" count="1" selected="0">
            <x v="24"/>
          </reference>
          <reference field="5" count="3">
            <x v="133"/>
            <x v="135"/>
            <x v="136"/>
          </reference>
        </references>
      </pivotArea>
    </format>
    <format dxfId="191">
      <pivotArea dataOnly="0" labelOnly="1" outline="0" offset="IV10:IV256" fieldPosition="0">
        <references count="1">
          <reference field="2" count="1">
            <x v="22"/>
          </reference>
        </references>
      </pivotArea>
    </format>
    <format dxfId="190">
      <pivotArea dataOnly="0" labelOnly="1" outline="0" fieldPosition="0">
        <references count="1">
          <reference field="2" count="2">
            <x v="23"/>
            <x v="24"/>
          </reference>
        </references>
      </pivotArea>
    </format>
    <format dxfId="189">
      <pivotArea dataOnly="0" labelOnly="1" outline="0" fieldPosition="0">
        <references count="1">
          <reference field="2" count="2" defaultSubtotal="1">
            <x v="22"/>
            <x v="23"/>
          </reference>
        </references>
      </pivotArea>
    </format>
    <format dxfId="188">
      <pivotArea dataOnly="0" labelOnly="1" outline="0" offset="IV1:IV3" fieldPosition="0">
        <references count="1">
          <reference field="2" count="1">
            <x v="24"/>
          </reference>
        </references>
      </pivotArea>
    </format>
    <format dxfId="187">
      <pivotArea dataOnly="0" labelOnly="1" fieldPosition="0">
        <references count="2">
          <reference field="2" count="1" selected="0">
            <x v="22"/>
          </reference>
          <reference field="5" count="8">
            <x v="95"/>
            <x v="96"/>
            <x v="97"/>
            <x v="98"/>
            <x v="100"/>
            <x v="101"/>
            <x v="102"/>
            <x v="103"/>
          </reference>
        </references>
      </pivotArea>
    </format>
    <format dxfId="186">
      <pivotArea dataOnly="0" labelOnly="1" fieldPosition="0">
        <references count="2">
          <reference field="2" count="1" selected="0">
            <x v="23"/>
          </reference>
          <reference field="5" count="10">
            <x v="80"/>
            <x v="81"/>
            <x v="83"/>
            <x v="84"/>
            <x v="85"/>
            <x v="87"/>
            <x v="89"/>
            <x v="90"/>
            <x v="99"/>
            <x v="156"/>
          </reference>
        </references>
      </pivotArea>
    </format>
    <format dxfId="185">
      <pivotArea dataOnly="0" labelOnly="1" fieldPosition="0">
        <references count="2">
          <reference field="2" count="1" selected="0">
            <x v="24"/>
          </reference>
          <reference field="5" count="3">
            <x v="133"/>
            <x v="135"/>
            <x v="136"/>
          </reference>
        </references>
      </pivotArea>
    </format>
    <format dxfId="184">
      <pivotArea collapsedLevelsAreSubtotals="1" fieldPosition="0">
        <references count="2">
          <reference field="2" count="1" selected="0">
            <x v="24"/>
          </reference>
          <reference field="5" count="8">
            <x v="135"/>
            <x v="136"/>
            <x v="138"/>
            <x v="139"/>
            <x v="140"/>
            <x v="141"/>
            <x v="142"/>
            <x v="143"/>
          </reference>
        </references>
      </pivotArea>
    </format>
    <format dxfId="183">
      <pivotArea fieldPosition="0">
        <references count="1">
          <reference field="2" count="1" defaultSubtotal="1">
            <x v="24"/>
          </reference>
        </references>
      </pivotArea>
    </format>
    <format dxfId="182">
      <pivotArea fieldPosition="0">
        <references count="1">
          <reference field="2" count="1">
            <x v="25"/>
          </reference>
        </references>
      </pivotArea>
    </format>
    <format dxfId="181">
      <pivotArea collapsedLevelsAreSubtotals="1" fieldPosition="0">
        <references count="2">
          <reference field="2" count="1" selected="0">
            <x v="25"/>
          </reference>
          <reference field="5" count="6">
            <x v="104"/>
            <x v="105"/>
            <x v="106"/>
            <x v="107"/>
            <x v="108"/>
            <x v="137"/>
          </reference>
        </references>
      </pivotArea>
    </format>
    <format dxfId="180">
      <pivotArea fieldPosition="0">
        <references count="1">
          <reference field="2" count="1" defaultSubtotal="1">
            <x v="25"/>
          </reference>
        </references>
      </pivotArea>
    </format>
    <format dxfId="179">
      <pivotArea fieldPosition="0">
        <references count="1">
          <reference field="2" count="1">
            <x v="26"/>
          </reference>
        </references>
      </pivotArea>
    </format>
    <format dxfId="178">
      <pivotArea collapsedLevelsAreSubtotals="1" fieldPosition="0">
        <references count="2">
          <reference field="2" count="1" selected="0">
            <x v="26"/>
          </reference>
          <reference field="5" count="2">
            <x v="145"/>
            <x v="146"/>
          </reference>
        </references>
      </pivotArea>
    </format>
    <format dxfId="177">
      <pivotArea dataOnly="0" labelOnly="1" outline="0" offset="IV2:IV256" fieldPosition="0">
        <references count="1">
          <reference field="2" count="1">
            <x v="24"/>
          </reference>
        </references>
      </pivotArea>
    </format>
    <format dxfId="176">
      <pivotArea dataOnly="0" labelOnly="1" outline="0" fieldPosition="0">
        <references count="1">
          <reference field="2" count="2">
            <x v="25"/>
            <x v="26"/>
          </reference>
        </references>
      </pivotArea>
    </format>
    <format dxfId="175">
      <pivotArea dataOnly="0" labelOnly="1" outline="0" fieldPosition="0">
        <references count="1">
          <reference field="2" count="2" defaultSubtotal="1">
            <x v="24"/>
            <x v="25"/>
          </reference>
        </references>
      </pivotArea>
    </format>
    <format dxfId="174">
      <pivotArea dataOnly="0" labelOnly="1" outline="0" offset="IV1:IV2" fieldPosition="0">
        <references count="1">
          <reference field="2" count="1">
            <x v="26"/>
          </reference>
        </references>
      </pivotArea>
    </format>
    <format dxfId="173">
      <pivotArea dataOnly="0" labelOnly="1" fieldPosition="0">
        <references count="2">
          <reference field="2" count="1" selected="0">
            <x v="24"/>
          </reference>
          <reference field="5" count="8">
            <x v="135"/>
            <x v="136"/>
            <x v="138"/>
            <x v="139"/>
            <x v="140"/>
            <x v="141"/>
            <x v="142"/>
            <x v="143"/>
          </reference>
        </references>
      </pivotArea>
    </format>
    <format dxfId="172">
      <pivotArea dataOnly="0" labelOnly="1" fieldPosition="0">
        <references count="2">
          <reference field="2" count="1" selected="0">
            <x v="25"/>
          </reference>
          <reference field="5" count="6">
            <x v="104"/>
            <x v="105"/>
            <x v="106"/>
            <x v="107"/>
            <x v="108"/>
            <x v="137"/>
          </reference>
        </references>
      </pivotArea>
    </format>
    <format dxfId="171">
      <pivotArea dataOnly="0" labelOnly="1" fieldPosition="0">
        <references count="2">
          <reference field="2" count="1" selected="0">
            <x v="26"/>
          </reference>
          <reference field="5" count="2">
            <x v="145"/>
            <x v="146"/>
          </reference>
        </references>
      </pivotArea>
    </format>
    <format dxfId="170">
      <pivotArea collapsedLevelsAreSubtotals="1" fieldPosition="0">
        <references count="2">
          <reference field="2" count="1" selected="0">
            <x v="26"/>
          </reference>
          <reference field="5" count="3">
            <x v="146"/>
            <x v="147"/>
            <x v="148"/>
          </reference>
        </references>
      </pivotArea>
    </format>
    <format dxfId="169">
      <pivotArea fieldPosition="0">
        <references count="1">
          <reference field="2" count="1" defaultSubtotal="1">
            <x v="26"/>
          </reference>
        </references>
      </pivotArea>
    </format>
    <format dxfId="168">
      <pivotArea fieldPosition="0">
        <references count="1">
          <reference field="2" count="1">
            <x v="27"/>
          </reference>
        </references>
      </pivotArea>
    </format>
    <format dxfId="167">
      <pivotArea collapsedLevelsAreSubtotals="1" fieldPosition="0">
        <references count="2">
          <reference field="2" count="1" selected="0">
            <x v="27"/>
          </reference>
          <reference field="5" count="3">
            <x v="150"/>
            <x v="152"/>
            <x v="154"/>
          </reference>
        </references>
      </pivotArea>
    </format>
    <format dxfId="166">
      <pivotArea fieldPosition="0">
        <references count="1">
          <reference field="2" count="1" defaultSubtotal="1">
            <x v="27"/>
          </reference>
        </references>
      </pivotArea>
    </format>
    <format dxfId="165">
      <pivotArea grandRow="1" outline="0" collapsedLevelsAreSubtotals="1" fieldPosition="0"/>
    </format>
    <format dxfId="164">
      <pivotArea dataOnly="0" labelOnly="1" outline="0" offset="IV2:IV256" fieldPosition="0">
        <references count="1">
          <reference field="2" count="1">
            <x v="26"/>
          </reference>
        </references>
      </pivotArea>
    </format>
    <format dxfId="163">
      <pivotArea dataOnly="0" labelOnly="1" outline="0" fieldPosition="0">
        <references count="1">
          <reference field="2" count="1">
            <x v="27"/>
          </reference>
        </references>
      </pivotArea>
    </format>
    <format dxfId="162">
      <pivotArea dataOnly="0" labelOnly="1" outline="0" fieldPosition="0">
        <references count="1">
          <reference field="2" count="2" defaultSubtotal="1">
            <x v="26"/>
            <x v="27"/>
          </reference>
        </references>
      </pivotArea>
    </format>
    <format dxfId="161">
      <pivotArea dataOnly="0" labelOnly="1" grandRow="1" outline="0" fieldPosition="0"/>
    </format>
    <format dxfId="160">
      <pivotArea dataOnly="0" labelOnly="1" fieldPosition="0">
        <references count="2">
          <reference field="2" count="1" selected="0">
            <x v="26"/>
          </reference>
          <reference field="5" count="3">
            <x v="146"/>
            <x v="147"/>
            <x v="148"/>
          </reference>
        </references>
      </pivotArea>
    </format>
    <format dxfId="159">
      <pivotArea dataOnly="0" labelOnly="1" fieldPosition="0">
        <references count="2">
          <reference field="2" count="1" selected="0">
            <x v="27"/>
          </reference>
          <reference field="5" count="3">
            <x v="150"/>
            <x v="152"/>
            <x v="154"/>
          </reference>
        </references>
      </pivotArea>
    </format>
    <format dxfId="158">
      <pivotArea field="2" type="button" dataOnly="0" labelOnly="1" outline="0" axis="axisRow" fieldPosition="0"/>
    </format>
    <format dxfId="157">
      <pivotArea field="5" type="button" dataOnly="0" labelOnly="1" outline="0" axis="axisRow" fieldPosition="1"/>
    </format>
    <format dxfId="156">
      <pivotArea dataOnly="0" labelOnly="1" outline="0" fieldPosition="0">
        <references count="1">
          <reference field="4294967294" count="11">
            <x v="0"/>
            <x v="1"/>
            <x v="2"/>
            <x v="3"/>
            <x v="4"/>
            <x v="5"/>
            <x v="6"/>
            <x v="7"/>
            <x v="8"/>
            <x v="9"/>
            <x v="10"/>
          </reference>
        </references>
      </pivotArea>
    </format>
    <format dxfId="155">
      <pivotArea collapsedLevelsAreSubtotals="1" fieldPosition="0">
        <references count="2">
          <reference field="2" count="1" selected="0">
            <x v="22"/>
          </reference>
          <reference field="5" count="8">
            <x v="95"/>
            <x v="96"/>
            <x v="97"/>
            <x v="98"/>
            <x v="100"/>
            <x v="101"/>
            <x v="102"/>
            <x v="103"/>
          </reference>
        </references>
      </pivotArea>
    </format>
    <format dxfId="154">
      <pivotArea fieldPosition="0">
        <references count="1">
          <reference field="2" count="1" defaultSubtotal="1">
            <x v="22"/>
          </reference>
        </references>
      </pivotArea>
    </format>
    <format dxfId="153">
      <pivotArea fieldPosition="0">
        <references count="1">
          <reference field="2" count="1">
            <x v="23"/>
          </reference>
        </references>
      </pivotArea>
    </format>
    <format dxfId="152">
      <pivotArea collapsedLevelsAreSubtotals="1" fieldPosition="0">
        <references count="2">
          <reference field="2" count="1" selected="0">
            <x v="23"/>
          </reference>
          <reference field="5" count="10">
            <x v="80"/>
            <x v="81"/>
            <x v="83"/>
            <x v="84"/>
            <x v="85"/>
            <x v="87"/>
            <x v="89"/>
            <x v="90"/>
            <x v="99"/>
            <x v="156"/>
          </reference>
        </references>
      </pivotArea>
    </format>
    <format dxfId="151">
      <pivotArea fieldPosition="0">
        <references count="1">
          <reference field="2" count="1" defaultSubtotal="1">
            <x v="23"/>
          </reference>
        </references>
      </pivotArea>
    </format>
    <format dxfId="150">
      <pivotArea fieldPosition="0">
        <references count="1">
          <reference field="2" count="1">
            <x v="24"/>
          </reference>
        </references>
      </pivotArea>
    </format>
    <format dxfId="149">
      <pivotArea dataOnly="0" labelOnly="1" outline="0" offset="IV256" fieldPosition="0">
        <references count="1">
          <reference field="2" count="1" defaultSubtotal="1">
            <x v="22"/>
          </reference>
        </references>
      </pivotArea>
    </format>
    <format dxfId="148">
      <pivotArea dataOnly="0" labelOnly="1" outline="0" offset="IV256" fieldPosition="0">
        <references count="1">
          <reference field="2" count="1">
            <x v="23"/>
          </reference>
        </references>
      </pivotArea>
    </format>
    <format dxfId="147">
      <pivotArea dataOnly="0" labelOnly="1" outline="0" offset="IV256" fieldPosition="0">
        <references count="1">
          <reference field="2" count="1" defaultSubtotal="1">
            <x v="23"/>
          </reference>
        </references>
      </pivotArea>
    </format>
    <format dxfId="146">
      <pivotArea dataOnly="0" labelOnly="1" outline="0" offset="IV256" fieldPosition="0">
        <references count="1">
          <reference field="2" count="1">
            <x v="24"/>
          </reference>
        </references>
      </pivotArea>
    </format>
    <format dxfId="145">
      <pivotArea dataOnly="0" labelOnly="1" fieldPosition="0">
        <references count="2">
          <reference field="2" count="1" selected="0">
            <x v="22"/>
          </reference>
          <reference field="5" count="8">
            <x v="95"/>
            <x v="96"/>
            <x v="97"/>
            <x v="98"/>
            <x v="100"/>
            <x v="101"/>
            <x v="102"/>
            <x v="103"/>
          </reference>
        </references>
      </pivotArea>
    </format>
    <format dxfId="144">
      <pivotArea dataOnly="0" labelOnly="1" fieldPosition="0">
        <references count="2">
          <reference field="2" count="1" selected="0">
            <x v="23"/>
          </reference>
          <reference field="5" count="10">
            <x v="80"/>
            <x v="81"/>
            <x v="83"/>
            <x v="84"/>
            <x v="85"/>
            <x v="87"/>
            <x v="89"/>
            <x v="90"/>
            <x v="99"/>
            <x v="156"/>
          </reference>
        </references>
      </pivotArea>
    </format>
    <format dxfId="143">
      <pivotArea collapsedLevelsAreSubtotals="1" fieldPosition="0">
        <references count="2">
          <reference field="2" count="1" selected="0">
            <x v="24"/>
          </reference>
          <reference field="5" count="9">
            <x v="133"/>
            <x v="135"/>
            <x v="136"/>
            <x v="138"/>
            <x v="139"/>
            <x v="140"/>
            <x v="141"/>
            <x v="142"/>
            <x v="143"/>
          </reference>
        </references>
      </pivotArea>
    </format>
    <format dxfId="142">
      <pivotArea fieldPosition="0">
        <references count="1">
          <reference field="2" count="1" defaultSubtotal="1">
            <x v="24"/>
          </reference>
        </references>
      </pivotArea>
    </format>
    <format dxfId="141">
      <pivotArea fieldPosition="0">
        <references count="1">
          <reference field="2" count="1">
            <x v="25"/>
          </reference>
        </references>
      </pivotArea>
    </format>
    <format dxfId="140">
      <pivotArea collapsedLevelsAreSubtotals="1" fieldPosition="0">
        <references count="2">
          <reference field="2" count="1" selected="0">
            <x v="25"/>
          </reference>
          <reference field="5" count="6">
            <x v="104"/>
            <x v="105"/>
            <x v="106"/>
            <x v="107"/>
            <x v="108"/>
            <x v="137"/>
          </reference>
        </references>
      </pivotArea>
    </format>
    <format dxfId="139">
      <pivotArea fieldPosition="0">
        <references count="1">
          <reference field="2" count="1" defaultSubtotal="1">
            <x v="25"/>
          </reference>
        </references>
      </pivotArea>
    </format>
    <format dxfId="138">
      <pivotArea fieldPosition="0">
        <references count="1">
          <reference field="2" count="1">
            <x v="26"/>
          </reference>
        </references>
      </pivotArea>
    </format>
    <format dxfId="137">
      <pivotArea dataOnly="0" labelOnly="1" outline="0" offset="IV256" fieldPosition="0">
        <references count="1">
          <reference field="2" count="1" defaultSubtotal="1">
            <x v="24"/>
          </reference>
        </references>
      </pivotArea>
    </format>
    <format dxfId="136">
      <pivotArea dataOnly="0" labelOnly="1" outline="0" offset="IV256" fieldPosition="0">
        <references count="1">
          <reference field="2" count="1">
            <x v="25"/>
          </reference>
        </references>
      </pivotArea>
    </format>
    <format dxfId="135">
      <pivotArea dataOnly="0" labelOnly="1" outline="0" offset="IV256" fieldPosition="0">
        <references count="1">
          <reference field="2" count="1" defaultSubtotal="1">
            <x v="25"/>
          </reference>
        </references>
      </pivotArea>
    </format>
    <format dxfId="134">
      <pivotArea dataOnly="0" labelOnly="1" outline="0" offset="IV256" fieldPosition="0">
        <references count="1">
          <reference field="2" count="1">
            <x v="26"/>
          </reference>
        </references>
      </pivotArea>
    </format>
    <format dxfId="133">
      <pivotArea dataOnly="0" labelOnly="1" fieldPosition="0">
        <references count="2">
          <reference field="2" count="1" selected="0">
            <x v="24"/>
          </reference>
          <reference field="5" count="9">
            <x v="133"/>
            <x v="135"/>
            <x v="136"/>
            <x v="138"/>
            <x v="139"/>
            <x v="140"/>
            <x v="141"/>
            <x v="142"/>
            <x v="143"/>
          </reference>
        </references>
      </pivotArea>
    </format>
    <format dxfId="132">
      <pivotArea dataOnly="0" labelOnly="1" fieldPosition="0">
        <references count="2">
          <reference field="2" count="1" selected="0">
            <x v="25"/>
          </reference>
          <reference field="5" count="6">
            <x v="104"/>
            <x v="105"/>
            <x v="106"/>
            <x v="107"/>
            <x v="108"/>
            <x v="137"/>
          </reference>
        </references>
      </pivotArea>
    </format>
    <format dxfId="131">
      <pivotArea fieldPosition="0">
        <references count="1">
          <reference field="2" count="1">
            <x v="25"/>
          </reference>
        </references>
      </pivotArea>
    </format>
    <format dxfId="130">
      <pivotArea collapsedLevelsAreSubtotals="1" fieldPosition="0">
        <references count="2">
          <reference field="2" count="1" selected="0">
            <x v="25"/>
          </reference>
          <reference field="5" count="6">
            <x v="104"/>
            <x v="105"/>
            <x v="106"/>
            <x v="107"/>
            <x v="108"/>
            <x v="137"/>
          </reference>
        </references>
      </pivotArea>
    </format>
    <format dxfId="129">
      <pivotArea fieldPosition="0">
        <references count="1">
          <reference field="2" count="1" defaultSubtotal="1">
            <x v="25"/>
          </reference>
        </references>
      </pivotArea>
    </format>
    <format dxfId="128">
      <pivotArea fieldPosition="0">
        <references count="1">
          <reference field="2" count="1">
            <x v="26"/>
          </reference>
        </references>
      </pivotArea>
    </format>
    <format dxfId="127">
      <pivotArea collapsedLevelsAreSubtotals="1" fieldPosition="0">
        <references count="2">
          <reference field="2" count="1" selected="0">
            <x v="26"/>
          </reference>
          <reference field="5" count="7">
            <x v="145"/>
            <x v="146"/>
            <x v="147"/>
            <x v="148"/>
            <x v="157"/>
            <x v="158"/>
            <x v="159"/>
          </reference>
        </references>
      </pivotArea>
    </format>
    <format dxfId="126">
      <pivotArea fieldPosition="0">
        <references count="1">
          <reference field="2" count="1" defaultSubtotal="1">
            <x v="26"/>
          </reference>
        </references>
      </pivotArea>
    </format>
    <format dxfId="125">
      <pivotArea fieldPosition="0">
        <references count="1">
          <reference field="2" count="1">
            <x v="27"/>
          </reference>
        </references>
      </pivotArea>
    </format>
    <format dxfId="124">
      <pivotArea collapsedLevelsAreSubtotals="1" fieldPosition="0">
        <references count="2">
          <reference field="2" count="1" selected="0">
            <x v="27"/>
          </reference>
          <reference field="5" count="3">
            <x v="150"/>
            <x v="152"/>
            <x v="154"/>
          </reference>
        </references>
      </pivotArea>
    </format>
    <format dxfId="123">
      <pivotArea fieldPosition="0">
        <references count="1">
          <reference field="2" count="1" defaultSubtotal="1">
            <x v="27"/>
          </reference>
        </references>
      </pivotArea>
    </format>
    <format dxfId="122">
      <pivotArea grandRow="1" outline="0" collapsedLevelsAreSubtotals="1" fieldPosition="0"/>
    </format>
    <format dxfId="121">
      <pivotArea dataOnly="0" labelOnly="1" outline="0" offset="IV256" fieldPosition="0">
        <references count="1">
          <reference field="2" count="1">
            <x v="25"/>
          </reference>
        </references>
      </pivotArea>
    </format>
    <format dxfId="120">
      <pivotArea dataOnly="0" labelOnly="1" outline="0" offset="IV256" fieldPosition="0">
        <references count="1">
          <reference field="2" count="1" defaultSubtotal="1">
            <x v="25"/>
          </reference>
        </references>
      </pivotArea>
    </format>
    <format dxfId="119">
      <pivotArea dataOnly="0" labelOnly="1" outline="0" offset="IV256" fieldPosition="0">
        <references count="1">
          <reference field="2" count="1">
            <x v="26"/>
          </reference>
        </references>
      </pivotArea>
    </format>
    <format dxfId="118">
      <pivotArea dataOnly="0" labelOnly="1" outline="0" offset="IV256" fieldPosition="0">
        <references count="1">
          <reference field="2" count="1" defaultSubtotal="1">
            <x v="26"/>
          </reference>
        </references>
      </pivotArea>
    </format>
    <format dxfId="117">
      <pivotArea dataOnly="0" labelOnly="1" outline="0" offset="IV256" fieldPosition="0">
        <references count="1">
          <reference field="2" count="1">
            <x v="27"/>
          </reference>
        </references>
      </pivotArea>
    </format>
    <format dxfId="116">
      <pivotArea dataOnly="0" labelOnly="1" outline="0" offset="IV256" fieldPosition="0">
        <references count="1">
          <reference field="2" count="1" defaultSubtotal="1">
            <x v="27"/>
          </reference>
        </references>
      </pivotArea>
    </format>
    <format dxfId="115">
      <pivotArea dataOnly="0" labelOnly="1" grandRow="1" outline="0" offset="IV256" fieldPosition="0"/>
    </format>
    <format dxfId="114">
      <pivotArea dataOnly="0" labelOnly="1" fieldPosition="0">
        <references count="2">
          <reference field="2" count="1" selected="0">
            <x v="25"/>
          </reference>
          <reference field="5" count="6">
            <x v="104"/>
            <x v="105"/>
            <x v="106"/>
            <x v="107"/>
            <x v="108"/>
            <x v="137"/>
          </reference>
        </references>
      </pivotArea>
    </format>
    <format dxfId="113">
      <pivotArea dataOnly="0" labelOnly="1" fieldPosition="0">
        <references count="2">
          <reference field="2" count="1" selected="0">
            <x v="26"/>
          </reference>
          <reference field="5" count="7">
            <x v="145"/>
            <x v="146"/>
            <x v="147"/>
            <x v="148"/>
            <x v="157"/>
            <x v="158"/>
            <x v="159"/>
          </reference>
        </references>
      </pivotArea>
    </format>
    <format dxfId="112">
      <pivotArea dataOnly="0" labelOnly="1" fieldPosition="0">
        <references count="2">
          <reference field="2" count="1" selected="0">
            <x v="27"/>
          </reference>
          <reference field="5" count="3">
            <x v="150"/>
            <x v="152"/>
            <x v="154"/>
          </reference>
        </references>
      </pivotArea>
    </format>
    <format dxfId="111">
      <pivotArea type="all" dataOnly="0" outline="0" fieldPosition="0"/>
    </format>
    <format dxfId="110">
      <pivotArea outline="0" collapsedLevelsAreSubtotals="1" fieldPosition="0"/>
    </format>
    <format dxfId="109">
      <pivotArea field="2" type="button" dataOnly="0" labelOnly="1" outline="0" axis="axisRow" fieldPosition="0"/>
    </format>
    <format dxfId="108">
      <pivotArea field="5" type="button" dataOnly="0" labelOnly="1" outline="0" axis="axisRow" fieldPosition="1"/>
    </format>
    <format dxfId="107">
      <pivotArea dataOnly="0" labelOnly="1" outline="0" fieldPosition="0">
        <references count="1">
          <reference field="2" count="0"/>
        </references>
      </pivotArea>
    </format>
    <format dxfId="106">
      <pivotArea dataOnly="0" labelOnly="1" outline="0" fieldPosition="0">
        <references count="1">
          <reference field="2" count="0" defaultSubtotal="1"/>
        </references>
      </pivotArea>
    </format>
    <format dxfId="105">
      <pivotArea dataOnly="0" labelOnly="1" grandRow="1" outline="0" fieldPosition="0"/>
    </format>
    <format dxfId="104">
      <pivotArea dataOnly="0" labelOnly="1" fieldPosition="0">
        <references count="2">
          <reference field="2" count="1" selected="0">
            <x v="19"/>
          </reference>
          <reference field="5" count="3">
            <x v="109"/>
            <x v="112"/>
            <x v="149"/>
          </reference>
        </references>
      </pivotArea>
    </format>
    <format dxfId="103">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102">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101">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100">
      <pivotArea dataOnly="0" labelOnly="1" fieldPosition="0">
        <references count="2">
          <reference field="2" count="1" selected="0">
            <x v="23"/>
          </reference>
          <reference field="5" count="10">
            <x v="80"/>
            <x v="81"/>
            <x v="83"/>
            <x v="84"/>
            <x v="85"/>
            <x v="87"/>
            <x v="89"/>
            <x v="90"/>
            <x v="99"/>
            <x v="156"/>
          </reference>
        </references>
      </pivotArea>
    </format>
    <format dxfId="99">
      <pivotArea dataOnly="0" labelOnly="1" fieldPosition="0">
        <references count="2">
          <reference field="2" count="1" selected="0">
            <x v="24"/>
          </reference>
          <reference field="5" count="9">
            <x v="133"/>
            <x v="135"/>
            <x v="136"/>
            <x v="138"/>
            <x v="139"/>
            <x v="140"/>
            <x v="141"/>
            <x v="142"/>
            <x v="143"/>
          </reference>
        </references>
      </pivotArea>
    </format>
    <format dxfId="98">
      <pivotArea dataOnly="0" labelOnly="1" fieldPosition="0">
        <references count="2">
          <reference field="2" count="1" selected="0">
            <x v="25"/>
          </reference>
          <reference field="5" count="6">
            <x v="104"/>
            <x v="105"/>
            <x v="106"/>
            <x v="107"/>
            <x v="108"/>
            <x v="137"/>
          </reference>
        </references>
      </pivotArea>
    </format>
    <format dxfId="97">
      <pivotArea dataOnly="0" labelOnly="1" fieldPosition="0">
        <references count="2">
          <reference field="2" count="1" selected="0">
            <x v="26"/>
          </reference>
          <reference field="5" count="7">
            <x v="145"/>
            <x v="146"/>
            <x v="147"/>
            <x v="148"/>
            <x v="157"/>
            <x v="158"/>
            <x v="159"/>
          </reference>
        </references>
      </pivotArea>
    </format>
    <format dxfId="96">
      <pivotArea dataOnly="0" labelOnly="1" fieldPosition="0">
        <references count="2">
          <reference field="2" count="1" selected="0">
            <x v="27"/>
          </reference>
          <reference field="5" count="3">
            <x v="150"/>
            <x v="152"/>
            <x v="154"/>
          </reference>
        </references>
      </pivotArea>
    </format>
    <format dxfId="95">
      <pivotArea dataOnly="0" labelOnly="1" outline="0" fieldPosition="0">
        <references count="1">
          <reference field="4294967294" count="11">
            <x v="0"/>
            <x v="1"/>
            <x v="2"/>
            <x v="3"/>
            <x v="4"/>
            <x v="5"/>
            <x v="6"/>
            <x v="7"/>
            <x v="8"/>
            <x v="9"/>
            <x v="10"/>
          </reference>
        </references>
      </pivotArea>
    </format>
    <format dxfId="94">
      <pivotArea type="all" dataOnly="0" outline="0" fieldPosition="0"/>
    </format>
    <format dxfId="93">
      <pivotArea outline="0" collapsedLevelsAreSubtotals="1" fieldPosition="0"/>
    </format>
    <format dxfId="92">
      <pivotArea field="2" type="button" dataOnly="0" labelOnly="1" outline="0" axis="axisRow" fieldPosition="0"/>
    </format>
    <format dxfId="91">
      <pivotArea field="5" type="button" dataOnly="0" labelOnly="1" outline="0" axis="axisRow" fieldPosition="1"/>
    </format>
    <format dxfId="90">
      <pivotArea dataOnly="0" labelOnly="1" outline="0" fieldPosition="0">
        <references count="1">
          <reference field="2" count="0"/>
        </references>
      </pivotArea>
    </format>
    <format dxfId="89">
      <pivotArea dataOnly="0" labelOnly="1" outline="0" fieldPosition="0">
        <references count="1">
          <reference field="2" count="0" defaultSubtotal="1"/>
        </references>
      </pivotArea>
    </format>
    <format dxfId="88">
      <pivotArea dataOnly="0" labelOnly="1" grandRow="1" outline="0" fieldPosition="0"/>
    </format>
    <format dxfId="87">
      <pivotArea dataOnly="0" labelOnly="1" fieldPosition="0">
        <references count="2">
          <reference field="2" count="1" selected="0">
            <x v="19"/>
          </reference>
          <reference field="5" count="3">
            <x v="109"/>
            <x v="112"/>
            <x v="149"/>
          </reference>
        </references>
      </pivotArea>
    </format>
    <format dxfId="86">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85">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84">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83">
      <pivotArea dataOnly="0" labelOnly="1" fieldPosition="0">
        <references count="2">
          <reference field="2" count="1" selected="0">
            <x v="23"/>
          </reference>
          <reference field="5" count="10">
            <x v="80"/>
            <x v="81"/>
            <x v="83"/>
            <x v="84"/>
            <x v="85"/>
            <x v="87"/>
            <x v="89"/>
            <x v="90"/>
            <x v="99"/>
            <x v="156"/>
          </reference>
        </references>
      </pivotArea>
    </format>
    <format dxfId="82">
      <pivotArea dataOnly="0" labelOnly="1" fieldPosition="0">
        <references count="2">
          <reference field="2" count="1" selected="0">
            <x v="24"/>
          </reference>
          <reference field="5" count="9">
            <x v="133"/>
            <x v="135"/>
            <x v="136"/>
            <x v="138"/>
            <x v="139"/>
            <x v="140"/>
            <x v="141"/>
            <x v="142"/>
            <x v="143"/>
          </reference>
        </references>
      </pivotArea>
    </format>
    <format dxfId="81">
      <pivotArea dataOnly="0" labelOnly="1" fieldPosition="0">
        <references count="2">
          <reference field="2" count="1" selected="0">
            <x v="25"/>
          </reference>
          <reference field="5" count="6">
            <x v="104"/>
            <x v="105"/>
            <x v="106"/>
            <x v="107"/>
            <x v="108"/>
            <x v="137"/>
          </reference>
        </references>
      </pivotArea>
    </format>
    <format dxfId="80">
      <pivotArea dataOnly="0" labelOnly="1" fieldPosition="0">
        <references count="2">
          <reference field="2" count="1" selected="0">
            <x v="26"/>
          </reference>
          <reference field="5" count="7">
            <x v="145"/>
            <x v="146"/>
            <x v="147"/>
            <x v="148"/>
            <x v="157"/>
            <x v="158"/>
            <x v="159"/>
          </reference>
        </references>
      </pivotArea>
    </format>
    <format dxfId="79">
      <pivotArea dataOnly="0" labelOnly="1" fieldPosition="0">
        <references count="2">
          <reference field="2" count="1" selected="0">
            <x v="27"/>
          </reference>
          <reference field="5" count="3">
            <x v="150"/>
            <x v="152"/>
            <x v="154"/>
          </reference>
        </references>
      </pivotArea>
    </format>
    <format dxfId="78">
      <pivotArea dataOnly="0" labelOnly="1" outline="0" fieldPosition="0">
        <references count="1">
          <reference field="4294967294" count="11">
            <x v="0"/>
            <x v="1"/>
            <x v="2"/>
            <x v="3"/>
            <x v="4"/>
            <x v="5"/>
            <x v="6"/>
            <x v="7"/>
            <x v="8"/>
            <x v="9"/>
            <x v="10"/>
          </reference>
        </references>
      </pivotArea>
    </format>
    <format dxfId="77">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91743E-7E70-4439-BBF6-2B0D12BB910B}" name="PivotTable1"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20:K31"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9">
        <item m="1" x="13"/>
        <item m="1" x="18"/>
        <item m="1" x="14"/>
        <item m="1" x="16"/>
        <item m="1" x="17"/>
        <item m="1" x="19"/>
        <item m="1" x="20"/>
        <item m="1" x="26"/>
        <item m="1" x="27"/>
        <item n="Blank" m="1" x="9"/>
        <item m="1" x="15"/>
        <item m="1" x="11"/>
        <item m="1" x="22"/>
        <item m="1" x="10"/>
        <item m="1" x="21"/>
        <item m="1" x="12"/>
        <item m="1" x="24"/>
        <item m="1" x="25"/>
        <item m="1" x="23"/>
        <item x="4"/>
        <item x="6"/>
        <item x="7"/>
        <item x="3"/>
        <item x="5"/>
        <item x="2"/>
        <item x="1"/>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31"/>
  </colFields>
  <colItems count="10">
    <i>
      <x v="19"/>
    </i>
    <i>
      <x v="20"/>
    </i>
    <i>
      <x v="21"/>
    </i>
    <i>
      <x v="22"/>
    </i>
    <i>
      <x v="23"/>
    </i>
    <i>
      <x v="24"/>
    </i>
    <i>
      <x v="25"/>
    </i>
    <i>
      <x v="26"/>
    </i>
    <i>
      <x v="27"/>
    </i>
    <i t="grand">
      <x/>
    </i>
  </colItems>
  <dataFields count="1">
    <dataField name="Sum of HH" fld="17" baseField="0" baseItem="0"/>
  </dataFields>
  <formats count="55">
    <format dxfId="317">
      <pivotArea field="2" type="button" dataOnly="0" labelOnly="1" outline="0" axis="axisRow" fieldPosition="0"/>
    </format>
    <format dxfId="316">
      <pivotArea outline="0" collapsedLevelsAreSubtotals="1" fieldPosition="0"/>
    </format>
    <format dxfId="315">
      <pivotArea field="2" type="button" dataOnly="0" labelOnly="1" outline="0" axis="axisRow" fieldPosition="0"/>
    </format>
    <format dxfId="314">
      <pivotArea dataOnly="0" labelOnly="1" fieldPosition="0">
        <references count="1">
          <reference field="2" count="0"/>
        </references>
      </pivotArea>
    </format>
    <format dxfId="313">
      <pivotArea dataOnly="0" labelOnly="1" grandRow="1" outline="0" fieldPosition="0"/>
    </format>
    <format dxfId="312">
      <pivotArea dataOnly="0" labelOnly="1" fieldPosition="0">
        <references count="1">
          <reference field="31" count="0"/>
        </references>
      </pivotArea>
    </format>
    <format dxfId="311">
      <pivotArea dataOnly="0" labelOnly="1" grandCol="1" outline="0" fieldPosition="0"/>
    </format>
    <format dxfId="310">
      <pivotArea type="all" dataOnly="0" outline="0" fieldPosition="0"/>
    </format>
    <format dxfId="309">
      <pivotArea outline="0" collapsedLevelsAreSubtotals="1" fieldPosition="0"/>
    </format>
    <format dxfId="308">
      <pivotArea type="origin" dataOnly="0" labelOnly="1" outline="0" fieldPosition="0"/>
    </format>
    <format dxfId="307">
      <pivotArea field="31" type="button" dataOnly="0" labelOnly="1" outline="0" axis="axisCol" fieldPosition="0"/>
    </format>
    <format dxfId="306">
      <pivotArea type="topRight" dataOnly="0" labelOnly="1" outline="0" fieldPosition="0"/>
    </format>
    <format dxfId="305">
      <pivotArea field="2" type="button" dataOnly="0" labelOnly="1" outline="0" axis="axisRow" fieldPosition="0"/>
    </format>
    <format dxfId="304">
      <pivotArea dataOnly="0" labelOnly="1" fieldPosition="0">
        <references count="1">
          <reference field="2" count="0"/>
        </references>
      </pivotArea>
    </format>
    <format dxfId="303">
      <pivotArea dataOnly="0" labelOnly="1" grandRow="1" outline="0" fieldPosition="0"/>
    </format>
    <format dxfId="302">
      <pivotArea dataOnly="0" labelOnly="1" fieldPosition="0">
        <references count="1">
          <reference field="31" count="0"/>
        </references>
      </pivotArea>
    </format>
    <format dxfId="301">
      <pivotArea dataOnly="0" labelOnly="1" grandCol="1" outline="0" fieldPosition="0"/>
    </format>
    <format dxfId="300">
      <pivotArea dataOnly="0" labelOnly="1" fieldPosition="0">
        <references count="1">
          <reference field="31" count="0"/>
        </references>
      </pivotArea>
    </format>
    <format dxfId="299">
      <pivotArea dataOnly="0" labelOnly="1" grandCol="1" outline="0" fieldPosition="0"/>
    </format>
    <format dxfId="298">
      <pivotArea outline="0" collapsedLevelsAreSubtotals="1" fieldPosition="0"/>
    </format>
    <format dxfId="297">
      <pivotArea field="2" type="button" dataOnly="0" labelOnly="1" outline="0" axis="axisRow" fieldPosition="0"/>
    </format>
    <format dxfId="296">
      <pivotArea dataOnly="0" labelOnly="1" fieldPosition="0">
        <references count="1">
          <reference field="2" count="0"/>
        </references>
      </pivotArea>
    </format>
    <format dxfId="295">
      <pivotArea dataOnly="0" labelOnly="1" grandRow="1" outline="0" fieldPosition="0"/>
    </format>
    <format dxfId="294">
      <pivotArea dataOnly="0" labelOnly="1" fieldPosition="0">
        <references count="1">
          <reference field="31" count="0"/>
        </references>
      </pivotArea>
    </format>
    <format dxfId="293">
      <pivotArea dataOnly="0" labelOnly="1" grandCol="1" outline="0" fieldPosition="0"/>
    </format>
    <format dxfId="292">
      <pivotArea type="all" dataOnly="0" outline="0" fieldPosition="0"/>
    </format>
    <format dxfId="291">
      <pivotArea outline="0" collapsedLevelsAreSubtotals="1" fieldPosition="0"/>
    </format>
    <format dxfId="290">
      <pivotArea type="origin" dataOnly="0" labelOnly="1" outline="0" fieldPosition="0"/>
    </format>
    <format dxfId="289">
      <pivotArea field="31" type="button" dataOnly="0" labelOnly="1" outline="0" axis="axisCol" fieldPosition="0"/>
    </format>
    <format dxfId="288">
      <pivotArea type="topRight" dataOnly="0" labelOnly="1" outline="0" fieldPosition="0"/>
    </format>
    <format dxfId="287">
      <pivotArea field="2" type="button" dataOnly="0" labelOnly="1" outline="0" axis="axisRow" fieldPosition="0"/>
    </format>
    <format dxfId="286">
      <pivotArea dataOnly="0" labelOnly="1" fieldPosition="0">
        <references count="1">
          <reference field="2" count="0"/>
        </references>
      </pivotArea>
    </format>
    <format dxfId="285">
      <pivotArea dataOnly="0" labelOnly="1" grandRow="1" outline="0" fieldPosition="0"/>
    </format>
    <format dxfId="284">
      <pivotArea dataOnly="0" labelOnly="1" fieldPosition="0">
        <references count="1">
          <reference field="31" count="0"/>
        </references>
      </pivotArea>
    </format>
    <format dxfId="283">
      <pivotArea dataOnly="0" labelOnly="1" grandCol="1" outline="0" fieldPosition="0"/>
    </format>
    <format dxfId="282">
      <pivotArea outline="0" collapsedLevelsAreSubtotals="1" fieldPosition="0"/>
    </format>
    <format dxfId="281">
      <pivotArea field="2" type="button" dataOnly="0" labelOnly="1" outline="0" axis="axisRow" fieldPosition="0"/>
    </format>
    <format dxfId="280">
      <pivotArea dataOnly="0" labelOnly="1" fieldPosition="0">
        <references count="1">
          <reference field="2" count="0"/>
        </references>
      </pivotArea>
    </format>
    <format dxfId="279">
      <pivotArea dataOnly="0" labelOnly="1" grandRow="1" outline="0" fieldPosition="0"/>
    </format>
    <format dxfId="278">
      <pivotArea dataOnly="0" labelOnly="1" fieldPosition="0">
        <references count="1">
          <reference field="31" count="0"/>
        </references>
      </pivotArea>
    </format>
    <format dxfId="277">
      <pivotArea dataOnly="0" labelOnly="1" grandCol="1" outline="0" fieldPosition="0"/>
    </format>
    <format dxfId="276">
      <pivotArea field="2" type="button" dataOnly="0" labelOnly="1" outline="0" axis="axisRow" fieldPosition="0"/>
    </format>
    <format dxfId="275">
      <pivotArea dataOnly="0" labelOnly="1" fieldPosition="0">
        <references count="1">
          <reference field="31" count="0"/>
        </references>
      </pivotArea>
    </format>
    <format dxfId="274">
      <pivotArea dataOnly="0" labelOnly="1" grandCol="1" outline="0" fieldPosition="0"/>
    </format>
    <format dxfId="273">
      <pivotArea type="all" dataOnly="0" outline="0" fieldPosition="0"/>
    </format>
    <format dxfId="272">
      <pivotArea outline="0" collapsedLevelsAreSubtotals="1" fieldPosition="0"/>
    </format>
    <format dxfId="271">
      <pivotArea type="origin" dataOnly="0" labelOnly="1" outline="0" fieldPosition="0"/>
    </format>
    <format dxfId="270">
      <pivotArea field="31" type="button" dataOnly="0" labelOnly="1" outline="0" axis="axisCol" fieldPosition="0"/>
    </format>
    <format dxfId="269">
      <pivotArea type="topRight" dataOnly="0" labelOnly="1" outline="0" fieldPosition="0"/>
    </format>
    <format dxfId="268">
      <pivotArea field="2" type="button" dataOnly="0" labelOnly="1" outline="0" axis="axisRow" fieldPosition="0"/>
    </format>
    <format dxfId="267">
      <pivotArea dataOnly="0" labelOnly="1" fieldPosition="0">
        <references count="1">
          <reference field="2" count="0"/>
        </references>
      </pivotArea>
    </format>
    <format dxfId="266">
      <pivotArea dataOnly="0" labelOnly="1" grandRow="1" outline="0" fieldPosition="0"/>
    </format>
    <format dxfId="265">
      <pivotArea dataOnly="0" labelOnly="1" fieldPosition="0">
        <references count="1">
          <reference field="31" count="0"/>
        </references>
      </pivotArea>
    </format>
    <format dxfId="264">
      <pivotArea dataOnly="0" labelOnly="1" grandCol="1" outline="0" fieldPosition="0"/>
    </format>
    <format dxfId="263">
      <pivotArea grandRow="1" outline="0" collapsedLevelsAreSubtotals="1" fieldPosition="0"/>
    </format>
  </formats>
  <conditionalFormats count="3">
    <conditionalFormat priority="40">
      <pivotAreas count="1">
        <pivotArea type="data" collapsedLevelsAreSubtotals="1" fieldPosition="0">
          <references count="2">
            <reference field="4294967294" count="1" selected="0">
              <x v="0"/>
            </reference>
            <reference field="2" count="9">
              <x v="19"/>
              <x v="20"/>
              <x v="21"/>
              <x v="22"/>
              <x v="23"/>
              <x v="24"/>
              <x v="25"/>
              <x v="26"/>
              <x v="27"/>
            </reference>
          </references>
        </pivotArea>
      </pivotAreas>
    </conditionalFormat>
    <conditionalFormat priority="41">
      <pivotAreas count="2">
        <pivotArea type="data" grandRow="1" outline="0" collapsedLevelsAreSubtotals="1" fieldPosition="0">
          <references count="2">
            <reference field="4294967294" count="1" selected="0">
              <x v="0"/>
            </reference>
            <reference field="31" count="9" selected="0">
              <x v="19"/>
              <x v="20"/>
              <x v="21"/>
              <x v="22"/>
              <x v="23"/>
              <x v="24"/>
              <x v="25"/>
              <x v="26"/>
              <x v="27"/>
            </reference>
          </references>
        </pivotArea>
        <pivotArea type="data" grandRow="1" grandCol="1" outline="0" collapsedLevelsAreSubtotals="1" fieldPosition="0">
          <references count="1">
            <reference field="4294967294" count="1" selected="0">
              <x v="0"/>
            </reference>
          </references>
        </pivotArea>
      </pivotAreas>
    </conditionalFormat>
    <conditionalFormat priority="42">
      <pivotAreas count="1">
        <pivotArea type="data" grandRow="1" outline="0" collapsedLevelsAreSubtotals="1" fieldPosition="0">
          <references count="2">
            <reference field="4294967294" count="1" selected="0">
              <x v="0"/>
            </reference>
            <reference field="31" count="1" selected="0">
              <x v="9"/>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E5DDCF-9606-437E-AE00-4C56AFDE8A2D}" name="PivotTable11"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189:L199" firstHeaderRow="0" firstDataRow="1" firstDataCol="1"/>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11">
    <i>
      <x/>
    </i>
    <i i="1">
      <x v="1"/>
    </i>
    <i i="2">
      <x v="2"/>
    </i>
    <i i="3">
      <x v="3"/>
    </i>
    <i i="4">
      <x v="4"/>
    </i>
    <i i="5">
      <x v="5"/>
    </i>
    <i i="6">
      <x v="6"/>
    </i>
    <i i="7">
      <x v="7"/>
    </i>
    <i i="8">
      <x v="8"/>
    </i>
    <i i="9">
      <x v="9"/>
    </i>
    <i i="10">
      <x v="10"/>
    </i>
  </colItems>
  <dataFields count="11">
    <dataField name="0 (less than 1)Year Male" fld="48" baseField="0" baseItem="0"/>
    <dataField name="0 (less than 1)Year Female" fld="49" baseField="0" baseItem="0"/>
    <dataField name="1-5 Year Male" fld="50" baseField="0" baseItem="0"/>
    <dataField name="1-5 Year  Female" fld="51" baseField="0" baseItem="0"/>
    <dataField name="6-17 Year Male" fld="52" baseField="0" baseItem="0"/>
    <dataField name="6-17 Year Female" fld="53" baseField="0" baseItem="0"/>
    <dataField name="18-59 Year Male" fld="54" baseField="0" baseItem="0"/>
    <dataField name="18-59 Year Female" fld="55" baseField="0" baseItem="0"/>
    <dataField name="60+ Year Male" fld="56" baseField="0" baseItem="0"/>
    <dataField name="60+ Year Female" fld="57" baseField="0" baseItem="0"/>
    <dataField name="Total Individuals" fld="18" baseField="0" baseItem="0"/>
  </dataFields>
  <formats count="38">
    <format dxfId="355">
      <pivotArea field="2" type="button" dataOnly="0" labelOnly="1" outline="0" axis="axisRow" fieldPosition="0"/>
    </format>
    <format dxfId="354">
      <pivotArea type="all" dataOnly="0" outline="0" fieldPosition="0"/>
    </format>
    <format dxfId="353">
      <pivotArea outline="0" collapsedLevelsAreSubtotals="1" fieldPosition="0"/>
    </format>
    <format dxfId="352">
      <pivotArea field="2" type="button" dataOnly="0" labelOnly="1" outline="0" axis="axisRow" fieldPosition="0"/>
    </format>
    <format dxfId="351">
      <pivotArea dataOnly="0" labelOnly="1" outline="0" fieldPosition="0">
        <references count="1">
          <reference field="2" count="0"/>
        </references>
      </pivotArea>
    </format>
    <format dxfId="350">
      <pivotArea dataOnly="0" labelOnly="1" grandRow="1" outline="0" fieldPosition="0"/>
    </format>
    <format dxfId="349">
      <pivotArea dataOnly="0" labelOnly="1" outline="0" fieldPosition="0">
        <references count="1">
          <reference field="4294967294" count="11">
            <x v="0"/>
            <x v="1"/>
            <x v="2"/>
            <x v="3"/>
            <x v="4"/>
            <x v="5"/>
            <x v="6"/>
            <x v="7"/>
            <x v="8"/>
            <x v="9"/>
            <x v="10"/>
          </reference>
        </references>
      </pivotArea>
    </format>
    <format dxfId="348">
      <pivotArea type="all" dataOnly="0" outline="0" fieldPosition="0"/>
    </format>
    <format dxfId="347">
      <pivotArea outline="0" collapsedLevelsAreSubtotals="1" fieldPosition="0"/>
    </format>
    <format dxfId="346">
      <pivotArea field="2" type="button" dataOnly="0" labelOnly="1" outline="0" axis="axisRow" fieldPosition="0"/>
    </format>
    <format dxfId="345">
      <pivotArea dataOnly="0" labelOnly="1" outline="0" fieldPosition="0">
        <references count="1">
          <reference field="2" count="0"/>
        </references>
      </pivotArea>
    </format>
    <format dxfId="344">
      <pivotArea dataOnly="0" labelOnly="1" grandRow="1" outline="0" fieldPosition="0"/>
    </format>
    <format dxfId="343">
      <pivotArea dataOnly="0" labelOnly="1" outline="0" fieldPosition="0">
        <references count="1">
          <reference field="4294967294" count="11">
            <x v="0"/>
            <x v="1"/>
            <x v="2"/>
            <x v="3"/>
            <x v="4"/>
            <x v="5"/>
            <x v="6"/>
            <x v="7"/>
            <x v="8"/>
            <x v="9"/>
            <x v="10"/>
          </reference>
        </references>
      </pivotArea>
    </format>
    <format dxfId="342">
      <pivotArea type="all" dataOnly="0" outline="0" fieldPosition="0"/>
    </format>
    <format dxfId="341">
      <pivotArea outline="0" collapsedLevelsAreSubtotals="1" fieldPosition="0"/>
    </format>
    <format dxfId="340">
      <pivotArea field="2" type="button" dataOnly="0" labelOnly="1" outline="0" axis="axisRow" fieldPosition="0"/>
    </format>
    <format dxfId="339">
      <pivotArea dataOnly="0" labelOnly="1" outline="0" fieldPosition="0">
        <references count="1">
          <reference field="2" count="0"/>
        </references>
      </pivotArea>
    </format>
    <format dxfId="338">
      <pivotArea dataOnly="0" labelOnly="1" grandRow="1" outline="0" fieldPosition="0"/>
    </format>
    <format dxfId="337">
      <pivotArea dataOnly="0" labelOnly="1" outline="0" fieldPosition="0">
        <references count="1">
          <reference field="4294967294" count="11">
            <x v="0"/>
            <x v="1"/>
            <x v="2"/>
            <x v="3"/>
            <x v="4"/>
            <x v="5"/>
            <x v="6"/>
            <x v="7"/>
            <x v="8"/>
            <x v="9"/>
            <x v="10"/>
          </reference>
        </references>
      </pivotArea>
    </format>
    <format dxfId="336">
      <pivotArea field="2" type="button" dataOnly="0" labelOnly="1" outline="0" axis="axisRow" fieldPosition="0"/>
    </format>
    <format dxfId="335">
      <pivotArea dataOnly="0" labelOnly="1" outline="0" fieldPosition="0">
        <references count="1">
          <reference field="4294967294" count="11">
            <x v="0"/>
            <x v="1"/>
            <x v="2"/>
            <x v="3"/>
            <x v="4"/>
            <x v="5"/>
            <x v="6"/>
            <x v="7"/>
            <x v="8"/>
            <x v="9"/>
            <x v="10"/>
          </reference>
        </references>
      </pivotArea>
    </format>
    <format dxfId="334">
      <pivotArea field="2" type="button" dataOnly="0" labelOnly="1" outline="0" axis="axisRow" fieldPosition="0"/>
    </format>
    <format dxfId="333">
      <pivotArea dataOnly="0" labelOnly="1" outline="0" fieldPosition="0">
        <references count="1">
          <reference field="4294967294" count="11">
            <x v="0"/>
            <x v="1"/>
            <x v="2"/>
            <x v="3"/>
            <x v="4"/>
            <x v="5"/>
            <x v="6"/>
            <x v="7"/>
            <x v="8"/>
            <x v="9"/>
            <x v="10"/>
          </reference>
        </references>
      </pivotArea>
    </format>
    <format dxfId="332">
      <pivotArea field="2" type="button" dataOnly="0" labelOnly="1" outline="0" axis="axisRow" fieldPosition="0"/>
    </format>
    <format dxfId="331">
      <pivotArea dataOnly="0" labelOnly="1" outline="0" fieldPosition="0">
        <references count="1">
          <reference field="4294967294" count="11">
            <x v="0"/>
            <x v="1"/>
            <x v="2"/>
            <x v="3"/>
            <x v="4"/>
            <x v="5"/>
            <x v="6"/>
            <x v="7"/>
            <x v="8"/>
            <x v="9"/>
            <x v="10"/>
          </reference>
        </references>
      </pivotArea>
    </format>
    <format dxfId="330">
      <pivotArea field="2" type="button" dataOnly="0" labelOnly="1" outline="0" axis="axisRow" fieldPosition="0"/>
    </format>
    <format dxfId="329">
      <pivotArea dataOnly="0" labelOnly="1" outline="0" fieldPosition="0">
        <references count="1">
          <reference field="4294967294" count="11">
            <x v="0"/>
            <x v="1"/>
            <x v="2"/>
            <x v="3"/>
            <x v="4"/>
            <x v="5"/>
            <x v="6"/>
            <x v="7"/>
            <x v="8"/>
            <x v="9"/>
            <x v="10"/>
          </reference>
        </references>
      </pivotArea>
    </format>
    <format dxfId="328">
      <pivotArea field="2" type="button" dataOnly="0" labelOnly="1" outline="0" axis="axisRow" fieldPosition="0"/>
    </format>
    <format dxfId="327">
      <pivotArea dataOnly="0" labelOnly="1" outline="0" fieldPosition="0">
        <references count="1">
          <reference field="4294967294" count="11">
            <x v="0"/>
            <x v="1"/>
            <x v="2"/>
            <x v="3"/>
            <x v="4"/>
            <x v="5"/>
            <x v="6"/>
            <x v="7"/>
            <x v="8"/>
            <x v="9"/>
            <x v="10"/>
          </reference>
        </references>
      </pivotArea>
    </format>
    <format dxfId="326">
      <pivotArea field="2" type="button" dataOnly="0" labelOnly="1" outline="0" axis="axisRow" fieldPosition="0"/>
    </format>
    <format dxfId="325">
      <pivotArea dataOnly="0" labelOnly="1" outline="0" fieldPosition="0">
        <references count="1">
          <reference field="4294967294" count="11">
            <x v="0"/>
            <x v="1"/>
            <x v="2"/>
            <x v="3"/>
            <x v="4"/>
            <x v="5"/>
            <x v="6"/>
            <x v="7"/>
            <x v="8"/>
            <x v="9"/>
            <x v="10"/>
          </reference>
        </references>
      </pivotArea>
    </format>
    <format dxfId="324">
      <pivotArea type="all" dataOnly="0" outline="0" fieldPosition="0"/>
    </format>
    <format dxfId="323">
      <pivotArea outline="0" collapsedLevelsAreSubtotals="1" fieldPosition="0"/>
    </format>
    <format dxfId="322">
      <pivotArea field="2" type="button" dataOnly="0" labelOnly="1" outline="0" axis="axisRow" fieldPosition="0"/>
    </format>
    <format dxfId="321">
      <pivotArea dataOnly="0" labelOnly="1" outline="0" fieldPosition="0">
        <references count="1">
          <reference field="2" count="0"/>
        </references>
      </pivotArea>
    </format>
    <format dxfId="320">
      <pivotArea dataOnly="0" labelOnly="1" grandRow="1" outline="0" fieldPosition="0"/>
    </format>
    <format dxfId="319">
      <pivotArea dataOnly="0" labelOnly="1" outline="0" fieldPosition="0">
        <references count="1">
          <reference field="4294967294" count="11">
            <x v="0"/>
            <x v="1"/>
            <x v="2"/>
            <x v="3"/>
            <x v="4"/>
            <x v="5"/>
            <x v="6"/>
            <x v="7"/>
            <x v="8"/>
            <x v="9"/>
            <x v="10"/>
          </reference>
        </references>
      </pivotArea>
    </format>
    <format dxfId="318">
      <pivotArea grandRow="1" outline="0" collapsedLevelsAreSubtotals="1" fieldPosition="0"/>
    </format>
  </formats>
  <conditionalFormats count="2">
    <conditionalFormat priority="43">
      <pivotAreas count="2">
        <pivotArea type="data" grandRow="1" outline="0" collapsedLevelsAreSubtotals="1" fieldPosition="0"/>
        <pivotArea type="data" collapsedLevelsAreSubtotals="1" fieldPosition="0">
          <references count="2">
            <reference field="4294967294" count="1" selected="0">
              <x v="10"/>
            </reference>
            <reference field="2" count="9">
              <x v="19"/>
              <x v="20"/>
              <x v="21"/>
              <x v="22"/>
              <x v="23"/>
              <x v="24"/>
              <x v="25"/>
              <x v="26"/>
              <x v="27"/>
            </reference>
          </references>
        </pivotArea>
      </pivotAreas>
    </conditionalFormat>
    <conditionalFormat priority="31">
      <pivotAreas count="1">
        <pivotArea type="data" collapsedLevelsAreSubtotals="1" fieldPosition="0">
          <references count="2">
            <reference field="4294967294" count="10" selected="0">
              <x v="0"/>
              <x v="1"/>
              <x v="2"/>
              <x v="3"/>
              <x v="4"/>
              <x v="5"/>
              <x v="6"/>
              <x v="7"/>
              <x v="8"/>
              <x v="9"/>
            </reference>
            <reference field="2" count="9">
              <x v="19"/>
              <x v="20"/>
              <x v="21"/>
              <x v="22"/>
              <x v="23"/>
              <x v="24"/>
              <x v="25"/>
              <x v="26"/>
              <x v="2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3239D5-2D5E-4007-8F7A-E1E27B6031CF}" name="PivotTable10"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85:D187" firstHeaderRow="0" firstDataRow="1"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2"/>
  </colFields>
  <colItems count="2">
    <i>
      <x/>
    </i>
    <i i="1">
      <x v="1"/>
    </i>
  </colItems>
  <dataFields count="2">
    <dataField name="Households" fld="17" baseField="0" baseItem="0"/>
    <dataField name="Individuals" fld="18" baseField="0" baseItem="0"/>
  </dataFields>
  <formats count="107">
    <format dxfId="462">
      <pivotArea collapsedLevelsAreSubtotals="1" fieldPosition="0">
        <references count="2">
          <reference field="2" count="1" selected="0">
            <x v="0"/>
          </reference>
          <reference field="5" count="4">
            <x v="11"/>
            <x v="25"/>
            <x v="29"/>
            <x v="38"/>
          </reference>
        </references>
      </pivotArea>
    </format>
    <format dxfId="461">
      <pivotArea fieldPosition="0">
        <references count="1">
          <reference field="2" count="1" defaultSubtotal="1">
            <x v="0"/>
          </reference>
        </references>
      </pivotArea>
    </format>
    <format dxfId="460">
      <pivotArea fieldPosition="0">
        <references count="1">
          <reference field="2" count="1">
            <x v="2"/>
          </reference>
        </references>
      </pivotArea>
    </format>
    <format dxfId="459">
      <pivotArea collapsedLevelsAreSubtotals="1" fieldPosition="0">
        <references count="2">
          <reference field="2" count="1" selected="0">
            <x v="2"/>
          </reference>
          <reference field="5" count="9">
            <x v="27"/>
            <x v="32"/>
            <x v="42"/>
            <x v="56"/>
            <x v="62"/>
            <x v="71"/>
            <x v="74"/>
            <x v="75"/>
            <x v="77"/>
          </reference>
        </references>
      </pivotArea>
    </format>
    <format dxfId="458">
      <pivotArea fieldPosition="0">
        <references count="1">
          <reference field="2" count="1" defaultSubtotal="1">
            <x v="2"/>
          </reference>
        </references>
      </pivotArea>
    </format>
    <format dxfId="457">
      <pivotArea fieldPosition="0">
        <references count="1">
          <reference field="2" count="1">
            <x v="4"/>
          </reference>
        </references>
      </pivotArea>
    </format>
    <format dxfId="456">
      <pivotArea collapsedLevelsAreSubtotals="1" fieldPosition="0">
        <references count="2">
          <reference field="2" count="1" selected="0">
            <x v="4"/>
          </reference>
          <reference field="5" count="3">
            <x v="5"/>
            <x v="64"/>
            <x v="76"/>
          </reference>
        </references>
      </pivotArea>
    </format>
    <format dxfId="455">
      <pivotArea fieldPosition="0">
        <references count="1">
          <reference field="2" count="1" defaultSubtotal="1">
            <x v="4"/>
          </reference>
        </references>
      </pivotArea>
    </format>
    <format dxfId="454">
      <pivotArea fieldPosition="0">
        <references count="1">
          <reference field="2" count="1">
            <x v="7"/>
          </reference>
        </references>
      </pivotArea>
    </format>
    <format dxfId="453">
      <pivotArea collapsedLevelsAreSubtotals="1" fieldPosition="0">
        <references count="2">
          <reference field="2" count="1" selected="0">
            <x v="7"/>
          </reference>
          <reference field="5" count="9">
            <x v="8"/>
            <x v="13"/>
            <x v="26"/>
            <x v="34"/>
            <x v="53"/>
            <x v="54"/>
            <x v="61"/>
            <x v="67"/>
            <x v="69"/>
          </reference>
        </references>
      </pivotArea>
    </format>
    <format dxfId="452">
      <pivotArea fieldPosition="0">
        <references count="1">
          <reference field="2" count="1" defaultSubtotal="1">
            <x v="7"/>
          </reference>
        </references>
      </pivotArea>
    </format>
    <format dxfId="451">
      <pivotArea fieldPosition="0">
        <references count="1">
          <reference field="2" count="1">
            <x v="9"/>
          </reference>
        </references>
      </pivotArea>
    </format>
    <format dxfId="450">
      <pivotArea collapsedLevelsAreSubtotals="1" fieldPosition="0">
        <references count="2">
          <reference field="2" count="1" selected="0">
            <x v="9"/>
          </reference>
          <reference field="5" count="3">
            <x v="19"/>
            <x v="65"/>
            <x v="72"/>
          </reference>
        </references>
      </pivotArea>
    </format>
    <format dxfId="449">
      <pivotArea fieldPosition="0">
        <references count="1">
          <reference field="2" count="1" defaultSubtotal="1">
            <x v="9"/>
          </reference>
        </references>
      </pivotArea>
    </format>
    <format dxfId="448">
      <pivotArea fieldPosition="0">
        <references count="1">
          <reference field="2" count="1">
            <x v="11"/>
          </reference>
        </references>
      </pivotArea>
    </format>
    <format dxfId="447">
      <pivotArea collapsedLevelsAreSubtotals="1" fieldPosition="0">
        <references count="2">
          <reference field="2" count="1" selected="0">
            <x v="11"/>
          </reference>
          <reference field="5" count="17">
            <x v="17"/>
            <x v="22"/>
            <x v="31"/>
            <x v="33"/>
            <x v="37"/>
            <x v="40"/>
            <x v="48"/>
            <x v="49"/>
            <x v="52"/>
            <x v="55"/>
            <x v="57"/>
            <x v="58"/>
            <x v="59"/>
            <x v="60"/>
            <x v="63"/>
            <x v="68"/>
            <x v="70"/>
          </reference>
        </references>
      </pivotArea>
    </format>
    <format dxfId="446">
      <pivotArea fieldPosition="0">
        <references count="1">
          <reference field="2" count="1" defaultSubtotal="1">
            <x v="11"/>
          </reference>
        </references>
      </pivotArea>
    </format>
    <format dxfId="445">
      <pivotArea fieldPosition="0">
        <references count="1">
          <reference field="2" count="1">
            <x v="13"/>
          </reference>
        </references>
      </pivotArea>
    </format>
    <format dxfId="444">
      <pivotArea collapsedLevelsAreSubtotals="1" fieldPosition="0">
        <references count="2">
          <reference field="2" count="1" selected="0">
            <x v="13"/>
          </reference>
          <reference field="5" count="13">
            <x v="0"/>
            <x v="1"/>
            <x v="2"/>
            <x v="14"/>
            <x v="16"/>
            <x v="20"/>
            <x v="21"/>
            <x v="35"/>
            <x v="36"/>
            <x v="41"/>
            <x v="44"/>
            <x v="47"/>
            <x v="66"/>
          </reference>
        </references>
      </pivotArea>
    </format>
    <format dxfId="443">
      <pivotArea fieldPosition="0">
        <references count="1">
          <reference field="2" count="1" defaultSubtotal="1">
            <x v="13"/>
          </reference>
        </references>
      </pivotArea>
    </format>
    <format dxfId="442">
      <pivotArea fieldPosition="0">
        <references count="1">
          <reference field="2" count="1">
            <x v="15"/>
          </reference>
        </references>
      </pivotArea>
    </format>
    <format dxfId="441">
      <pivotArea collapsedLevelsAreSubtotals="1" fieldPosition="0">
        <references count="2">
          <reference field="2" count="1" selected="0">
            <x v="15"/>
          </reference>
          <reference field="5" count="6">
            <x v="6"/>
            <x v="30"/>
            <x v="39"/>
            <x v="45"/>
            <x v="46"/>
            <x v="51"/>
          </reference>
        </references>
      </pivotArea>
    </format>
    <format dxfId="440">
      <pivotArea fieldPosition="0">
        <references count="1">
          <reference field="2" count="1" defaultSubtotal="1">
            <x v="15"/>
          </reference>
        </references>
      </pivotArea>
    </format>
    <format dxfId="439">
      <pivotArea fieldPosition="0">
        <references count="1">
          <reference field="2" count="1">
            <x v="17"/>
          </reference>
        </references>
      </pivotArea>
    </format>
    <format dxfId="438">
      <pivotArea collapsedLevelsAreSubtotals="1" fieldPosition="0">
        <references count="2">
          <reference field="2" count="1" selected="0">
            <x v="17"/>
          </reference>
          <reference field="5" count="14">
            <x v="3"/>
            <x v="4"/>
            <x v="7"/>
            <x v="9"/>
            <x v="10"/>
            <x v="12"/>
            <x v="15"/>
            <x v="18"/>
            <x v="23"/>
            <x v="24"/>
            <x v="28"/>
            <x v="43"/>
            <x v="50"/>
            <x v="73"/>
          </reference>
        </references>
      </pivotArea>
    </format>
    <format dxfId="437">
      <pivotArea fieldPosition="0">
        <references count="1">
          <reference field="2" count="1" defaultSubtotal="1">
            <x v="17"/>
          </reference>
        </references>
      </pivotArea>
    </format>
    <format dxfId="436">
      <pivotArea grandRow="1" outline="0" collapsedLevelsAreSubtotals="1" fieldPosition="0"/>
    </format>
    <format dxfId="435">
      <pivotArea field="2" type="button" dataOnly="0" labelOnly="1" outline="0" axis="axisRow" fieldPosition="0"/>
    </format>
    <format dxfId="434">
      <pivotArea type="all" dataOnly="0" outline="0" fieldPosition="0"/>
    </format>
    <format dxfId="433">
      <pivotArea outline="0" collapsedLevelsAreSubtotals="1" fieldPosition="0"/>
    </format>
    <format dxfId="432">
      <pivotArea field="2" type="button" dataOnly="0" labelOnly="1" outline="0" axis="axisRow" fieldPosition="0"/>
    </format>
    <format dxfId="431">
      <pivotArea field="5" type="button" dataOnly="0" labelOnly="1" outline="0" axis="axisRow" fieldPosition="1"/>
    </format>
    <format dxfId="430">
      <pivotArea dataOnly="0" labelOnly="1" outline="0" fieldPosition="0">
        <references count="1">
          <reference field="2" count="0"/>
        </references>
      </pivotArea>
    </format>
    <format dxfId="429">
      <pivotArea dataOnly="0" labelOnly="1" outline="0" fieldPosition="0">
        <references count="1">
          <reference field="2" count="0" defaultSubtotal="1"/>
        </references>
      </pivotArea>
    </format>
    <format dxfId="428">
      <pivotArea dataOnly="0" labelOnly="1" grandRow="1" outline="0" fieldPosition="0"/>
    </format>
    <format dxfId="427">
      <pivotArea dataOnly="0" labelOnly="1" fieldPosition="0">
        <references count="2">
          <reference field="2" count="1" selected="0">
            <x v="0"/>
          </reference>
          <reference field="5" count="4">
            <x v="11"/>
            <x v="25"/>
            <x v="29"/>
            <x v="38"/>
          </reference>
        </references>
      </pivotArea>
    </format>
    <format dxfId="426">
      <pivotArea dataOnly="0" labelOnly="1" fieldPosition="0">
        <references count="2">
          <reference field="2" count="1" selected="0">
            <x v="2"/>
          </reference>
          <reference field="5" count="9">
            <x v="27"/>
            <x v="32"/>
            <x v="42"/>
            <x v="56"/>
            <x v="62"/>
            <x v="71"/>
            <x v="74"/>
            <x v="75"/>
            <x v="77"/>
          </reference>
        </references>
      </pivotArea>
    </format>
    <format dxfId="425">
      <pivotArea dataOnly="0" labelOnly="1" fieldPosition="0">
        <references count="2">
          <reference field="2" count="1" selected="0">
            <x v="4"/>
          </reference>
          <reference field="5" count="3">
            <x v="5"/>
            <x v="64"/>
            <x v="76"/>
          </reference>
        </references>
      </pivotArea>
    </format>
    <format dxfId="424">
      <pivotArea dataOnly="0" labelOnly="1" fieldPosition="0">
        <references count="2">
          <reference field="2" count="1" selected="0">
            <x v="7"/>
          </reference>
          <reference field="5" count="9">
            <x v="8"/>
            <x v="13"/>
            <x v="26"/>
            <x v="34"/>
            <x v="53"/>
            <x v="54"/>
            <x v="61"/>
            <x v="67"/>
            <x v="69"/>
          </reference>
        </references>
      </pivotArea>
    </format>
    <format dxfId="423">
      <pivotArea dataOnly="0" labelOnly="1" fieldPosition="0">
        <references count="2">
          <reference field="2" count="1" selected="0">
            <x v="9"/>
          </reference>
          <reference field="5" count="3">
            <x v="19"/>
            <x v="65"/>
            <x v="72"/>
          </reference>
        </references>
      </pivotArea>
    </format>
    <format dxfId="422">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421">
      <pivotArea dataOnly="0" labelOnly="1" fieldPosition="0">
        <references count="2">
          <reference field="2" count="1" selected="0">
            <x v="13"/>
          </reference>
          <reference field="5" count="13">
            <x v="0"/>
            <x v="1"/>
            <x v="2"/>
            <x v="14"/>
            <x v="16"/>
            <x v="20"/>
            <x v="21"/>
            <x v="35"/>
            <x v="36"/>
            <x v="41"/>
            <x v="44"/>
            <x v="47"/>
            <x v="66"/>
          </reference>
        </references>
      </pivotArea>
    </format>
    <format dxfId="420">
      <pivotArea dataOnly="0" labelOnly="1" fieldPosition="0">
        <references count="2">
          <reference field="2" count="1" selected="0">
            <x v="15"/>
          </reference>
          <reference field="5" count="6">
            <x v="6"/>
            <x v="30"/>
            <x v="39"/>
            <x v="45"/>
            <x v="46"/>
            <x v="51"/>
          </reference>
        </references>
      </pivotArea>
    </format>
    <format dxfId="419">
      <pivotArea dataOnly="0" labelOnly="1" fieldPosition="0">
        <references count="2">
          <reference field="2" count="1" selected="0">
            <x v="17"/>
          </reference>
          <reference field="5" count="14">
            <x v="3"/>
            <x v="4"/>
            <x v="7"/>
            <x v="9"/>
            <x v="10"/>
            <x v="12"/>
            <x v="15"/>
            <x v="18"/>
            <x v="23"/>
            <x v="24"/>
            <x v="28"/>
            <x v="43"/>
            <x v="50"/>
            <x v="73"/>
          </reference>
        </references>
      </pivotArea>
    </format>
    <format dxfId="418">
      <pivotArea dataOnly="0" labelOnly="1" outline="0" fieldPosition="0">
        <references count="1">
          <reference field="4294967294" count="2">
            <x v="0"/>
            <x v="1"/>
          </reference>
        </references>
      </pivotArea>
    </format>
    <format dxfId="417">
      <pivotArea type="all" dataOnly="0" outline="0" fieldPosition="0"/>
    </format>
    <format dxfId="416">
      <pivotArea outline="0" collapsedLevelsAreSubtotals="1" fieldPosition="0"/>
    </format>
    <format dxfId="415">
      <pivotArea field="2" type="button" dataOnly="0" labelOnly="1" outline="0" axis="axisRow" fieldPosition="0"/>
    </format>
    <format dxfId="414">
      <pivotArea field="5" type="button" dataOnly="0" labelOnly="1" outline="0" axis="axisRow" fieldPosition="1"/>
    </format>
    <format dxfId="413">
      <pivotArea dataOnly="0" labelOnly="1" outline="0" fieldPosition="0">
        <references count="1">
          <reference field="2" count="0"/>
        </references>
      </pivotArea>
    </format>
    <format dxfId="412">
      <pivotArea dataOnly="0" labelOnly="1" outline="0" fieldPosition="0">
        <references count="1">
          <reference field="2" count="0" defaultSubtotal="1"/>
        </references>
      </pivotArea>
    </format>
    <format dxfId="411">
      <pivotArea dataOnly="0" labelOnly="1" grandRow="1" outline="0" fieldPosition="0"/>
    </format>
    <format dxfId="410">
      <pivotArea dataOnly="0" labelOnly="1" fieldPosition="0">
        <references count="2">
          <reference field="2" count="1" selected="0">
            <x v="19"/>
          </reference>
          <reference field="5" count="3">
            <x v="109"/>
            <x v="112"/>
            <x v="149"/>
          </reference>
        </references>
      </pivotArea>
    </format>
    <format dxfId="409">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408">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407">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406">
      <pivotArea dataOnly="0" labelOnly="1" fieldPosition="0">
        <references count="2">
          <reference field="2" count="1" selected="0">
            <x v="23"/>
          </reference>
          <reference field="5" count="9">
            <x v="80"/>
            <x v="81"/>
            <x v="83"/>
            <x v="84"/>
            <x v="85"/>
            <x v="87"/>
            <x v="89"/>
            <x v="90"/>
            <x v="99"/>
          </reference>
        </references>
      </pivotArea>
    </format>
    <format dxfId="405">
      <pivotArea dataOnly="0" labelOnly="1" fieldPosition="0">
        <references count="2">
          <reference field="2" count="1" selected="0">
            <x v="24"/>
          </reference>
          <reference field="5" count="9">
            <x v="133"/>
            <x v="135"/>
            <x v="136"/>
            <x v="138"/>
            <x v="139"/>
            <x v="140"/>
            <x v="141"/>
            <x v="142"/>
            <x v="143"/>
          </reference>
        </references>
      </pivotArea>
    </format>
    <format dxfId="404">
      <pivotArea dataOnly="0" labelOnly="1" fieldPosition="0">
        <references count="2">
          <reference field="2" count="1" selected="0">
            <x v="25"/>
          </reference>
          <reference field="5" count="6">
            <x v="104"/>
            <x v="105"/>
            <x v="106"/>
            <x v="107"/>
            <x v="108"/>
            <x v="137"/>
          </reference>
        </references>
      </pivotArea>
    </format>
    <format dxfId="403">
      <pivotArea dataOnly="0" labelOnly="1" fieldPosition="0">
        <references count="2">
          <reference field="2" count="1" selected="0">
            <x v="26"/>
          </reference>
          <reference field="5" count="4">
            <x v="145"/>
            <x v="146"/>
            <x v="147"/>
            <x v="148"/>
          </reference>
        </references>
      </pivotArea>
    </format>
    <format dxfId="402">
      <pivotArea dataOnly="0" labelOnly="1" fieldPosition="0">
        <references count="2">
          <reference field="2" count="1" selected="0">
            <x v="27"/>
          </reference>
          <reference field="5" count="3">
            <x v="150"/>
            <x v="152"/>
            <x v="154"/>
          </reference>
        </references>
      </pivotArea>
    </format>
    <format dxfId="401">
      <pivotArea dataOnly="0" labelOnly="1" outline="0" fieldPosition="0">
        <references count="1">
          <reference field="4294967294" count="2">
            <x v="0"/>
            <x v="1"/>
          </reference>
        </references>
      </pivotArea>
    </format>
    <format dxfId="400">
      <pivotArea fieldPosition="0">
        <references count="1">
          <reference field="2" count="1">
            <x v="20"/>
          </reference>
        </references>
      </pivotArea>
    </format>
    <format dxfId="399">
      <pivotArea collapsedLevelsAreSubtotals="1" fieldPosition="0">
        <references count="2">
          <reference field="2" count="1" selected="0">
            <x v="21"/>
          </reference>
          <reference field="5" count="14">
            <x v="111"/>
            <x v="113"/>
            <x v="114"/>
            <x v="115"/>
            <x v="116"/>
            <x v="118"/>
            <x v="119"/>
            <x v="120"/>
            <x v="121"/>
            <x v="123"/>
            <x v="126"/>
            <x v="129"/>
            <x v="144"/>
            <x v="155"/>
          </reference>
        </references>
      </pivotArea>
    </format>
    <format dxfId="398">
      <pivotArea field="2" type="button" dataOnly="0" labelOnly="1" outline="0" axis="axisRow" fieldPosition="0"/>
    </format>
    <format dxfId="397">
      <pivotArea field="5" type="button" dataOnly="0" labelOnly="1" outline="0" axis="axisRow" fieldPosition="1"/>
    </format>
    <format dxfId="396">
      <pivotArea dataOnly="0" labelOnly="1" outline="0" fieldPosition="0">
        <references count="1">
          <reference field="4294967294" count="2">
            <x v="0"/>
            <x v="1"/>
          </reference>
        </references>
      </pivotArea>
    </format>
    <format dxfId="395">
      <pivotArea collapsedLevelsAreSubtotals="1" fieldPosition="0">
        <references count="2">
          <reference field="2" count="1" selected="0">
            <x v="22"/>
          </reference>
          <reference field="5" count="16">
            <x v="79"/>
            <x v="82"/>
            <x v="86"/>
            <x v="88"/>
            <x v="91"/>
            <x v="92"/>
            <x v="93"/>
            <x v="94"/>
            <x v="95"/>
            <x v="96"/>
            <x v="97"/>
            <x v="98"/>
            <x v="100"/>
            <x v="101"/>
            <x v="102"/>
            <x v="103"/>
          </reference>
        </references>
      </pivotArea>
    </format>
    <format dxfId="394">
      <pivotArea fieldPosition="0">
        <references count="1">
          <reference field="2" count="1" defaultSubtotal="1">
            <x v="22"/>
          </reference>
        </references>
      </pivotArea>
    </format>
    <format dxfId="393">
      <pivotArea fieldPosition="0">
        <references count="1">
          <reference field="2" count="1">
            <x v="23"/>
          </reference>
        </references>
      </pivotArea>
    </format>
    <format dxfId="392">
      <pivotArea collapsedLevelsAreSubtotals="1" fieldPosition="0">
        <references count="2">
          <reference field="2" count="1" selected="0">
            <x v="23"/>
          </reference>
          <reference field="5" count="5">
            <x v="80"/>
            <x v="81"/>
            <x v="83"/>
            <x v="84"/>
            <x v="85"/>
          </reference>
        </references>
      </pivotArea>
    </format>
    <format dxfId="391">
      <pivotArea field="2" type="button" dataOnly="0" labelOnly="1" outline="0" axis="axisRow" fieldPosition="0"/>
    </format>
    <format dxfId="390">
      <pivotArea field="5" type="button" dataOnly="0" labelOnly="1" outline="0" axis="axisRow" fieldPosition="1"/>
    </format>
    <format dxfId="389">
      <pivotArea dataOnly="0" labelOnly="1" outline="0" fieldPosition="0">
        <references count="1">
          <reference field="4294967294" count="2">
            <x v="0"/>
            <x v="1"/>
          </reference>
        </references>
      </pivotArea>
    </format>
    <format dxfId="388">
      <pivotArea field="2" type="button" dataOnly="0" labelOnly="1" outline="0" axis="axisRow" fieldPosition="0"/>
    </format>
    <format dxfId="387">
      <pivotArea field="5" type="button" dataOnly="0" labelOnly="1" outline="0" axis="axisRow" fieldPosition="1"/>
    </format>
    <format dxfId="386">
      <pivotArea dataOnly="0" labelOnly="1" outline="0" fieldPosition="0">
        <references count="1">
          <reference field="4294967294" count="2">
            <x v="0"/>
            <x v="1"/>
          </reference>
        </references>
      </pivotArea>
    </format>
    <format dxfId="385">
      <pivotArea field="2" type="button" dataOnly="0" labelOnly="1" outline="0" axis="axisRow" fieldPosition="0"/>
    </format>
    <format dxfId="384">
      <pivotArea field="5" type="button" dataOnly="0" labelOnly="1" outline="0" axis="axisRow" fieldPosition="1"/>
    </format>
    <format dxfId="383">
      <pivotArea dataOnly="0" labelOnly="1" outline="0" fieldPosition="0">
        <references count="1">
          <reference field="4294967294" count="2">
            <x v="0"/>
            <x v="1"/>
          </reference>
        </references>
      </pivotArea>
    </format>
    <format dxfId="382">
      <pivotArea field="2" type="button" dataOnly="0" labelOnly="1" outline="0" axis="axisRow" fieldPosition="0"/>
    </format>
    <format dxfId="381">
      <pivotArea field="5" type="button" dataOnly="0" labelOnly="1" outline="0" axis="axisRow" fieldPosition="1"/>
    </format>
    <format dxfId="380">
      <pivotArea dataOnly="0" labelOnly="1" outline="0" fieldPosition="0">
        <references count="1">
          <reference field="4294967294" count="2">
            <x v="0"/>
            <x v="1"/>
          </reference>
        </references>
      </pivotArea>
    </format>
    <format dxfId="379">
      <pivotArea field="2" type="button" dataOnly="0" labelOnly="1" outline="0" axis="axisRow" fieldPosition="0"/>
    </format>
    <format dxfId="378">
      <pivotArea field="5" type="button" dataOnly="0" labelOnly="1" outline="0" axis="axisRow" fieldPosition="1"/>
    </format>
    <format dxfId="377">
      <pivotArea dataOnly="0" labelOnly="1" outline="0" fieldPosition="0">
        <references count="1">
          <reference field="4294967294" count="2">
            <x v="0"/>
            <x v="1"/>
          </reference>
        </references>
      </pivotArea>
    </format>
    <format dxfId="376">
      <pivotArea field="2" type="button" dataOnly="0" labelOnly="1" outline="0" axis="axisRow" fieldPosition="0"/>
    </format>
    <format dxfId="375">
      <pivotArea field="5" type="button" dataOnly="0" labelOnly="1" outline="0" axis="axisRow" fieldPosition="1"/>
    </format>
    <format dxfId="374">
      <pivotArea dataOnly="0" labelOnly="1" outline="0" fieldPosition="0">
        <references count="1">
          <reference field="4294967294" count="2">
            <x v="0"/>
            <x v="1"/>
          </reference>
        </references>
      </pivotArea>
    </format>
    <format dxfId="373">
      <pivotArea type="all" dataOnly="0" outline="0" fieldPosition="0"/>
    </format>
    <format dxfId="372">
      <pivotArea outline="0" collapsedLevelsAreSubtotals="1" fieldPosition="0"/>
    </format>
    <format dxfId="371">
      <pivotArea field="2" type="button" dataOnly="0" labelOnly="1" outline="0" axis="axisRow" fieldPosition="0"/>
    </format>
    <format dxfId="370">
      <pivotArea field="5" type="button" dataOnly="0" labelOnly="1" outline="0" axis="axisRow" fieldPosition="1"/>
    </format>
    <format dxfId="369">
      <pivotArea dataOnly="0" labelOnly="1" outline="0" fieldPosition="0">
        <references count="1">
          <reference field="2" count="0"/>
        </references>
      </pivotArea>
    </format>
    <format dxfId="368">
      <pivotArea dataOnly="0" labelOnly="1" outline="0" fieldPosition="0">
        <references count="1">
          <reference field="2" count="0" defaultSubtotal="1"/>
        </references>
      </pivotArea>
    </format>
    <format dxfId="367">
      <pivotArea dataOnly="0" labelOnly="1" grandRow="1" outline="0" fieldPosition="0"/>
    </format>
    <format dxfId="366">
      <pivotArea dataOnly="0" labelOnly="1" fieldPosition="0">
        <references count="2">
          <reference field="2" count="1" selected="0">
            <x v="19"/>
          </reference>
          <reference field="5" count="3">
            <x v="109"/>
            <x v="112"/>
            <x v="149"/>
          </reference>
        </references>
      </pivotArea>
    </format>
    <format dxfId="365">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364">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363">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362">
      <pivotArea dataOnly="0" labelOnly="1" fieldPosition="0">
        <references count="2">
          <reference field="2" count="1" selected="0">
            <x v="23"/>
          </reference>
          <reference field="5" count="10">
            <x v="80"/>
            <x v="81"/>
            <x v="83"/>
            <x v="84"/>
            <x v="85"/>
            <x v="87"/>
            <x v="89"/>
            <x v="90"/>
            <x v="99"/>
            <x v="156"/>
          </reference>
        </references>
      </pivotArea>
    </format>
    <format dxfId="361">
      <pivotArea dataOnly="0" labelOnly="1" fieldPosition="0">
        <references count="2">
          <reference field="2" count="1" selected="0">
            <x v="24"/>
          </reference>
          <reference field="5" count="9">
            <x v="133"/>
            <x v="135"/>
            <x v="136"/>
            <x v="138"/>
            <x v="139"/>
            <x v="140"/>
            <x v="141"/>
            <x v="142"/>
            <x v="143"/>
          </reference>
        </references>
      </pivotArea>
    </format>
    <format dxfId="360">
      <pivotArea dataOnly="0" labelOnly="1" fieldPosition="0">
        <references count="2">
          <reference field="2" count="1" selected="0">
            <x v="25"/>
          </reference>
          <reference field="5" count="6">
            <x v="104"/>
            <x v="105"/>
            <x v="106"/>
            <x v="107"/>
            <x v="108"/>
            <x v="137"/>
          </reference>
        </references>
      </pivotArea>
    </format>
    <format dxfId="359">
      <pivotArea dataOnly="0" labelOnly="1" fieldPosition="0">
        <references count="2">
          <reference field="2" count="1" selected="0">
            <x v="26"/>
          </reference>
          <reference field="5" count="7">
            <x v="145"/>
            <x v="146"/>
            <x v="147"/>
            <x v="148"/>
            <x v="157"/>
            <x v="158"/>
            <x v="159"/>
          </reference>
        </references>
      </pivotArea>
    </format>
    <format dxfId="358">
      <pivotArea dataOnly="0" labelOnly="1" fieldPosition="0">
        <references count="2">
          <reference field="2" count="1" selected="0">
            <x v="27"/>
          </reference>
          <reference field="5" count="3">
            <x v="150"/>
            <x v="152"/>
            <x v="154"/>
          </reference>
        </references>
      </pivotArea>
    </format>
    <format dxfId="357">
      <pivotArea dataOnly="0" labelOnly="1" outline="0" fieldPosition="0">
        <references count="1">
          <reference field="4294967294" count="2">
            <x v="0"/>
            <x v="1"/>
          </reference>
        </references>
      </pivotArea>
    </format>
    <format dxfId="356">
      <pivotArea grandRow="1" outline="0" collapsedLevelsAreSubtotals="1" fieldPosition="0"/>
    </format>
  </formats>
  <conditionalFormats count="4">
    <conditionalFormat priority="35">
      <pivotAreas count="1">
        <pivotArea type="data" collapsedLevelsAreSubtotals="1" fieldPosition="0">
          <references count="1">
            <reference field="2" count="1" defaultSubtotal="1">
              <x v="21"/>
            </reference>
          </references>
        </pivotArea>
      </pivotAreas>
    </conditionalFormat>
    <conditionalFormat priority="34">
      <pivotAreas count="6">
        <pivotArea type="data" collapsedLevelsAreSubtotals="1" fieldPosition="0">
          <references count="2">
            <reference field="2" count="1" selected="0">
              <x v="21"/>
            </reference>
            <reference field="5" count="5">
              <x v="123"/>
              <x v="126"/>
              <x v="129"/>
              <x v="144"/>
              <x v="155"/>
            </reference>
          </references>
        </pivotArea>
        <pivotArea type="data" collapsedLevelsAreSubtotals="1" fieldPosition="0">
          <references count="1">
            <reference field="2" count="1" defaultSubtotal="1">
              <x v="21"/>
            </reference>
          </references>
        </pivotArea>
        <pivotArea type="data" collapsedLevelsAreSubtotals="1" fieldPosition="0">
          <references count="1">
            <reference field="2" count="1" defaultSubtotal="1">
              <x v="22"/>
            </reference>
          </references>
        </pivotArea>
        <pivotArea type="data" collapsedLevelsAreSubtotals="1" fieldPosition="0">
          <references count="2">
            <reference field="2" count="1" selected="0">
              <x v="22"/>
            </reference>
            <reference field="5" count="17">
              <x v="78"/>
              <x v="79"/>
              <x v="82"/>
              <x v="86"/>
              <x v="88"/>
              <x v="91"/>
              <x v="92"/>
              <x v="93"/>
              <x v="94"/>
              <x v="95"/>
              <x v="96"/>
              <x v="97"/>
              <x v="98"/>
              <x v="100"/>
              <x v="101"/>
              <x v="102"/>
              <x v="103"/>
            </reference>
          </references>
        </pivotArea>
        <pivotArea type="data" collapsedLevelsAreSubtotals="1" fieldPosition="0">
          <references count="1">
            <reference field="2" count="1" defaultSubtotal="1">
              <x v="22"/>
            </reference>
          </references>
        </pivotArea>
        <pivotArea type="data" collapsedLevelsAreSubtotals="1" fieldPosition="0">
          <references count="1">
            <reference field="2" count="1" defaultSubtotal="1">
              <x v="23"/>
            </reference>
          </references>
        </pivotArea>
      </pivotAreas>
    </conditionalFormat>
    <conditionalFormat priority="33">
      <pivotAreas count="4">
        <pivotArea type="data" collapsedLevelsAreSubtotals="1" fieldPosition="0">
          <references count="2">
            <reference field="2" count="1" selected="0">
              <x v="23"/>
            </reference>
            <reference field="5" count="10">
              <x v="80"/>
              <x v="81"/>
              <x v="83"/>
              <x v="84"/>
              <x v="85"/>
              <x v="87"/>
              <x v="89"/>
              <x v="90"/>
              <x v="99"/>
              <x v="156"/>
            </reference>
          </references>
        </pivotArea>
        <pivotArea type="data" collapsedLevelsAreSubtotals="1" fieldPosition="0">
          <references count="1">
            <reference field="2" count="1" defaultSubtotal="1">
              <x v="23"/>
            </reference>
          </references>
        </pivotArea>
        <pivotArea type="data" collapsedLevelsAreSubtotals="1" fieldPosition="0">
          <references count="1">
            <reference field="2" count="1">
              <x v="24"/>
            </reference>
          </references>
        </pivotArea>
        <pivotArea type="data" collapsedLevelsAreSubtotals="1" fieldPosition="0">
          <references count="2">
            <reference field="2" count="1" selected="0">
              <x v="24"/>
            </reference>
            <reference field="5" count="7">
              <x v="133"/>
              <x v="135"/>
              <x v="136"/>
              <x v="138"/>
              <x v="139"/>
              <x v="140"/>
              <x v="141"/>
            </reference>
          </references>
        </pivotArea>
      </pivotAreas>
    </conditionalFormat>
    <conditionalFormat priority="32">
      <pivotAreas count="12">
        <pivotArea type="data" collapsedLevelsAreSubtotals="1" fieldPosition="0">
          <references count="2">
            <reference field="2" count="1" selected="0">
              <x v="24"/>
            </reference>
            <reference field="5" count="2">
              <x v="142"/>
              <x v="143"/>
            </reference>
          </references>
        </pivotArea>
        <pivotArea type="data" collapsedLevelsAreSubtotals="1" fieldPosition="0">
          <references count="1">
            <reference field="2" count="1" defaultSubtotal="1">
              <x v="24"/>
            </reference>
          </references>
        </pivotArea>
        <pivotArea type="data" collapsedLevelsAreSubtotals="1" fieldPosition="0">
          <references count="1">
            <reference field="2" count="1">
              <x v="25"/>
            </reference>
          </references>
        </pivotArea>
        <pivotArea type="data" collapsedLevelsAreSubtotals="1" fieldPosition="0">
          <references count="2">
            <reference field="2" count="1" selected="0">
              <x v="25"/>
            </reference>
            <reference field="5" count="6">
              <x v="104"/>
              <x v="105"/>
              <x v="106"/>
              <x v="107"/>
              <x v="108"/>
              <x v="137"/>
            </reference>
          </references>
        </pivotArea>
        <pivotArea type="data" collapsedLevelsAreSubtotals="1" fieldPosition="0">
          <references count="1">
            <reference field="2" count="1" defaultSubtotal="1">
              <x v="25"/>
            </reference>
          </references>
        </pivotArea>
        <pivotArea type="data" collapsedLevelsAreSubtotals="1" fieldPosition="0">
          <references count="1">
            <reference field="2" count="1">
              <x v="26"/>
            </reference>
          </references>
        </pivotArea>
        <pivotArea type="data" collapsedLevelsAreSubtotals="1" fieldPosition="0">
          <references count="2">
            <reference field="2" count="1" selected="0">
              <x v="26"/>
            </reference>
            <reference field="5" count="4">
              <x v="145"/>
              <x v="146"/>
              <x v="147"/>
              <x v="148"/>
            </reference>
          </references>
        </pivotArea>
        <pivotArea type="data" collapsedLevelsAreSubtotals="1" fieldPosition="0">
          <references count="1">
            <reference field="2" count="1" defaultSubtotal="1">
              <x v="26"/>
            </reference>
          </references>
        </pivotArea>
        <pivotArea type="data" collapsedLevelsAreSubtotals="1" fieldPosition="0">
          <references count="1">
            <reference field="2" count="1">
              <x v="27"/>
            </reference>
          </references>
        </pivotArea>
        <pivotArea type="data" collapsedLevelsAreSubtotals="1" fieldPosition="0">
          <references count="2">
            <reference field="2" count="1" selected="0">
              <x v="27"/>
            </reference>
            <reference field="5" count="3">
              <x v="150"/>
              <x v="152"/>
              <x v="154"/>
            </reference>
          </references>
        </pivotArea>
        <pivotArea type="data" collapsedLevelsAreSubtotals="1" fieldPosition="0">
          <references count="1">
            <reference field="2" count="1" defaultSubtotal="1">
              <x v="27"/>
            </reference>
          </references>
        </pivotArea>
        <pivotArea type="data" grandRow="1" outline="0" collapsedLevelsAreSubtotals="1" fieldPosition="0"/>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D3502C0-4225-4E6C-9F3A-A697FC43ABEE}" name="PivotTable14"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306:G409" firstHeaderRow="1" firstDataRow="2"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9">
        <item x="2"/>
        <item n="Move to some where else" m="1" x="4"/>
        <item n="Remain" m="1" x="5"/>
        <item n="Return" m="1" x="6"/>
        <item n="IDPs Remain" x="1"/>
        <item n="IDPs Return" x="0"/>
        <item m="1" x="7"/>
        <item n="Move to somewhere else"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58"/>
  </colFields>
  <colItems count="5">
    <i>
      <x/>
    </i>
    <i>
      <x v="4"/>
    </i>
    <i>
      <x v="5"/>
    </i>
    <i>
      <x v="7"/>
    </i>
    <i t="grand">
      <x/>
    </i>
  </colItems>
  <dataFields count="1">
    <dataField name="Sum of IND" fld="18" baseField="0" baseItem="0"/>
  </dataFields>
  <formats count="308">
    <format dxfId="770">
      <pivotArea field="2" type="button" dataOnly="0" labelOnly="1" outline="0" axis="axisRow" fieldPosition="0"/>
    </format>
    <format dxfId="769">
      <pivotArea field="5" type="button" dataOnly="0" labelOnly="1" outline="0" axis="axisRow" fieldPosition="1"/>
    </format>
    <format dxfId="768">
      <pivotArea dataOnly="0" labelOnly="1" grandCol="1" outline="0" fieldPosition="0"/>
    </format>
    <format dxfId="767">
      <pivotArea fieldPosition="0">
        <references count="1">
          <reference field="2" count="1">
            <x v="0"/>
          </reference>
        </references>
      </pivotArea>
    </format>
    <format dxfId="766">
      <pivotArea collapsedLevelsAreSubtotals="1" fieldPosition="0">
        <references count="2">
          <reference field="2" count="1" selected="0">
            <x v="0"/>
          </reference>
          <reference field="5" count="4">
            <x v="11"/>
            <x v="25"/>
            <x v="29"/>
            <x v="38"/>
          </reference>
        </references>
      </pivotArea>
    </format>
    <format dxfId="765">
      <pivotArea fieldPosition="0">
        <references count="1">
          <reference field="2" count="1" defaultSubtotal="1">
            <x v="0"/>
          </reference>
        </references>
      </pivotArea>
    </format>
    <format dxfId="764">
      <pivotArea fieldPosition="0">
        <references count="1">
          <reference field="2" count="1">
            <x v="2"/>
          </reference>
        </references>
      </pivotArea>
    </format>
    <format dxfId="763">
      <pivotArea collapsedLevelsAreSubtotals="1" fieldPosition="0">
        <references count="2">
          <reference field="2" count="1" selected="0">
            <x v="2"/>
          </reference>
          <reference field="5" count="9">
            <x v="27"/>
            <x v="32"/>
            <x v="42"/>
            <x v="56"/>
            <x v="62"/>
            <x v="71"/>
            <x v="74"/>
            <x v="75"/>
            <x v="77"/>
          </reference>
        </references>
      </pivotArea>
    </format>
    <format dxfId="762">
      <pivotArea fieldPosition="0">
        <references count="1">
          <reference field="2" count="1" defaultSubtotal="1">
            <x v="2"/>
          </reference>
        </references>
      </pivotArea>
    </format>
    <format dxfId="761">
      <pivotArea fieldPosition="0">
        <references count="1">
          <reference field="2" count="1">
            <x v="4"/>
          </reference>
        </references>
      </pivotArea>
    </format>
    <format dxfId="760">
      <pivotArea collapsedLevelsAreSubtotals="1" fieldPosition="0">
        <references count="2">
          <reference field="2" count="1" selected="0">
            <x v="4"/>
          </reference>
          <reference field="5" count="3">
            <x v="5"/>
            <x v="64"/>
            <x v="76"/>
          </reference>
        </references>
      </pivotArea>
    </format>
    <format dxfId="759">
      <pivotArea fieldPosition="0">
        <references count="1">
          <reference field="2" count="1" defaultSubtotal="1">
            <x v="4"/>
          </reference>
        </references>
      </pivotArea>
    </format>
    <format dxfId="758">
      <pivotArea fieldPosition="0">
        <references count="1">
          <reference field="2" count="1">
            <x v="7"/>
          </reference>
        </references>
      </pivotArea>
    </format>
    <format dxfId="757">
      <pivotArea collapsedLevelsAreSubtotals="1" fieldPosition="0">
        <references count="2">
          <reference field="2" count="1" selected="0">
            <x v="7"/>
          </reference>
          <reference field="5" count="9">
            <x v="8"/>
            <x v="13"/>
            <x v="26"/>
            <x v="34"/>
            <x v="53"/>
            <x v="54"/>
            <x v="61"/>
            <x v="67"/>
            <x v="69"/>
          </reference>
        </references>
      </pivotArea>
    </format>
    <format dxfId="756">
      <pivotArea fieldPosition="0">
        <references count="1">
          <reference field="2" count="1" defaultSubtotal="1">
            <x v="7"/>
          </reference>
        </references>
      </pivotArea>
    </format>
    <format dxfId="755">
      <pivotArea fieldPosition="0">
        <references count="1">
          <reference field="2" count="1">
            <x v="9"/>
          </reference>
        </references>
      </pivotArea>
    </format>
    <format dxfId="754">
      <pivotArea collapsedLevelsAreSubtotals="1" fieldPosition="0">
        <references count="2">
          <reference field="2" count="1" selected="0">
            <x v="9"/>
          </reference>
          <reference field="5" count="3">
            <x v="19"/>
            <x v="65"/>
            <x v="72"/>
          </reference>
        </references>
      </pivotArea>
    </format>
    <format dxfId="753">
      <pivotArea fieldPosition="0">
        <references count="1">
          <reference field="2" count="1" defaultSubtotal="1">
            <x v="9"/>
          </reference>
        </references>
      </pivotArea>
    </format>
    <format dxfId="752">
      <pivotArea fieldPosition="0">
        <references count="1">
          <reference field="2" count="1">
            <x v="11"/>
          </reference>
        </references>
      </pivotArea>
    </format>
    <format dxfId="751">
      <pivotArea field="2" type="button" dataOnly="0" labelOnly="1" outline="0" axis="axisRow" fieldPosition="0"/>
    </format>
    <format dxfId="750">
      <pivotArea field="5" type="button" dataOnly="0" labelOnly="1" outline="0" axis="axisRow" fieldPosition="1"/>
    </format>
    <format dxfId="749">
      <pivotArea dataOnly="0" labelOnly="1" outline="0" fieldPosition="0">
        <references count="1">
          <reference field="2" count="6">
            <x v="0"/>
            <x v="2"/>
            <x v="4"/>
            <x v="7"/>
            <x v="9"/>
            <x v="11"/>
          </reference>
        </references>
      </pivotArea>
    </format>
    <format dxfId="748">
      <pivotArea dataOnly="0" labelOnly="1" outline="0" fieldPosition="0">
        <references count="1">
          <reference field="2" count="5" defaultSubtotal="1">
            <x v="0"/>
            <x v="2"/>
            <x v="4"/>
            <x v="7"/>
            <x v="9"/>
          </reference>
        </references>
      </pivotArea>
    </format>
    <format dxfId="747">
      <pivotArea dataOnly="0" labelOnly="1" fieldPosition="0">
        <references count="2">
          <reference field="2" count="1" selected="0">
            <x v="0"/>
          </reference>
          <reference field="5" count="4">
            <x v="11"/>
            <x v="25"/>
            <x v="29"/>
            <x v="38"/>
          </reference>
        </references>
      </pivotArea>
    </format>
    <format dxfId="746">
      <pivotArea dataOnly="0" labelOnly="1" fieldPosition="0">
        <references count="2">
          <reference field="2" count="1" selected="0">
            <x v="2"/>
          </reference>
          <reference field="5" count="9">
            <x v="27"/>
            <x v="32"/>
            <x v="42"/>
            <x v="56"/>
            <x v="62"/>
            <x v="71"/>
            <x v="74"/>
            <x v="75"/>
            <x v="77"/>
          </reference>
        </references>
      </pivotArea>
    </format>
    <format dxfId="745">
      <pivotArea dataOnly="0" labelOnly="1" fieldPosition="0">
        <references count="2">
          <reference field="2" count="1" selected="0">
            <x v="4"/>
          </reference>
          <reference field="5" count="3">
            <x v="5"/>
            <x v="64"/>
            <x v="76"/>
          </reference>
        </references>
      </pivotArea>
    </format>
    <format dxfId="744">
      <pivotArea dataOnly="0" labelOnly="1" fieldPosition="0">
        <references count="2">
          <reference field="2" count="1" selected="0">
            <x v="7"/>
          </reference>
          <reference field="5" count="9">
            <x v="8"/>
            <x v="13"/>
            <x v="26"/>
            <x v="34"/>
            <x v="53"/>
            <x v="54"/>
            <x v="61"/>
            <x v="67"/>
            <x v="69"/>
          </reference>
        </references>
      </pivotArea>
    </format>
    <format dxfId="743">
      <pivotArea dataOnly="0" labelOnly="1" fieldPosition="0">
        <references count="2">
          <reference field="2" count="1" selected="0">
            <x v="9"/>
          </reference>
          <reference field="5" count="3">
            <x v="19"/>
            <x v="65"/>
            <x v="72"/>
          </reference>
        </references>
      </pivotArea>
    </format>
    <format dxfId="742">
      <pivotArea dataOnly="0" labelOnly="1" grandCol="1" outline="0" fieldPosition="0"/>
    </format>
    <format dxfId="741">
      <pivotArea collapsedLevelsAreSubtotals="1" fieldPosition="0">
        <references count="2">
          <reference field="2" count="1" selected="0">
            <x v="11"/>
          </reference>
          <reference field="5" count="17">
            <x v="17"/>
            <x v="22"/>
            <x v="31"/>
            <x v="33"/>
            <x v="37"/>
            <x v="40"/>
            <x v="48"/>
            <x v="49"/>
            <x v="52"/>
            <x v="55"/>
            <x v="57"/>
            <x v="58"/>
            <x v="59"/>
            <x v="60"/>
            <x v="63"/>
            <x v="68"/>
            <x v="70"/>
          </reference>
        </references>
      </pivotArea>
    </format>
    <format dxfId="740">
      <pivotArea fieldPosition="0">
        <references count="1">
          <reference field="2" count="1" defaultSubtotal="1">
            <x v="11"/>
          </reference>
        </references>
      </pivotArea>
    </format>
    <format dxfId="739">
      <pivotArea fieldPosition="0">
        <references count="1">
          <reference field="2" count="1">
            <x v="13"/>
          </reference>
        </references>
      </pivotArea>
    </format>
    <format dxfId="738">
      <pivotArea collapsedLevelsAreSubtotals="1" fieldPosition="0">
        <references count="2">
          <reference field="2" count="1" selected="0">
            <x v="13"/>
          </reference>
          <reference field="5" count="9">
            <x v="0"/>
            <x v="1"/>
            <x v="2"/>
            <x v="14"/>
            <x v="16"/>
            <x v="20"/>
            <x v="21"/>
            <x v="35"/>
            <x v="36"/>
          </reference>
        </references>
      </pivotArea>
    </format>
    <format dxfId="737">
      <pivotArea dataOnly="0" labelOnly="1" outline="0" fieldPosition="0">
        <references count="1">
          <reference field="2" count="2">
            <x v="11"/>
            <x v="13"/>
          </reference>
        </references>
      </pivotArea>
    </format>
    <format dxfId="736">
      <pivotArea dataOnly="0" labelOnly="1" outline="0" fieldPosition="0">
        <references count="1">
          <reference field="2" count="1" defaultSubtotal="1">
            <x v="11"/>
          </reference>
        </references>
      </pivotArea>
    </format>
    <format dxfId="735">
      <pivotArea dataOnly="0" labelOnly="1" outline="0" offset="IV1:IV9" fieldPosition="0">
        <references count="1">
          <reference field="2" count="1">
            <x v="13"/>
          </reference>
        </references>
      </pivotArea>
    </format>
    <format dxfId="734">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733">
      <pivotArea dataOnly="0" labelOnly="1" fieldPosition="0">
        <references count="2">
          <reference field="2" count="1" selected="0">
            <x v="13"/>
          </reference>
          <reference field="5" count="9">
            <x v="0"/>
            <x v="1"/>
            <x v="2"/>
            <x v="14"/>
            <x v="16"/>
            <x v="20"/>
            <x v="21"/>
            <x v="35"/>
            <x v="36"/>
          </reference>
        </references>
      </pivotArea>
    </format>
    <format dxfId="732">
      <pivotArea collapsedLevelsAreSubtotals="1" fieldPosition="0">
        <references count="2">
          <reference field="2" count="1" selected="0">
            <x v="13"/>
          </reference>
          <reference field="5" count="6">
            <x v="35"/>
            <x v="36"/>
            <x v="41"/>
            <x v="44"/>
            <x v="47"/>
            <x v="66"/>
          </reference>
        </references>
      </pivotArea>
    </format>
    <format dxfId="731">
      <pivotArea fieldPosition="0">
        <references count="1">
          <reference field="2" count="1" defaultSubtotal="1">
            <x v="13"/>
          </reference>
        </references>
      </pivotArea>
    </format>
    <format dxfId="730">
      <pivotArea fieldPosition="0">
        <references count="1">
          <reference field="2" count="1">
            <x v="15"/>
          </reference>
        </references>
      </pivotArea>
    </format>
    <format dxfId="729">
      <pivotArea collapsedLevelsAreSubtotals="1" fieldPosition="0">
        <references count="2">
          <reference field="2" count="1" selected="0">
            <x v="15"/>
          </reference>
          <reference field="5" count="6">
            <x v="6"/>
            <x v="30"/>
            <x v="39"/>
            <x v="45"/>
            <x v="46"/>
            <x v="51"/>
          </reference>
        </references>
      </pivotArea>
    </format>
    <format dxfId="728">
      <pivotArea fieldPosition="0">
        <references count="1">
          <reference field="2" count="1" defaultSubtotal="1">
            <x v="15"/>
          </reference>
        </references>
      </pivotArea>
    </format>
    <format dxfId="727">
      <pivotArea fieldPosition="0">
        <references count="1">
          <reference field="2" count="1">
            <x v="17"/>
          </reference>
        </references>
      </pivotArea>
    </format>
    <format dxfId="726">
      <pivotArea collapsedLevelsAreSubtotals="1" fieldPosition="0">
        <references count="2">
          <reference field="2" count="1" selected="0">
            <x v="17"/>
          </reference>
          <reference field="5" count="6">
            <x v="3"/>
            <x v="4"/>
            <x v="7"/>
            <x v="9"/>
            <x v="10"/>
            <x v="12"/>
          </reference>
        </references>
      </pivotArea>
    </format>
    <format dxfId="725">
      <pivotArea dataOnly="0" labelOnly="1" outline="0" offset="IV8:IV256" fieldPosition="0">
        <references count="1">
          <reference field="2" count="1">
            <x v="13"/>
          </reference>
        </references>
      </pivotArea>
    </format>
    <format dxfId="724">
      <pivotArea dataOnly="0" labelOnly="1" outline="0" fieldPosition="0">
        <references count="1">
          <reference field="2" count="2">
            <x v="15"/>
            <x v="17"/>
          </reference>
        </references>
      </pivotArea>
    </format>
    <format dxfId="723">
      <pivotArea dataOnly="0" labelOnly="1" outline="0" fieldPosition="0">
        <references count="1">
          <reference field="2" count="2" defaultSubtotal="1">
            <x v="13"/>
            <x v="15"/>
          </reference>
        </references>
      </pivotArea>
    </format>
    <format dxfId="722">
      <pivotArea dataOnly="0" labelOnly="1" outline="0" offset="IV1:IV6" fieldPosition="0">
        <references count="1">
          <reference field="2" count="1">
            <x v="17"/>
          </reference>
        </references>
      </pivotArea>
    </format>
    <format dxfId="721">
      <pivotArea dataOnly="0" labelOnly="1" fieldPosition="0">
        <references count="2">
          <reference field="2" count="1" selected="0">
            <x v="13"/>
          </reference>
          <reference field="5" count="6">
            <x v="35"/>
            <x v="36"/>
            <x v="41"/>
            <x v="44"/>
            <x v="47"/>
            <x v="66"/>
          </reference>
        </references>
      </pivotArea>
    </format>
    <format dxfId="720">
      <pivotArea dataOnly="0" labelOnly="1" fieldPosition="0">
        <references count="2">
          <reference field="2" count="1" selected="0">
            <x v="15"/>
          </reference>
          <reference field="5" count="6">
            <x v="6"/>
            <x v="30"/>
            <x v="39"/>
            <x v="45"/>
            <x v="46"/>
            <x v="51"/>
          </reference>
        </references>
      </pivotArea>
    </format>
    <format dxfId="719">
      <pivotArea dataOnly="0" labelOnly="1" fieldPosition="0">
        <references count="2">
          <reference field="2" count="1" selected="0">
            <x v="17"/>
          </reference>
          <reference field="5" count="6">
            <x v="3"/>
            <x v="4"/>
            <x v="7"/>
            <x v="9"/>
            <x v="10"/>
            <x v="12"/>
          </reference>
        </references>
      </pivotArea>
    </format>
    <format dxfId="718">
      <pivotArea collapsedLevelsAreSubtotals="1" fieldPosition="0">
        <references count="2">
          <reference field="2" count="1" selected="0">
            <x v="17"/>
          </reference>
          <reference field="5" count="9">
            <x v="12"/>
            <x v="15"/>
            <x v="18"/>
            <x v="23"/>
            <x v="24"/>
            <x v="28"/>
            <x v="43"/>
            <x v="50"/>
            <x v="73"/>
          </reference>
        </references>
      </pivotArea>
    </format>
    <format dxfId="717">
      <pivotArea fieldPosition="0">
        <references count="1">
          <reference field="2" count="1" defaultSubtotal="1">
            <x v="17"/>
          </reference>
        </references>
      </pivotArea>
    </format>
    <format dxfId="716">
      <pivotArea grandRow="1" outline="0" collapsedLevelsAreSubtotals="1" fieldPosition="0"/>
    </format>
    <format dxfId="715">
      <pivotArea dataOnly="0" labelOnly="1" outline="0" offset="IV6:IV256" fieldPosition="0">
        <references count="1">
          <reference field="2" count="1">
            <x v="17"/>
          </reference>
        </references>
      </pivotArea>
    </format>
    <format dxfId="714">
      <pivotArea dataOnly="0" labelOnly="1" outline="0" fieldPosition="0">
        <references count="1">
          <reference field="2" count="1" defaultSubtotal="1">
            <x v="17"/>
          </reference>
        </references>
      </pivotArea>
    </format>
    <format dxfId="713">
      <pivotArea dataOnly="0" labelOnly="1" grandRow="1" outline="0" fieldPosition="0"/>
    </format>
    <format dxfId="712">
      <pivotArea dataOnly="0" labelOnly="1" fieldPosition="0">
        <references count="2">
          <reference field="2" count="1" selected="0">
            <x v="17"/>
          </reference>
          <reference field="5" count="9">
            <x v="12"/>
            <x v="15"/>
            <x v="18"/>
            <x v="23"/>
            <x v="24"/>
            <x v="28"/>
            <x v="43"/>
            <x v="50"/>
            <x v="73"/>
          </reference>
        </references>
      </pivotArea>
    </format>
    <format dxfId="711">
      <pivotArea type="all" dataOnly="0" outline="0" fieldPosition="0"/>
    </format>
    <format dxfId="710">
      <pivotArea outline="0" collapsedLevelsAreSubtotals="1" fieldPosition="0"/>
    </format>
    <format dxfId="709">
      <pivotArea type="origin" dataOnly="0" labelOnly="1" outline="0" fieldPosition="0"/>
    </format>
    <format dxfId="708">
      <pivotArea field="58" type="button" dataOnly="0" labelOnly="1" outline="0" axis="axisCol" fieldPosition="0"/>
    </format>
    <format dxfId="707">
      <pivotArea type="topRight" dataOnly="0" labelOnly="1" outline="0" fieldPosition="0"/>
    </format>
    <format dxfId="706">
      <pivotArea field="2" type="button" dataOnly="0" labelOnly="1" outline="0" axis="axisRow" fieldPosition="0"/>
    </format>
    <format dxfId="705">
      <pivotArea field="5" type="button" dataOnly="0" labelOnly="1" outline="0" axis="axisRow" fieldPosition="1"/>
    </format>
    <format dxfId="704">
      <pivotArea dataOnly="0" labelOnly="1" outline="0" fieldPosition="0">
        <references count="1">
          <reference field="2" count="0"/>
        </references>
      </pivotArea>
    </format>
    <format dxfId="703">
      <pivotArea dataOnly="0" labelOnly="1" outline="0" fieldPosition="0">
        <references count="1">
          <reference field="2" count="0" defaultSubtotal="1"/>
        </references>
      </pivotArea>
    </format>
    <format dxfId="702">
      <pivotArea dataOnly="0" labelOnly="1" grandRow="1" outline="0" fieldPosition="0"/>
    </format>
    <format dxfId="701">
      <pivotArea dataOnly="0" labelOnly="1" fieldPosition="0">
        <references count="2">
          <reference field="2" count="1" selected="0">
            <x v="0"/>
          </reference>
          <reference field="5" count="4">
            <x v="11"/>
            <x v="25"/>
            <x v="29"/>
            <x v="38"/>
          </reference>
        </references>
      </pivotArea>
    </format>
    <format dxfId="700">
      <pivotArea dataOnly="0" labelOnly="1" fieldPosition="0">
        <references count="2">
          <reference field="2" count="1" selected="0">
            <x v="2"/>
          </reference>
          <reference field="5" count="9">
            <x v="27"/>
            <x v="32"/>
            <x v="42"/>
            <x v="56"/>
            <x v="62"/>
            <x v="71"/>
            <x v="74"/>
            <x v="75"/>
            <x v="77"/>
          </reference>
        </references>
      </pivotArea>
    </format>
    <format dxfId="699">
      <pivotArea dataOnly="0" labelOnly="1" fieldPosition="0">
        <references count="2">
          <reference field="2" count="1" selected="0">
            <x v="4"/>
          </reference>
          <reference field="5" count="3">
            <x v="5"/>
            <x v="64"/>
            <x v="76"/>
          </reference>
        </references>
      </pivotArea>
    </format>
    <format dxfId="698">
      <pivotArea dataOnly="0" labelOnly="1" fieldPosition="0">
        <references count="2">
          <reference field="2" count="1" selected="0">
            <x v="7"/>
          </reference>
          <reference field="5" count="9">
            <x v="8"/>
            <x v="13"/>
            <x v="26"/>
            <x v="34"/>
            <x v="53"/>
            <x v="54"/>
            <x v="61"/>
            <x v="67"/>
            <x v="69"/>
          </reference>
        </references>
      </pivotArea>
    </format>
    <format dxfId="697">
      <pivotArea dataOnly="0" labelOnly="1" fieldPosition="0">
        <references count="2">
          <reference field="2" count="1" selected="0">
            <x v="9"/>
          </reference>
          <reference field="5" count="3">
            <x v="19"/>
            <x v="65"/>
            <x v="72"/>
          </reference>
        </references>
      </pivotArea>
    </format>
    <format dxfId="696">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695">
      <pivotArea dataOnly="0" labelOnly="1" fieldPosition="0">
        <references count="2">
          <reference field="2" count="1" selected="0">
            <x v="13"/>
          </reference>
          <reference field="5" count="13">
            <x v="0"/>
            <x v="1"/>
            <x v="2"/>
            <x v="14"/>
            <x v="16"/>
            <x v="20"/>
            <x v="21"/>
            <x v="35"/>
            <x v="36"/>
            <x v="41"/>
            <x v="44"/>
            <x v="47"/>
            <x v="66"/>
          </reference>
        </references>
      </pivotArea>
    </format>
    <format dxfId="694">
      <pivotArea dataOnly="0" labelOnly="1" fieldPosition="0">
        <references count="2">
          <reference field="2" count="1" selected="0">
            <x v="15"/>
          </reference>
          <reference field="5" count="6">
            <x v="6"/>
            <x v="30"/>
            <x v="39"/>
            <x v="45"/>
            <x v="46"/>
            <x v="51"/>
          </reference>
        </references>
      </pivotArea>
    </format>
    <format dxfId="693">
      <pivotArea dataOnly="0" labelOnly="1" fieldPosition="0">
        <references count="2">
          <reference field="2" count="1" selected="0">
            <x v="17"/>
          </reference>
          <reference field="5" count="14">
            <x v="3"/>
            <x v="4"/>
            <x v="7"/>
            <x v="9"/>
            <x v="10"/>
            <x v="12"/>
            <x v="15"/>
            <x v="18"/>
            <x v="23"/>
            <x v="24"/>
            <x v="28"/>
            <x v="43"/>
            <x v="50"/>
            <x v="73"/>
          </reference>
        </references>
      </pivotArea>
    </format>
    <format dxfId="692">
      <pivotArea dataOnly="0" labelOnly="1" grandCol="1" outline="0" fieldPosition="0"/>
    </format>
    <format dxfId="691">
      <pivotArea type="all" dataOnly="0" outline="0" fieldPosition="0"/>
    </format>
    <format dxfId="690">
      <pivotArea outline="0" collapsedLevelsAreSubtotals="1" fieldPosition="0"/>
    </format>
    <format dxfId="689">
      <pivotArea type="origin" dataOnly="0" labelOnly="1" outline="0" fieldPosition="0"/>
    </format>
    <format dxfId="688">
      <pivotArea field="58" type="button" dataOnly="0" labelOnly="1" outline="0" axis="axisCol" fieldPosition="0"/>
    </format>
    <format dxfId="687">
      <pivotArea type="topRight" dataOnly="0" labelOnly="1" outline="0" fieldPosition="0"/>
    </format>
    <format dxfId="686">
      <pivotArea field="2" type="button" dataOnly="0" labelOnly="1" outline="0" axis="axisRow" fieldPosition="0"/>
    </format>
    <format dxfId="685">
      <pivotArea field="5" type="button" dataOnly="0" labelOnly="1" outline="0" axis="axisRow" fieldPosition="1"/>
    </format>
    <format dxfId="684">
      <pivotArea dataOnly="0" labelOnly="1" outline="0" fieldPosition="0">
        <references count="1">
          <reference field="2" count="0"/>
        </references>
      </pivotArea>
    </format>
    <format dxfId="683">
      <pivotArea dataOnly="0" labelOnly="1" outline="0" fieldPosition="0">
        <references count="1">
          <reference field="2" count="0" defaultSubtotal="1"/>
        </references>
      </pivotArea>
    </format>
    <format dxfId="682">
      <pivotArea dataOnly="0" labelOnly="1" grandRow="1" outline="0" fieldPosition="0"/>
    </format>
    <format dxfId="681">
      <pivotArea dataOnly="0" labelOnly="1" fieldPosition="0">
        <references count="2">
          <reference field="2" count="1" selected="0">
            <x v="19"/>
          </reference>
          <reference field="5" count="3">
            <x v="109"/>
            <x v="112"/>
            <x v="149"/>
          </reference>
        </references>
      </pivotArea>
    </format>
    <format dxfId="680">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679">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678">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677">
      <pivotArea dataOnly="0" labelOnly="1" fieldPosition="0">
        <references count="2">
          <reference field="2" count="1" selected="0">
            <x v="23"/>
          </reference>
          <reference field="5" count="9">
            <x v="80"/>
            <x v="81"/>
            <x v="83"/>
            <x v="84"/>
            <x v="85"/>
            <x v="87"/>
            <x v="89"/>
            <x v="90"/>
            <x v="99"/>
          </reference>
        </references>
      </pivotArea>
    </format>
    <format dxfId="676">
      <pivotArea dataOnly="0" labelOnly="1" fieldPosition="0">
        <references count="2">
          <reference field="2" count="1" selected="0">
            <x v="24"/>
          </reference>
          <reference field="5" count="9">
            <x v="133"/>
            <x v="135"/>
            <x v="136"/>
            <x v="138"/>
            <x v="139"/>
            <x v="140"/>
            <x v="141"/>
            <x v="142"/>
            <x v="143"/>
          </reference>
        </references>
      </pivotArea>
    </format>
    <format dxfId="675">
      <pivotArea dataOnly="0" labelOnly="1" fieldPosition="0">
        <references count="2">
          <reference field="2" count="1" selected="0">
            <x v="25"/>
          </reference>
          <reference field="5" count="6">
            <x v="104"/>
            <x v="105"/>
            <x v="106"/>
            <x v="107"/>
            <x v="108"/>
            <x v="137"/>
          </reference>
        </references>
      </pivotArea>
    </format>
    <format dxfId="674">
      <pivotArea dataOnly="0" labelOnly="1" fieldPosition="0">
        <references count="2">
          <reference field="2" count="1" selected="0">
            <x v="26"/>
          </reference>
          <reference field="5" count="4">
            <x v="145"/>
            <x v="146"/>
            <x v="147"/>
            <x v="148"/>
          </reference>
        </references>
      </pivotArea>
    </format>
    <format dxfId="673">
      <pivotArea dataOnly="0" labelOnly="1" fieldPosition="0">
        <references count="2">
          <reference field="2" count="1" selected="0">
            <x v="27"/>
          </reference>
          <reference field="5" count="3">
            <x v="150"/>
            <x v="152"/>
            <x v="154"/>
          </reference>
        </references>
      </pivotArea>
    </format>
    <format dxfId="672">
      <pivotArea dataOnly="0" labelOnly="1" grandCol="1" outline="0" fieldPosition="0"/>
    </format>
    <format dxfId="671">
      <pivotArea fieldPosition="0">
        <references count="1">
          <reference field="2" count="1">
            <x v="19"/>
          </reference>
        </references>
      </pivotArea>
    </format>
    <format dxfId="670">
      <pivotArea collapsedLevelsAreSubtotals="1" fieldPosition="0">
        <references count="2">
          <reference field="2" count="1" selected="0">
            <x v="19"/>
          </reference>
          <reference field="5" count="3">
            <x v="109"/>
            <x v="112"/>
            <x v="149"/>
          </reference>
        </references>
      </pivotArea>
    </format>
    <format dxfId="669">
      <pivotArea type="origin" dataOnly="0" labelOnly="1" outline="0" fieldPosition="0"/>
    </format>
    <format dxfId="668">
      <pivotArea field="58" type="button" dataOnly="0" labelOnly="1" outline="0" axis="axisCol" fieldPosition="0"/>
    </format>
    <format dxfId="667">
      <pivotArea type="topRight" dataOnly="0" labelOnly="1" outline="0" fieldPosition="0"/>
    </format>
    <format dxfId="666">
      <pivotArea field="2" type="button" dataOnly="0" labelOnly="1" outline="0" axis="axisRow" fieldPosition="0"/>
    </format>
    <format dxfId="665">
      <pivotArea field="5" type="button" dataOnly="0" labelOnly="1" outline="0" axis="axisRow" fieldPosition="1"/>
    </format>
    <format dxfId="664">
      <pivotArea dataOnly="0" labelOnly="1" outline="0" fieldPosition="0">
        <references count="1">
          <reference field="2" count="1">
            <x v="19"/>
          </reference>
        </references>
      </pivotArea>
    </format>
    <format dxfId="663">
      <pivotArea dataOnly="0" labelOnly="1" fieldPosition="0">
        <references count="2">
          <reference field="2" count="1" selected="0">
            <x v="19"/>
          </reference>
          <reference field="5" count="3">
            <x v="109"/>
            <x v="112"/>
            <x v="149"/>
          </reference>
        </references>
      </pivotArea>
    </format>
    <format dxfId="662">
      <pivotArea dataOnly="0" labelOnly="1" grandCol="1" outline="0" fieldPosition="0"/>
    </format>
    <format dxfId="661">
      <pivotArea collapsedLevelsAreSubtotals="1" fieldPosition="0">
        <references count="2">
          <reference field="2" count="1" selected="0">
            <x v="19"/>
          </reference>
          <reference field="5" count="1">
            <x v="149"/>
          </reference>
        </references>
      </pivotArea>
    </format>
    <format dxfId="660">
      <pivotArea fieldPosition="0">
        <references count="1">
          <reference field="2" count="1" defaultSubtotal="1">
            <x v="19"/>
          </reference>
        </references>
      </pivotArea>
    </format>
    <format dxfId="659">
      <pivotArea fieldPosition="0">
        <references count="1">
          <reference field="2" count="1">
            <x v="20"/>
          </reference>
        </references>
      </pivotArea>
    </format>
    <format dxfId="658">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657">
      <pivotArea dataOnly="0" labelOnly="1" outline="0" offset="IV256" fieldPosition="0">
        <references count="1">
          <reference field="2" count="1">
            <x v="19"/>
          </reference>
        </references>
      </pivotArea>
    </format>
    <format dxfId="656">
      <pivotArea dataOnly="0" labelOnly="1" outline="0" fieldPosition="0">
        <references count="1">
          <reference field="2" count="1">
            <x v="20"/>
          </reference>
        </references>
      </pivotArea>
    </format>
    <format dxfId="655">
      <pivotArea dataOnly="0" labelOnly="1" outline="0" fieldPosition="0">
        <references count="1">
          <reference field="2" count="1" defaultSubtotal="1">
            <x v="19"/>
          </reference>
        </references>
      </pivotArea>
    </format>
    <format dxfId="654">
      <pivotArea dataOnly="0" labelOnly="1" fieldPosition="0">
        <references count="2">
          <reference field="2" count="1" selected="0">
            <x v="19"/>
          </reference>
          <reference field="5" count="1">
            <x v="149"/>
          </reference>
        </references>
      </pivotArea>
    </format>
    <format dxfId="653">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652">
      <pivotArea fieldPosition="0">
        <references count="1">
          <reference field="2" count="1">
            <x v="21"/>
          </reference>
        </references>
      </pivotArea>
    </format>
    <format dxfId="651">
      <pivotArea collapsedLevelsAreSubtotals="1" fieldPosition="0">
        <references count="2">
          <reference field="2" count="1" selected="0">
            <x v="21"/>
          </reference>
          <reference field="5" count="14">
            <x v="111"/>
            <x v="113"/>
            <x v="114"/>
            <x v="115"/>
            <x v="116"/>
            <x v="118"/>
            <x v="119"/>
            <x v="120"/>
            <x v="121"/>
            <x v="123"/>
            <x v="126"/>
            <x v="129"/>
            <x v="144"/>
            <x v="155"/>
          </reference>
        </references>
      </pivotArea>
    </format>
    <format dxfId="650">
      <pivotArea fieldPosition="0">
        <references count="1">
          <reference field="2" count="1" defaultSubtotal="1">
            <x v="21"/>
          </reference>
        </references>
      </pivotArea>
    </format>
    <format dxfId="649">
      <pivotArea fieldPosition="0">
        <references count="1">
          <reference field="2" count="1">
            <x v="22"/>
          </reference>
        </references>
      </pivotArea>
    </format>
    <format dxfId="648">
      <pivotArea dataOnly="0" labelOnly="1" outline="0" offset="IV256" fieldPosition="0">
        <references count="1">
          <reference field="2" count="1">
            <x v="21"/>
          </reference>
        </references>
      </pivotArea>
    </format>
    <format dxfId="647">
      <pivotArea dataOnly="0" labelOnly="1" outline="0" offset="IV256" fieldPosition="0">
        <references count="1">
          <reference field="2" count="1" defaultSubtotal="1">
            <x v="21"/>
          </reference>
        </references>
      </pivotArea>
    </format>
    <format dxfId="646">
      <pivotArea dataOnly="0" labelOnly="1" outline="0" offset="IV256" fieldPosition="0">
        <references count="1">
          <reference field="2" count="1">
            <x v="22"/>
          </reference>
        </references>
      </pivotArea>
    </format>
    <format dxfId="645">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644">
      <pivotArea fieldPosition="0">
        <references count="1">
          <reference field="2" count="1" defaultSubtotal="1">
            <x v="21"/>
          </reference>
        </references>
      </pivotArea>
    </format>
    <format dxfId="643">
      <pivotArea fieldPosition="0">
        <references count="1">
          <reference field="2" count="1">
            <x v="22"/>
          </reference>
        </references>
      </pivotArea>
    </format>
    <format dxfId="642">
      <pivotArea collapsedLevelsAreSubtotals="1" fieldPosition="0">
        <references count="2">
          <reference field="2" count="1" selected="0">
            <x v="22"/>
          </reference>
          <reference field="5" count="17">
            <x v="78"/>
            <x v="79"/>
            <x v="82"/>
            <x v="86"/>
            <x v="88"/>
            <x v="91"/>
            <x v="92"/>
            <x v="93"/>
            <x v="94"/>
            <x v="95"/>
            <x v="96"/>
            <x v="97"/>
            <x v="98"/>
            <x v="100"/>
            <x v="101"/>
            <x v="102"/>
            <x v="103"/>
          </reference>
        </references>
      </pivotArea>
    </format>
    <format dxfId="641">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640">
      <pivotArea dataOnly="0" labelOnly="1" outline="0" offset="A256" fieldPosition="0">
        <references count="1">
          <reference field="2" count="1" defaultSubtotal="1">
            <x v="21"/>
          </reference>
        </references>
      </pivotArea>
    </format>
    <format dxfId="639">
      <pivotArea dataOnly="0" labelOnly="1" outline="0" offset="A256" fieldPosition="0">
        <references count="1">
          <reference field="2" count="1">
            <x v="22"/>
          </reference>
        </references>
      </pivotArea>
    </format>
    <format dxfId="638">
      <pivotArea dataOnly="0" labelOnly="1" outline="0" offset="A256" fieldPosition="0">
        <references count="1">
          <reference field="2" count="1" defaultSubtotal="1">
            <x v="20"/>
          </reference>
        </references>
      </pivotArea>
    </format>
    <format dxfId="637">
      <pivotArea dataOnly="0" labelOnly="1" outline="0" offset="A256" fieldPosition="0">
        <references count="1">
          <reference field="2" count="1">
            <x v="21"/>
          </reference>
        </references>
      </pivotArea>
    </format>
    <format dxfId="636">
      <pivotArea dataOnly="0" labelOnly="1" outline="0" fieldPosition="0">
        <references count="1">
          <reference field="2" count="1">
            <x v="23"/>
          </reference>
        </references>
      </pivotArea>
    </format>
    <format dxfId="635">
      <pivotArea dataOnly="0" labelOnly="1" outline="0" fieldPosition="0">
        <references count="1">
          <reference field="2" count="1" defaultSubtotal="1">
            <x v="22"/>
          </reference>
        </references>
      </pivotArea>
    </format>
    <format dxfId="634">
      <pivotArea fieldPosition="0">
        <references count="1">
          <reference field="2" count="1" defaultSubtotal="1">
            <x v="22"/>
          </reference>
        </references>
      </pivotArea>
    </format>
    <format dxfId="633">
      <pivotArea fieldPosition="0">
        <references count="1">
          <reference field="2" count="1">
            <x v="23"/>
          </reference>
        </references>
      </pivotArea>
    </format>
    <format dxfId="632">
      <pivotArea collapsedLevelsAreSubtotals="1" fieldPosition="0">
        <references count="2">
          <reference field="2" count="1" selected="0">
            <x v="23"/>
          </reference>
          <reference field="5" count="10">
            <x v="80"/>
            <x v="81"/>
            <x v="83"/>
            <x v="84"/>
            <x v="85"/>
            <x v="87"/>
            <x v="89"/>
            <x v="90"/>
            <x v="99"/>
            <x v="156"/>
          </reference>
        </references>
      </pivotArea>
    </format>
    <format dxfId="631">
      <pivotArea fieldPosition="0">
        <references count="1">
          <reference field="2" count="1" defaultSubtotal="1">
            <x v="23"/>
          </reference>
        </references>
      </pivotArea>
    </format>
    <format dxfId="630">
      <pivotArea fieldPosition="0">
        <references count="1">
          <reference field="2" count="1">
            <x v="24"/>
          </reference>
        </references>
      </pivotArea>
    </format>
    <format dxfId="629">
      <pivotArea collapsedLevelsAreSubtotals="1" fieldPosition="0">
        <references count="2">
          <reference field="2" count="1" selected="0">
            <x v="24"/>
          </reference>
          <reference field="5" count="9">
            <x v="133"/>
            <x v="135"/>
            <x v="136"/>
            <x v="138"/>
            <x v="139"/>
            <x v="140"/>
            <x v="141"/>
            <x v="142"/>
            <x v="143"/>
          </reference>
        </references>
      </pivotArea>
    </format>
    <format dxfId="628">
      <pivotArea fieldPosition="0">
        <references count="1">
          <reference field="2" count="1" defaultSubtotal="1">
            <x v="24"/>
          </reference>
        </references>
      </pivotArea>
    </format>
    <format dxfId="627">
      <pivotArea fieldPosition="0">
        <references count="1">
          <reference field="2" count="1">
            <x v="25"/>
          </reference>
        </references>
      </pivotArea>
    </format>
    <format dxfId="626">
      <pivotArea dataOnly="0" labelOnly="1" outline="0" offset="IV256" fieldPosition="0">
        <references count="1">
          <reference field="2" count="1" defaultSubtotal="1">
            <x v="22"/>
          </reference>
        </references>
      </pivotArea>
    </format>
    <format dxfId="625">
      <pivotArea dataOnly="0" labelOnly="1" outline="0" offset="IV256" fieldPosition="0">
        <references count="1">
          <reference field="2" count="1">
            <x v="23"/>
          </reference>
        </references>
      </pivotArea>
    </format>
    <format dxfId="624">
      <pivotArea dataOnly="0" labelOnly="1" outline="0" offset="IV256" fieldPosition="0">
        <references count="1">
          <reference field="2" count="1" defaultSubtotal="1">
            <x v="23"/>
          </reference>
        </references>
      </pivotArea>
    </format>
    <format dxfId="623">
      <pivotArea dataOnly="0" labelOnly="1" outline="0" offset="IV256" fieldPosition="0">
        <references count="1">
          <reference field="2" count="1">
            <x v="24"/>
          </reference>
        </references>
      </pivotArea>
    </format>
    <format dxfId="622">
      <pivotArea dataOnly="0" labelOnly="1" outline="0" offset="IV256" fieldPosition="0">
        <references count="1">
          <reference field="2" count="1" defaultSubtotal="1">
            <x v="24"/>
          </reference>
        </references>
      </pivotArea>
    </format>
    <format dxfId="621">
      <pivotArea dataOnly="0" labelOnly="1" fieldPosition="0">
        <references count="2">
          <reference field="2" count="1" selected="0">
            <x v="23"/>
          </reference>
          <reference field="5" count="10">
            <x v="80"/>
            <x v="81"/>
            <x v="83"/>
            <x v="84"/>
            <x v="85"/>
            <x v="87"/>
            <x v="89"/>
            <x v="90"/>
            <x v="99"/>
            <x v="156"/>
          </reference>
        </references>
      </pivotArea>
    </format>
    <format dxfId="620">
      <pivotArea dataOnly="0" labelOnly="1" fieldPosition="0">
        <references count="2">
          <reference field="2" count="1" selected="0">
            <x v="24"/>
          </reference>
          <reference field="5" count="9">
            <x v="133"/>
            <x v="135"/>
            <x v="136"/>
            <x v="138"/>
            <x v="139"/>
            <x v="140"/>
            <x v="141"/>
            <x v="142"/>
            <x v="143"/>
          </reference>
        </references>
      </pivotArea>
    </format>
    <format dxfId="619">
      <pivotArea dataOnly="0" labelOnly="1" outline="0" offset="A256" fieldPosition="0">
        <references count="1">
          <reference field="2" count="1" defaultSubtotal="1">
            <x v="23"/>
          </reference>
        </references>
      </pivotArea>
    </format>
    <format dxfId="618">
      <pivotArea dataOnly="0" labelOnly="1" outline="0" offset="A256" fieldPosition="0">
        <references count="1">
          <reference field="2" count="1">
            <x v="24"/>
          </reference>
        </references>
      </pivotArea>
    </format>
    <format dxfId="617">
      <pivotArea dataOnly="0" labelOnly="1" outline="0" offset="A256" fieldPosition="0">
        <references count="1">
          <reference field="2" count="1" defaultSubtotal="1">
            <x v="24"/>
          </reference>
        </references>
      </pivotArea>
    </format>
    <format dxfId="616">
      <pivotArea dataOnly="0" labelOnly="1" outline="0" offset="A256" fieldPosition="0">
        <references count="1">
          <reference field="2" count="1">
            <x v="25"/>
          </reference>
        </references>
      </pivotArea>
    </format>
    <format dxfId="615">
      <pivotArea fieldPosition="0">
        <references count="1">
          <reference field="2" count="1" defaultSubtotal="1">
            <x v="25"/>
          </reference>
        </references>
      </pivotArea>
    </format>
    <format dxfId="614">
      <pivotArea fieldPosition="0">
        <references count="1">
          <reference field="2" count="1">
            <x v="26"/>
          </reference>
        </references>
      </pivotArea>
    </format>
    <format dxfId="613">
      <pivotArea dataOnly="0" labelOnly="1" outline="0" fieldPosition="0">
        <references count="1">
          <reference field="2" count="1">
            <x v="26"/>
          </reference>
        </references>
      </pivotArea>
    </format>
    <format dxfId="612">
      <pivotArea dataOnly="0" labelOnly="1" outline="0" fieldPosition="0">
        <references count="1">
          <reference field="2" count="1" defaultSubtotal="1">
            <x v="25"/>
          </reference>
        </references>
      </pivotArea>
    </format>
    <format dxfId="611">
      <pivotArea dataOnly="0" labelOnly="1" outline="0" offset="IV256" fieldPosition="0">
        <references count="1">
          <reference field="2" count="1">
            <x v="25"/>
          </reference>
        </references>
      </pivotArea>
    </format>
    <format dxfId="610">
      <pivotArea dataOnly="0" labelOnly="1" fieldPosition="0">
        <references count="2">
          <reference field="2" count="1" selected="0">
            <x v="25"/>
          </reference>
          <reference field="5" count="5">
            <x v="104"/>
            <x v="105"/>
            <x v="106"/>
            <x v="107"/>
            <x v="108"/>
          </reference>
        </references>
      </pivotArea>
    </format>
    <format dxfId="609">
      <pivotArea fieldPosition="0">
        <references count="1">
          <reference field="2" count="1">
            <x v="25"/>
          </reference>
        </references>
      </pivotArea>
    </format>
    <format dxfId="608">
      <pivotArea collapsedLevelsAreSubtotals="1" fieldPosition="0">
        <references count="2">
          <reference field="2" count="1" selected="0">
            <x v="25"/>
          </reference>
          <reference field="5" count="6">
            <x v="104"/>
            <x v="105"/>
            <x v="106"/>
            <x v="107"/>
            <x v="108"/>
            <x v="137"/>
          </reference>
        </references>
      </pivotArea>
    </format>
    <format dxfId="607">
      <pivotArea grandRow="1" outline="0" collapsedLevelsAreSubtotals="1" fieldPosition="0"/>
    </format>
    <format dxfId="606">
      <pivotArea dataOnly="0" labelOnly="1" outline="0" offset="IV256" fieldPosition="0">
        <references count="1">
          <reference field="2" count="1">
            <x v="26"/>
          </reference>
        </references>
      </pivotArea>
    </format>
    <format dxfId="605">
      <pivotArea dataOnly="0" labelOnly="1" outline="0" offset="IV256" fieldPosition="0">
        <references count="1">
          <reference field="2" count="1" defaultSubtotal="1">
            <x v="26"/>
          </reference>
        </references>
      </pivotArea>
    </format>
    <format dxfId="604">
      <pivotArea dataOnly="0" labelOnly="1" outline="0" offset="IV256" fieldPosition="0">
        <references count="1">
          <reference field="2" count="1">
            <x v="27"/>
          </reference>
        </references>
      </pivotArea>
    </format>
    <format dxfId="603">
      <pivotArea dataOnly="0" labelOnly="1" outline="0" offset="IV256" fieldPosition="0">
        <references count="1">
          <reference field="2" count="1" defaultSubtotal="1">
            <x v="27"/>
          </reference>
        </references>
      </pivotArea>
    </format>
    <format dxfId="602">
      <pivotArea dataOnly="0" labelOnly="1" grandRow="1" outline="0" offset="IV256" fieldPosition="0"/>
    </format>
    <format dxfId="601">
      <pivotArea dataOnly="0" labelOnly="1" fieldPosition="0">
        <references count="2">
          <reference field="2" count="1" selected="0">
            <x v="26"/>
          </reference>
          <reference field="5" count="4">
            <x v="145"/>
            <x v="146"/>
            <x v="147"/>
            <x v="148"/>
          </reference>
        </references>
      </pivotArea>
    </format>
    <format dxfId="600">
      <pivotArea dataOnly="0" labelOnly="1" fieldPosition="0">
        <references count="2">
          <reference field="2" count="1" selected="0">
            <x v="27"/>
          </reference>
          <reference field="5" count="3">
            <x v="150"/>
            <x v="152"/>
            <x v="154"/>
          </reference>
        </references>
      </pivotArea>
    </format>
    <format dxfId="599">
      <pivotArea dataOnly="0" labelOnly="1" outline="0" fieldPosition="0">
        <references count="1">
          <reference field="2" count="1">
            <x v="27"/>
          </reference>
        </references>
      </pivotArea>
    </format>
    <format dxfId="598">
      <pivotArea dataOnly="0" labelOnly="1" outline="0" fieldPosition="0">
        <references count="1">
          <reference field="2" count="1" defaultSubtotal="1">
            <x v="26"/>
          </reference>
        </references>
      </pivotArea>
    </format>
    <format dxfId="597">
      <pivotArea fieldPosition="0">
        <references count="1">
          <reference field="2" count="1" defaultSubtotal="1">
            <x v="27"/>
          </reference>
        </references>
      </pivotArea>
    </format>
    <format dxfId="596">
      <pivotArea grandRow="1" outline="0" collapsedLevelsAreSubtotals="1" fieldPosition="0"/>
    </format>
    <format dxfId="595">
      <pivotArea dataOnly="0" labelOnly="1" outline="0" fieldPosition="0">
        <references count="1">
          <reference field="2" count="1" defaultSubtotal="1">
            <x v="27"/>
          </reference>
        </references>
      </pivotArea>
    </format>
    <format dxfId="594">
      <pivotArea dataOnly="0" labelOnly="1" grandRow="1" outline="0" fieldPosition="0"/>
    </format>
    <format dxfId="593">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592">
      <pivotArea fieldPosition="0">
        <references count="1">
          <reference field="2" count="1" defaultSubtotal="1">
            <x v="20"/>
          </reference>
        </references>
      </pivotArea>
    </format>
    <format dxfId="591">
      <pivotArea fieldPosition="0">
        <references count="1">
          <reference field="2" count="1">
            <x v="21"/>
          </reference>
        </references>
      </pivotArea>
    </format>
    <format dxfId="590">
      <pivotArea collapsedLevelsAreSubtotals="1" fieldPosition="0">
        <references count="2">
          <reference field="2" count="1" selected="0">
            <x v="21"/>
          </reference>
          <reference field="5" count="1">
            <x v="111"/>
          </reference>
        </references>
      </pivotArea>
    </format>
    <format dxfId="589">
      <pivotArea dataOnly="0" labelOnly="1" outline="0" offset="IV256" fieldPosition="0">
        <references count="1">
          <reference field="2" count="1" defaultSubtotal="1">
            <x v="20"/>
          </reference>
        </references>
      </pivotArea>
    </format>
    <format dxfId="588">
      <pivotArea dataOnly="0" labelOnly="1" outline="0" offset="IV256" fieldPosition="0">
        <references count="1">
          <reference field="2" count="1">
            <x v="21"/>
          </reference>
        </references>
      </pivotArea>
    </format>
    <format dxfId="587">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586">
      <pivotArea dataOnly="0" labelOnly="1" fieldPosition="0">
        <references count="2">
          <reference field="2" count="1" selected="0">
            <x v="21"/>
          </reference>
          <reference field="5" count="1">
            <x v="111"/>
          </reference>
        </references>
      </pivotArea>
    </format>
    <format dxfId="585">
      <pivotArea collapsedLevelsAreSubtotals="1" fieldPosition="0">
        <references count="2">
          <reference field="2" count="1">
            <x v="19"/>
          </reference>
          <reference field="58" count="0" selected="0"/>
        </references>
      </pivotArea>
    </format>
    <format dxfId="584">
      <pivotArea collapsedLevelsAreSubtotals="1" fieldPosition="0">
        <references count="3">
          <reference field="2" count="1" selected="0">
            <x v="19"/>
          </reference>
          <reference field="5" count="3">
            <x v="109"/>
            <x v="112"/>
            <x v="149"/>
          </reference>
          <reference field="58" count="0" selected="0"/>
        </references>
      </pivotArea>
    </format>
    <format dxfId="583">
      <pivotArea collapsedLevelsAreSubtotals="1" fieldPosition="0">
        <references count="2">
          <reference field="2" count="1" defaultSubtotal="1">
            <x v="19"/>
          </reference>
          <reference field="58" count="0" selected="0"/>
        </references>
      </pivotArea>
    </format>
    <format dxfId="582">
      <pivotArea collapsedLevelsAreSubtotals="1" fieldPosition="0">
        <references count="2">
          <reference field="2" count="1">
            <x v="20"/>
          </reference>
          <reference field="58" count="0" selected="0"/>
        </references>
      </pivotArea>
    </format>
    <format dxfId="581">
      <pivotArea collapsedLevelsAreSubtotals="1" fieldPosition="0">
        <references count="3">
          <reference field="2" count="1" selected="0">
            <x v="20"/>
          </reference>
          <reference field="5" count="13">
            <x v="110"/>
            <x v="117"/>
            <x v="122"/>
            <x v="124"/>
            <x v="125"/>
            <x v="127"/>
            <x v="128"/>
            <x v="130"/>
            <x v="131"/>
            <x v="132"/>
            <x v="134"/>
            <x v="151"/>
            <x v="153"/>
          </reference>
          <reference field="58" count="0" selected="0"/>
        </references>
      </pivotArea>
    </format>
    <format dxfId="580">
      <pivotArea dataOnly="0" labelOnly="1" outline="0" offset="IV256" fieldPosition="0">
        <references count="1">
          <reference field="2" count="1">
            <x v="19"/>
          </reference>
        </references>
      </pivotArea>
    </format>
    <format dxfId="579">
      <pivotArea dataOnly="0" labelOnly="1" outline="0" offset="IV256" fieldPosition="0">
        <references count="1">
          <reference field="2" count="1" defaultSubtotal="1">
            <x v="19"/>
          </reference>
        </references>
      </pivotArea>
    </format>
    <format dxfId="578">
      <pivotArea dataOnly="0" labelOnly="1" outline="0" offset="IV256" fieldPosition="0">
        <references count="1">
          <reference field="2" count="1">
            <x v="20"/>
          </reference>
        </references>
      </pivotArea>
    </format>
    <format dxfId="577">
      <pivotArea dataOnly="0" labelOnly="1" fieldPosition="0">
        <references count="2">
          <reference field="2" count="1" selected="0">
            <x v="19"/>
          </reference>
          <reference field="5" count="3">
            <x v="109"/>
            <x v="112"/>
            <x v="149"/>
          </reference>
        </references>
      </pivotArea>
    </format>
    <format dxfId="576">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575">
      <pivotArea collapsedLevelsAreSubtotals="1" fieldPosition="0">
        <references count="3">
          <reference field="2" count="1" selected="0">
            <x v="20"/>
          </reference>
          <reference field="5" count="1">
            <x v="153"/>
          </reference>
          <reference field="58" count="0" selected="0"/>
        </references>
      </pivotArea>
    </format>
    <format dxfId="574">
      <pivotArea collapsedLevelsAreSubtotals="1" fieldPosition="0">
        <references count="2">
          <reference field="2" count="1" defaultSubtotal="1">
            <x v="20"/>
          </reference>
          <reference field="58" count="0" selected="0"/>
        </references>
      </pivotArea>
    </format>
    <format dxfId="573">
      <pivotArea collapsedLevelsAreSubtotals="1" fieldPosition="0">
        <references count="2">
          <reference field="2" count="1">
            <x v="21"/>
          </reference>
          <reference field="58" count="0" selected="0"/>
        </references>
      </pivotArea>
    </format>
    <format dxfId="572">
      <pivotArea collapsedLevelsAreSubtotals="1" fieldPosition="0">
        <references count="3">
          <reference field="2" count="1" selected="0">
            <x v="21"/>
          </reference>
          <reference field="5" count="14">
            <x v="111"/>
            <x v="113"/>
            <x v="114"/>
            <x v="115"/>
            <x v="116"/>
            <x v="118"/>
            <x v="119"/>
            <x v="120"/>
            <x v="121"/>
            <x v="123"/>
            <x v="126"/>
            <x v="129"/>
            <x v="144"/>
            <x v="155"/>
          </reference>
          <reference field="58" count="0" selected="0"/>
        </references>
      </pivotArea>
    </format>
    <format dxfId="571">
      <pivotArea collapsedLevelsAreSubtotals="1" fieldPosition="0">
        <references count="2">
          <reference field="2" count="1" defaultSubtotal="1">
            <x v="21"/>
          </reference>
          <reference field="58" count="0" selected="0"/>
        </references>
      </pivotArea>
    </format>
    <format dxfId="570">
      <pivotArea collapsedLevelsAreSubtotals="1" fieldPosition="0">
        <references count="2">
          <reference field="2" count="1">
            <x v="22"/>
          </reference>
          <reference field="58" count="0" selected="0"/>
        </references>
      </pivotArea>
    </format>
    <format dxfId="569">
      <pivotArea collapsedLevelsAreSubtotals="1" fieldPosition="0">
        <references count="3">
          <reference field="2" count="1" selected="0">
            <x v="22"/>
          </reference>
          <reference field="5" count="6">
            <x v="78"/>
            <x v="79"/>
            <x v="82"/>
            <x v="86"/>
            <x v="88"/>
            <x v="91"/>
          </reference>
          <reference field="58" count="0" selected="0"/>
        </references>
      </pivotArea>
    </format>
    <format dxfId="568">
      <pivotArea dataOnly="0" labelOnly="1" outline="0" offset="IV256" fieldPosition="0">
        <references count="1">
          <reference field="2" count="1" defaultSubtotal="1">
            <x v="20"/>
          </reference>
        </references>
      </pivotArea>
    </format>
    <format dxfId="567">
      <pivotArea dataOnly="0" labelOnly="1" outline="0" offset="IV256" fieldPosition="0">
        <references count="1">
          <reference field="2" count="1">
            <x v="21"/>
          </reference>
        </references>
      </pivotArea>
    </format>
    <format dxfId="566">
      <pivotArea dataOnly="0" labelOnly="1" outline="0" offset="IV256" fieldPosition="0">
        <references count="1">
          <reference field="2" count="1" defaultSubtotal="1">
            <x v="21"/>
          </reference>
        </references>
      </pivotArea>
    </format>
    <format dxfId="565">
      <pivotArea dataOnly="0" labelOnly="1" outline="0" offset="IV256" fieldPosition="0">
        <references count="1">
          <reference field="2" count="1">
            <x v="22"/>
          </reference>
        </references>
      </pivotArea>
    </format>
    <format dxfId="564">
      <pivotArea dataOnly="0" labelOnly="1" fieldPosition="0">
        <references count="2">
          <reference field="2" count="1" selected="0">
            <x v="20"/>
          </reference>
          <reference field="5" count="1">
            <x v="153"/>
          </reference>
        </references>
      </pivotArea>
    </format>
    <format dxfId="563">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562">
      <pivotArea dataOnly="0" labelOnly="1" fieldPosition="0">
        <references count="2">
          <reference field="2" count="1" selected="0">
            <x v="22"/>
          </reference>
          <reference field="5" count="6">
            <x v="78"/>
            <x v="79"/>
            <x v="82"/>
            <x v="86"/>
            <x v="88"/>
            <x v="91"/>
          </reference>
        </references>
      </pivotArea>
    </format>
    <format dxfId="561">
      <pivotArea fieldPosition="0">
        <references count="1">
          <reference field="2" count="1">
            <x v="22"/>
          </reference>
        </references>
      </pivotArea>
    </format>
    <format dxfId="560">
      <pivotArea collapsedLevelsAreSubtotals="1" fieldPosition="0">
        <references count="2">
          <reference field="2" count="1" selected="0">
            <x v="22"/>
          </reference>
          <reference field="5" count="17">
            <x v="78"/>
            <x v="79"/>
            <x v="82"/>
            <x v="86"/>
            <x v="88"/>
            <x v="91"/>
            <x v="92"/>
            <x v="93"/>
            <x v="94"/>
            <x v="95"/>
            <x v="96"/>
            <x v="97"/>
            <x v="98"/>
            <x v="100"/>
            <x v="101"/>
            <x v="102"/>
            <x v="103"/>
          </reference>
        </references>
      </pivotArea>
    </format>
    <format dxfId="559">
      <pivotArea fieldPosition="0">
        <references count="1">
          <reference field="2" count="1" defaultSubtotal="1">
            <x v="22"/>
          </reference>
        </references>
      </pivotArea>
    </format>
    <format dxfId="558">
      <pivotArea fieldPosition="0">
        <references count="1">
          <reference field="2" count="1">
            <x v="23"/>
          </reference>
        </references>
      </pivotArea>
    </format>
    <format dxfId="557">
      <pivotArea collapsedLevelsAreSubtotals="1" fieldPosition="0">
        <references count="2">
          <reference field="2" count="1" selected="0">
            <x v="23"/>
          </reference>
          <reference field="5" count="3">
            <x v="80"/>
            <x v="81"/>
            <x v="83"/>
          </reference>
        </references>
      </pivotArea>
    </format>
    <format dxfId="556">
      <pivotArea collapsedLevelsAreSubtotals="1" fieldPosition="0">
        <references count="2">
          <reference field="2" count="1" defaultSubtotal="1">
            <x v="23"/>
          </reference>
          <reference field="58" count="0" selected="0"/>
        </references>
      </pivotArea>
    </format>
    <format dxfId="555">
      <pivotArea collapsedLevelsAreSubtotals="1" fieldPosition="0">
        <references count="2">
          <reference field="2" count="1">
            <x v="24"/>
          </reference>
          <reference field="58" count="0" selected="0"/>
        </references>
      </pivotArea>
    </format>
    <format dxfId="554">
      <pivotArea collapsedLevelsAreSubtotals="1" fieldPosition="0">
        <references count="3">
          <reference field="2" count="1" selected="0">
            <x v="24"/>
          </reference>
          <reference field="5" count="9">
            <x v="133"/>
            <x v="135"/>
            <x v="136"/>
            <x v="138"/>
            <x v="139"/>
            <x v="140"/>
            <x v="141"/>
            <x v="142"/>
            <x v="143"/>
          </reference>
          <reference field="58" count="0" selected="0"/>
        </references>
      </pivotArea>
    </format>
    <format dxfId="553">
      <pivotArea collapsedLevelsAreSubtotals="1" fieldPosition="0">
        <references count="2">
          <reference field="2" count="1" defaultSubtotal="1">
            <x v="24"/>
          </reference>
          <reference field="58" count="0" selected="0"/>
        </references>
      </pivotArea>
    </format>
    <format dxfId="552">
      <pivotArea collapsedLevelsAreSubtotals="1" fieldPosition="0">
        <references count="2">
          <reference field="2" count="1">
            <x v="25"/>
          </reference>
          <reference field="58" count="0" selected="0"/>
        </references>
      </pivotArea>
    </format>
    <format dxfId="551">
      <pivotArea collapsedLevelsAreSubtotals="1" fieldPosition="0">
        <references count="3">
          <reference field="2" count="1" selected="0">
            <x v="25"/>
          </reference>
          <reference field="5" count="3">
            <x v="104"/>
            <x v="105"/>
            <x v="106"/>
          </reference>
          <reference field="58" count="0" selected="0"/>
        </references>
      </pivotArea>
    </format>
    <format dxfId="550">
      <pivotArea collapsedLevelsAreSubtotals="1" fieldPosition="0">
        <references count="2">
          <reference field="2" count="1" selected="0">
            <x v="23"/>
          </reference>
          <reference field="5" count="9">
            <x v="81"/>
            <x v="83"/>
            <x v="84"/>
            <x v="85"/>
            <x v="87"/>
            <x v="89"/>
            <x v="90"/>
            <x v="99"/>
            <x v="156"/>
          </reference>
        </references>
      </pivotArea>
    </format>
    <format dxfId="549">
      <pivotArea fieldPosition="0">
        <references count="1">
          <reference field="2" count="1" defaultSubtotal="1">
            <x v="23"/>
          </reference>
        </references>
      </pivotArea>
    </format>
    <format dxfId="548">
      <pivotArea fieldPosition="0">
        <references count="1">
          <reference field="2" count="1">
            <x v="24"/>
          </reference>
        </references>
      </pivotArea>
    </format>
    <format dxfId="547">
      <pivotArea collapsedLevelsAreSubtotals="1" fieldPosition="0">
        <references count="2">
          <reference field="2" count="1" selected="0">
            <x v="24"/>
          </reference>
          <reference field="5" count="1">
            <x v="133"/>
          </reference>
        </references>
      </pivotArea>
    </format>
    <format dxfId="546">
      <pivotArea field="2" grandCol="1" axis="axisRow" fieldPosition="0">
        <references count="1">
          <reference field="2" count="1">
            <x v="24"/>
          </reference>
        </references>
      </pivotArea>
    </format>
    <format dxfId="545">
      <pivotArea field="5" grandCol="1" collapsedLevelsAreSubtotals="1" axis="axisRow" fieldPosition="1">
        <references count="2">
          <reference field="2" count="1" selected="0">
            <x v="24"/>
          </reference>
          <reference field="5" count="9">
            <x v="133"/>
            <x v="135"/>
            <x v="136"/>
            <x v="138"/>
            <x v="139"/>
            <x v="140"/>
            <x v="141"/>
            <x v="142"/>
            <x v="143"/>
          </reference>
        </references>
      </pivotArea>
    </format>
    <format dxfId="544">
      <pivotArea field="2" grandCol="1" axis="axisRow" fieldPosition="0">
        <references count="1">
          <reference field="2" count="1" defaultSubtotal="1">
            <x v="24"/>
          </reference>
        </references>
      </pivotArea>
    </format>
    <format dxfId="543">
      <pivotArea field="2" grandCol="1" axis="axisRow" fieldPosition="0">
        <references count="1">
          <reference field="2" count="1">
            <x v="25"/>
          </reference>
        </references>
      </pivotArea>
    </format>
    <format dxfId="542">
      <pivotArea field="5" grandCol="1" collapsedLevelsAreSubtotals="1" axis="axisRow" fieldPosition="1">
        <references count="2">
          <reference field="2" count="1" selected="0">
            <x v="25"/>
          </reference>
          <reference field="5" count="6">
            <x v="104"/>
            <x v="105"/>
            <x v="106"/>
            <x v="107"/>
            <x v="108"/>
            <x v="137"/>
          </reference>
        </references>
      </pivotArea>
    </format>
    <format dxfId="541">
      <pivotArea field="2" grandCol="1" axis="axisRow" fieldPosition="0">
        <references count="1">
          <reference field="2" count="1" defaultSubtotal="1">
            <x v="25"/>
          </reference>
        </references>
      </pivotArea>
    </format>
    <format dxfId="540">
      <pivotArea field="2" grandCol="1" axis="axisRow" fieldPosition="0">
        <references count="1">
          <reference field="2" count="1">
            <x v="26"/>
          </reference>
        </references>
      </pivotArea>
    </format>
    <format dxfId="539">
      <pivotArea field="5" grandCol="1" collapsedLevelsAreSubtotals="1" axis="axisRow" fieldPosition="1">
        <references count="2">
          <reference field="2" count="1" selected="0">
            <x v="26"/>
          </reference>
          <reference field="5" count="3">
            <x v="145"/>
            <x v="146"/>
            <x v="147"/>
          </reference>
        </references>
      </pivotArea>
    </format>
    <format dxfId="538">
      <pivotArea collapsedLevelsAreSubtotals="1" fieldPosition="0">
        <references count="2">
          <reference field="2" count="1" selected="0">
            <x v="25"/>
          </reference>
          <reference field="5" count="4">
            <x v="106"/>
            <x v="107"/>
            <x v="108"/>
            <x v="137"/>
          </reference>
        </references>
      </pivotArea>
    </format>
    <format dxfId="537">
      <pivotArea fieldPosition="0">
        <references count="1">
          <reference field="2" count="1" defaultSubtotal="1">
            <x v="25"/>
          </reference>
        </references>
      </pivotArea>
    </format>
    <format dxfId="536">
      <pivotArea fieldPosition="0">
        <references count="1">
          <reference field="2" count="1">
            <x v="26"/>
          </reference>
        </references>
      </pivotArea>
    </format>
    <format dxfId="535">
      <pivotArea collapsedLevelsAreSubtotals="1" fieldPosition="0">
        <references count="2">
          <reference field="2" count="1" selected="0">
            <x v="26"/>
          </reference>
          <reference field="5" count="7">
            <x v="145"/>
            <x v="146"/>
            <x v="147"/>
            <x v="148"/>
            <x v="157"/>
            <x v="158"/>
            <x v="159"/>
          </reference>
        </references>
      </pivotArea>
    </format>
    <format dxfId="534">
      <pivotArea fieldPosition="0">
        <references count="1">
          <reference field="2" count="1" defaultSubtotal="1">
            <x v="26"/>
          </reference>
        </references>
      </pivotArea>
    </format>
    <format dxfId="533">
      <pivotArea fieldPosition="0">
        <references count="1">
          <reference field="2" count="1">
            <x v="27"/>
          </reference>
        </references>
      </pivotArea>
    </format>
    <format dxfId="532">
      <pivotArea collapsedLevelsAreSubtotals="1" fieldPosition="0">
        <references count="2">
          <reference field="2" count="1" selected="0">
            <x v="27"/>
          </reference>
          <reference field="5" count="3">
            <x v="150"/>
            <x v="152"/>
            <x v="154"/>
          </reference>
        </references>
      </pivotArea>
    </format>
    <format dxfId="531">
      <pivotArea fieldPosition="0">
        <references count="1">
          <reference field="2" count="1" defaultSubtotal="1">
            <x v="27"/>
          </reference>
        </references>
      </pivotArea>
    </format>
    <format dxfId="530">
      <pivotArea dataOnly="0" labelOnly="1" outline="0" offset="IV256" fieldPosition="0">
        <references count="1">
          <reference field="2" count="1" defaultSubtotal="1">
            <x v="24"/>
          </reference>
        </references>
      </pivotArea>
    </format>
    <format dxfId="529">
      <pivotArea dataOnly="0" labelOnly="1" outline="0" offset="IV256" fieldPosition="0">
        <references count="1">
          <reference field="2" count="1">
            <x v="25"/>
          </reference>
        </references>
      </pivotArea>
    </format>
    <format dxfId="528">
      <pivotArea dataOnly="0" labelOnly="1" outline="0" offset="IV256" fieldPosition="0">
        <references count="1">
          <reference field="2" count="1" defaultSubtotal="1">
            <x v="25"/>
          </reference>
        </references>
      </pivotArea>
    </format>
    <format dxfId="527">
      <pivotArea dataOnly="0" labelOnly="1" outline="0" offset="IV256" fieldPosition="0">
        <references count="1">
          <reference field="2" count="1">
            <x v="26"/>
          </reference>
        </references>
      </pivotArea>
    </format>
    <format dxfId="526">
      <pivotArea dataOnly="0" labelOnly="1" outline="0" offset="IV256" fieldPosition="0">
        <references count="1">
          <reference field="2" count="1" defaultSubtotal="1">
            <x v="26"/>
          </reference>
        </references>
      </pivotArea>
    </format>
    <format dxfId="525">
      <pivotArea dataOnly="0" labelOnly="1" outline="0" offset="IV256" fieldPosition="0">
        <references count="1">
          <reference field="2" count="1">
            <x v="27"/>
          </reference>
        </references>
      </pivotArea>
    </format>
    <format dxfId="524">
      <pivotArea dataOnly="0" labelOnly="1" fieldPosition="0">
        <references count="2">
          <reference field="2" count="1" selected="0">
            <x v="24"/>
          </reference>
          <reference field="5" count="4">
            <x v="140"/>
            <x v="141"/>
            <x v="142"/>
            <x v="143"/>
          </reference>
        </references>
      </pivotArea>
    </format>
    <format dxfId="523">
      <pivotArea dataOnly="0" labelOnly="1" fieldPosition="0">
        <references count="2">
          <reference field="2" count="1" selected="0">
            <x v="25"/>
          </reference>
          <reference field="5" count="6">
            <x v="104"/>
            <x v="105"/>
            <x v="106"/>
            <x v="107"/>
            <x v="108"/>
            <x v="137"/>
          </reference>
        </references>
      </pivotArea>
    </format>
    <format dxfId="522">
      <pivotArea dataOnly="0" labelOnly="1" fieldPosition="0">
        <references count="2">
          <reference field="2" count="1" selected="0">
            <x v="26"/>
          </reference>
          <reference field="5" count="7">
            <x v="145"/>
            <x v="146"/>
            <x v="147"/>
            <x v="148"/>
            <x v="157"/>
            <x v="158"/>
            <x v="159"/>
          </reference>
        </references>
      </pivotArea>
    </format>
    <format dxfId="521">
      <pivotArea field="2" type="button" dataOnly="0" labelOnly="1" outline="0" axis="axisRow" fieldPosition="0"/>
    </format>
    <format dxfId="520">
      <pivotArea field="5" type="button" dataOnly="0" labelOnly="1" outline="0" axis="axisRow" fieldPosition="1"/>
    </format>
    <format dxfId="519">
      <pivotArea dataOnly="0" labelOnly="1" fieldPosition="0">
        <references count="1">
          <reference field="58" count="0"/>
        </references>
      </pivotArea>
    </format>
    <format dxfId="518">
      <pivotArea dataOnly="0" labelOnly="1" grandCol="1" outline="0" fieldPosition="0"/>
    </format>
    <format dxfId="517">
      <pivotArea field="2" type="button" dataOnly="0" labelOnly="1" outline="0" axis="axisRow" fieldPosition="0"/>
    </format>
    <format dxfId="516">
      <pivotArea field="5" type="button" dataOnly="0" labelOnly="1" outline="0" axis="axisRow" fieldPosition="1"/>
    </format>
    <format dxfId="515">
      <pivotArea dataOnly="0" labelOnly="1" fieldPosition="0">
        <references count="1">
          <reference field="58" count="0"/>
        </references>
      </pivotArea>
    </format>
    <format dxfId="514">
      <pivotArea dataOnly="0" labelOnly="1" grandCol="1" outline="0" fieldPosition="0"/>
    </format>
    <format dxfId="513">
      <pivotArea field="2" type="button" dataOnly="0" labelOnly="1" outline="0" axis="axisRow" fieldPosition="0"/>
    </format>
    <format dxfId="512">
      <pivotArea field="5" type="button" dataOnly="0" labelOnly="1" outline="0" axis="axisRow" fieldPosition="1"/>
    </format>
    <format dxfId="511">
      <pivotArea dataOnly="0" labelOnly="1" fieldPosition="0">
        <references count="1">
          <reference field="58" count="0"/>
        </references>
      </pivotArea>
    </format>
    <format dxfId="510">
      <pivotArea dataOnly="0" labelOnly="1" grandCol="1" outline="0" fieldPosition="0"/>
    </format>
    <format dxfId="509">
      <pivotArea field="2" type="button" dataOnly="0" labelOnly="1" outline="0" axis="axisRow" fieldPosition="0"/>
    </format>
    <format dxfId="508">
      <pivotArea field="5" type="button" dataOnly="0" labelOnly="1" outline="0" axis="axisRow" fieldPosition="1"/>
    </format>
    <format dxfId="507">
      <pivotArea dataOnly="0" labelOnly="1" fieldPosition="0">
        <references count="1">
          <reference field="58" count="0"/>
        </references>
      </pivotArea>
    </format>
    <format dxfId="506">
      <pivotArea dataOnly="0" labelOnly="1" grandCol="1" outline="0" fieldPosition="0"/>
    </format>
    <format dxfId="505">
      <pivotArea field="2" type="button" dataOnly="0" labelOnly="1" outline="0" axis="axisRow" fieldPosition="0"/>
    </format>
    <format dxfId="504">
      <pivotArea field="5" type="button" dataOnly="0" labelOnly="1" outline="0" axis="axisRow" fieldPosition="1"/>
    </format>
    <format dxfId="503">
      <pivotArea dataOnly="0" labelOnly="1" fieldPosition="0">
        <references count="1">
          <reference field="58" count="0"/>
        </references>
      </pivotArea>
    </format>
    <format dxfId="502">
      <pivotArea dataOnly="0" labelOnly="1" grandCol="1" outline="0" fieldPosition="0"/>
    </format>
    <format dxfId="501">
      <pivotArea type="all" dataOnly="0" outline="0" fieldPosition="0"/>
    </format>
    <format dxfId="500">
      <pivotArea outline="0" collapsedLevelsAreSubtotals="1" fieldPosition="0"/>
    </format>
    <format dxfId="499">
      <pivotArea type="origin" dataOnly="0" labelOnly="1" outline="0" fieldPosition="0"/>
    </format>
    <format dxfId="498">
      <pivotArea field="58" type="button" dataOnly="0" labelOnly="1" outline="0" axis="axisCol" fieldPosition="0"/>
    </format>
    <format dxfId="497">
      <pivotArea type="topRight" dataOnly="0" labelOnly="1" outline="0" fieldPosition="0"/>
    </format>
    <format dxfId="496">
      <pivotArea field="2" type="button" dataOnly="0" labelOnly="1" outline="0" axis="axisRow" fieldPosition="0"/>
    </format>
    <format dxfId="495">
      <pivotArea field="5" type="button" dataOnly="0" labelOnly="1" outline="0" axis="axisRow" fieldPosition="1"/>
    </format>
    <format dxfId="494">
      <pivotArea dataOnly="0" labelOnly="1" outline="0" fieldPosition="0">
        <references count="1">
          <reference field="2" count="0"/>
        </references>
      </pivotArea>
    </format>
    <format dxfId="493">
      <pivotArea dataOnly="0" labelOnly="1" outline="0" fieldPosition="0">
        <references count="1">
          <reference field="2" count="0" defaultSubtotal="1"/>
        </references>
      </pivotArea>
    </format>
    <format dxfId="492">
      <pivotArea dataOnly="0" labelOnly="1" grandRow="1" outline="0" fieldPosition="0"/>
    </format>
    <format dxfId="491">
      <pivotArea dataOnly="0" labelOnly="1" fieldPosition="0">
        <references count="2">
          <reference field="2" count="1" selected="0">
            <x v="19"/>
          </reference>
          <reference field="5" count="3">
            <x v="109"/>
            <x v="112"/>
            <x v="149"/>
          </reference>
        </references>
      </pivotArea>
    </format>
    <format dxfId="490">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489">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488">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487">
      <pivotArea dataOnly="0" labelOnly="1" fieldPosition="0">
        <references count="2">
          <reference field="2" count="1" selected="0">
            <x v="23"/>
          </reference>
          <reference field="5" count="10">
            <x v="80"/>
            <x v="81"/>
            <x v="83"/>
            <x v="84"/>
            <x v="85"/>
            <x v="87"/>
            <x v="89"/>
            <x v="90"/>
            <x v="99"/>
            <x v="156"/>
          </reference>
        </references>
      </pivotArea>
    </format>
    <format dxfId="486">
      <pivotArea dataOnly="0" labelOnly="1" fieldPosition="0">
        <references count="2">
          <reference field="2" count="1" selected="0">
            <x v="24"/>
          </reference>
          <reference field="5" count="9">
            <x v="133"/>
            <x v="135"/>
            <x v="136"/>
            <x v="138"/>
            <x v="139"/>
            <x v="140"/>
            <x v="141"/>
            <x v="142"/>
            <x v="143"/>
          </reference>
        </references>
      </pivotArea>
    </format>
    <format dxfId="485">
      <pivotArea dataOnly="0" labelOnly="1" fieldPosition="0">
        <references count="2">
          <reference field="2" count="1" selected="0">
            <x v="25"/>
          </reference>
          <reference field="5" count="6">
            <x v="104"/>
            <x v="105"/>
            <x v="106"/>
            <x v="107"/>
            <x v="108"/>
            <x v="137"/>
          </reference>
        </references>
      </pivotArea>
    </format>
    <format dxfId="484">
      <pivotArea dataOnly="0" labelOnly="1" fieldPosition="0">
        <references count="2">
          <reference field="2" count="1" selected="0">
            <x v="26"/>
          </reference>
          <reference field="5" count="7">
            <x v="145"/>
            <x v="146"/>
            <x v="147"/>
            <x v="148"/>
            <x v="157"/>
            <x v="158"/>
            <x v="159"/>
          </reference>
        </references>
      </pivotArea>
    </format>
    <format dxfId="483">
      <pivotArea dataOnly="0" labelOnly="1" fieldPosition="0">
        <references count="2">
          <reference field="2" count="1" selected="0">
            <x v="27"/>
          </reference>
          <reference field="5" count="3">
            <x v="150"/>
            <x v="152"/>
            <x v="154"/>
          </reference>
        </references>
      </pivotArea>
    </format>
    <format dxfId="482">
      <pivotArea dataOnly="0" labelOnly="1" fieldPosition="0">
        <references count="1">
          <reference field="58" count="0"/>
        </references>
      </pivotArea>
    </format>
    <format dxfId="481">
      <pivotArea dataOnly="0" labelOnly="1" grandCol="1" outline="0" fieldPosition="0"/>
    </format>
    <format dxfId="480">
      <pivotArea outline="0" collapsedLevelsAreSubtotals="1" fieldPosition="0"/>
    </format>
    <format dxfId="479">
      <pivotArea field="2" type="button" dataOnly="0" labelOnly="1" outline="0" axis="axisRow" fieldPosition="0"/>
    </format>
    <format dxfId="478">
      <pivotArea field="5" type="button" dataOnly="0" labelOnly="1" outline="0" axis="axisRow" fieldPosition="1"/>
    </format>
    <format dxfId="477">
      <pivotArea dataOnly="0" labelOnly="1" outline="0" fieldPosition="0">
        <references count="1">
          <reference field="2" count="0"/>
        </references>
      </pivotArea>
    </format>
    <format dxfId="476">
      <pivotArea dataOnly="0" labelOnly="1" outline="0" fieldPosition="0">
        <references count="1">
          <reference field="2" count="0" defaultSubtotal="1"/>
        </references>
      </pivotArea>
    </format>
    <format dxfId="475">
      <pivotArea dataOnly="0" labelOnly="1" grandRow="1" outline="0" fieldPosition="0"/>
    </format>
    <format dxfId="474">
      <pivotArea dataOnly="0" labelOnly="1" fieldPosition="0">
        <references count="2">
          <reference field="2" count="1" selected="0">
            <x v="19"/>
          </reference>
          <reference field="5" count="3">
            <x v="109"/>
            <x v="112"/>
            <x v="149"/>
          </reference>
        </references>
      </pivotArea>
    </format>
    <format dxfId="473">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472">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471">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470">
      <pivotArea dataOnly="0" labelOnly="1" fieldPosition="0">
        <references count="2">
          <reference field="2" count="1" selected="0">
            <x v="23"/>
          </reference>
          <reference field="5" count="10">
            <x v="80"/>
            <x v="81"/>
            <x v="83"/>
            <x v="84"/>
            <x v="85"/>
            <x v="87"/>
            <x v="89"/>
            <x v="90"/>
            <x v="99"/>
            <x v="156"/>
          </reference>
        </references>
      </pivotArea>
    </format>
    <format dxfId="469">
      <pivotArea dataOnly="0" labelOnly="1" fieldPosition="0">
        <references count="2">
          <reference field="2" count="1" selected="0">
            <x v="24"/>
          </reference>
          <reference field="5" count="9">
            <x v="133"/>
            <x v="135"/>
            <x v="136"/>
            <x v="138"/>
            <x v="139"/>
            <x v="140"/>
            <x v="141"/>
            <x v="142"/>
            <x v="143"/>
          </reference>
        </references>
      </pivotArea>
    </format>
    <format dxfId="468">
      <pivotArea dataOnly="0" labelOnly="1" fieldPosition="0">
        <references count="2">
          <reference field="2" count="1" selected="0">
            <x v="25"/>
          </reference>
          <reference field="5" count="6">
            <x v="104"/>
            <x v="105"/>
            <x v="106"/>
            <x v="107"/>
            <x v="108"/>
            <x v="137"/>
          </reference>
        </references>
      </pivotArea>
    </format>
    <format dxfId="467">
      <pivotArea dataOnly="0" labelOnly="1" fieldPosition="0">
        <references count="2">
          <reference field="2" count="1" selected="0">
            <x v="26"/>
          </reference>
          <reference field="5" count="7">
            <x v="145"/>
            <x v="146"/>
            <x v="147"/>
            <x v="148"/>
            <x v="157"/>
            <x v="158"/>
            <x v="159"/>
          </reference>
        </references>
      </pivotArea>
    </format>
    <format dxfId="466">
      <pivotArea dataOnly="0" labelOnly="1" fieldPosition="0">
        <references count="2">
          <reference field="2" count="1" selected="0">
            <x v="27"/>
          </reference>
          <reference field="5" count="3">
            <x v="150"/>
            <x v="152"/>
            <x v="154"/>
          </reference>
        </references>
      </pivotArea>
    </format>
    <format dxfId="465">
      <pivotArea dataOnly="0" labelOnly="1" fieldPosition="0">
        <references count="1">
          <reference field="58" count="0"/>
        </references>
      </pivotArea>
    </format>
    <format dxfId="464">
      <pivotArea dataOnly="0" labelOnly="1" grandCol="1" outline="0" fieldPosition="0"/>
    </format>
    <format dxfId="463">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65614A-C026-4F36-81FA-3C8B2D3D519F}" name="PivotTable5" cacheId="0"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A2:E3" firstHeaderRow="0" firstDataRow="1" firstDataCol="0"/>
  <pivotFields count="5">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5">
    <i>
      <x/>
    </i>
    <i i="1">
      <x v="1"/>
    </i>
    <i i="2">
      <x v="2"/>
    </i>
    <i i="3">
      <x v="3"/>
    </i>
    <i i="4">
      <x v="4"/>
    </i>
  </colItems>
  <dataFields count="5">
    <dataField name="#States" fld="3" subtotal="count" baseField="0" baseItem="0">
      <extLst>
        <ext xmlns:x15="http://schemas.microsoft.com/office/spreadsheetml/2010/11/main" uri="{FABC7310-3BB5-11E1-824E-6D434824019B}">
          <x15:dataField isCountDistinct="1"/>
        </ext>
      </extLst>
    </dataField>
    <dataField name="#Localities" fld="4" subtotal="count" baseField="0" baseItem="0">
      <extLst>
        <ext xmlns:x15="http://schemas.microsoft.com/office/spreadsheetml/2010/11/main" uri="{FABC7310-3BB5-11E1-824E-6D434824019B}">
          <x15:dataField isCountDistinct="1"/>
        </ext>
      </extLst>
    </dataField>
    <dataField name="#Locations" fld="0" subtotal="count" baseField="0" baseItem="0"/>
    <dataField name="#IDP Households" fld="1" baseField="0" baseItem="0" numFmtId="164"/>
    <dataField name="#Individuals" fld="2" baseField="0" baseItem="0" numFmtId="164"/>
  </dataFields>
  <formats count="19">
    <format dxfId="789">
      <pivotArea dataOnly="0" labelOnly="1" outline="0" fieldPosition="0">
        <references count="1">
          <reference field="4294967294" count="1">
            <x v="0"/>
          </reference>
        </references>
      </pivotArea>
    </format>
    <format dxfId="788">
      <pivotArea type="all" dataOnly="0" outline="0" fieldPosition="0"/>
    </format>
    <format dxfId="787">
      <pivotArea outline="0" collapsedLevelsAreSubtotals="1" fieldPosition="0"/>
    </format>
    <format dxfId="786">
      <pivotArea dataOnly="0" labelOnly="1" outline="0" fieldPosition="0">
        <references count="1">
          <reference field="4294967294" count="5">
            <x v="0"/>
            <x v="1"/>
            <x v="2"/>
            <x v="3"/>
            <x v="4"/>
          </reference>
        </references>
      </pivotArea>
    </format>
    <format dxfId="785">
      <pivotArea dataOnly="0" labelOnly="1" outline="0" fieldPosition="0">
        <references count="1">
          <reference field="4294967294" count="5">
            <x v="0"/>
            <x v="1"/>
            <x v="2"/>
            <x v="3"/>
            <x v="4"/>
          </reference>
        </references>
      </pivotArea>
    </format>
    <format dxfId="784">
      <pivotArea dataOnly="0" labelOnly="1" outline="0" fieldPosition="0">
        <references count="1">
          <reference field="4294967294" count="5">
            <x v="0"/>
            <x v="1"/>
            <x v="2"/>
            <x v="3"/>
            <x v="4"/>
          </reference>
        </references>
      </pivotArea>
    </format>
    <format dxfId="783">
      <pivotArea dataOnly="0" labelOnly="1" outline="0" fieldPosition="0">
        <references count="1">
          <reference field="4294967294" count="5">
            <x v="0"/>
            <x v="1"/>
            <x v="2"/>
            <x v="3"/>
            <x v="4"/>
          </reference>
        </references>
      </pivotArea>
    </format>
    <format dxfId="782">
      <pivotArea dataOnly="0" labelOnly="1" outline="0" fieldPosition="0">
        <references count="1">
          <reference field="4294967294" count="5">
            <x v="0"/>
            <x v="1"/>
            <x v="2"/>
            <x v="3"/>
            <x v="4"/>
          </reference>
        </references>
      </pivotArea>
    </format>
    <format dxfId="781">
      <pivotArea dataOnly="0" labelOnly="1" outline="0" fieldPosition="0">
        <references count="1">
          <reference field="4294967294" count="5">
            <x v="0"/>
            <x v="1"/>
            <x v="2"/>
            <x v="3"/>
            <x v="4"/>
          </reference>
        </references>
      </pivotArea>
    </format>
    <format dxfId="780">
      <pivotArea type="all" dataOnly="0" outline="0" fieldPosition="0"/>
    </format>
    <format dxfId="779">
      <pivotArea outline="0" collapsedLevelsAreSubtotals="1" fieldPosition="0"/>
    </format>
    <format dxfId="778">
      <pivotArea dataOnly="0" labelOnly="1" outline="0" fieldPosition="0">
        <references count="1">
          <reference field="4294967294" count="5">
            <x v="0"/>
            <x v="1"/>
            <x v="2"/>
            <x v="3"/>
            <x v="4"/>
          </reference>
        </references>
      </pivotArea>
    </format>
    <format dxfId="777">
      <pivotArea dataOnly="0" labelOnly="1" outline="0" fieldPosition="0">
        <references count="1">
          <reference field="4294967294" count="5">
            <x v="0"/>
            <x v="1"/>
            <x v="2"/>
            <x v="3"/>
            <x v="4"/>
          </reference>
        </references>
      </pivotArea>
    </format>
    <format dxfId="776">
      <pivotArea type="all" dataOnly="0" outline="0" fieldPosition="0"/>
    </format>
    <format dxfId="775">
      <pivotArea outline="0" collapsedLevelsAreSubtotals="1" fieldPosition="0"/>
    </format>
    <format dxfId="774">
      <pivotArea dataOnly="0" labelOnly="1" outline="0" fieldPosition="0">
        <references count="1">
          <reference field="4294967294" count="5">
            <x v="0"/>
            <x v="1"/>
            <x v="2"/>
            <x v="3"/>
            <x v="4"/>
          </reference>
        </references>
      </pivotArea>
    </format>
    <format dxfId="773">
      <pivotArea outline="0" fieldPosition="0">
        <references count="1">
          <reference field="4294967294" count="1">
            <x v="4"/>
          </reference>
        </references>
      </pivotArea>
    </format>
    <format dxfId="772">
      <pivotArea outline="0" fieldPosition="0">
        <references count="1">
          <reference field="4294967294" count="1">
            <x v="3"/>
          </reference>
        </references>
      </pivotArea>
    </format>
    <format dxfId="771">
      <pivotArea dataOnly="0" labelOnly="1" outline="0" fieldPosition="0">
        <references count="1">
          <reference field="4294967294" count="5">
            <x v="0"/>
            <x v="1"/>
            <x v="2"/>
            <x v="3"/>
            <x v="4"/>
          </reference>
        </references>
      </pivotArea>
    </format>
  </formats>
  <pivotHierarchies count="18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States"/>
    <pivotHierarchy dragToData="1" caption="#Localities"/>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T-R3(1-IDPsDataset).xlsx!_1_IDpsbyvalue">
        <x15:activeTabTopLevelEntity name="[_1_IDpsbyvalu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CD75414-1262-469B-B445-6D8041B40C7C}" name="PivotTable9"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62:G72" firstHeaderRow="0" firstDataRow="1"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6">
    <i>
      <x/>
    </i>
    <i i="1">
      <x v="1"/>
    </i>
    <i i="2">
      <x v="2"/>
    </i>
    <i i="3">
      <x v="3"/>
    </i>
    <i i="4">
      <x v="4"/>
    </i>
    <i i="5">
      <x v="5"/>
    </i>
  </colItems>
  <dataFields count="6">
    <dataField name="Between 2003 and 2010" fld="20" baseField="0" baseItem="0"/>
    <dataField name="Between 2011 and 2017" fld="22" baseField="0" baseItem="0"/>
    <dataField name="2018" fld="24" baseField="0" baseItem="0"/>
    <dataField name="2019" fld="26" baseField="0" baseItem="0"/>
    <dataField name="2020 " fld="28" baseField="0" baseItem="0"/>
    <dataField name="2021 " fld="30" baseField="0" baseItem="0"/>
  </dataFields>
  <formats count="38">
    <format dxfId="827">
      <pivotArea field="2" type="button" dataOnly="0" labelOnly="1" outline="0" axis="axisRow" fieldPosition="0"/>
    </format>
    <format dxfId="826">
      <pivotArea type="all" dataOnly="0" outline="0" fieldPosition="0"/>
    </format>
    <format dxfId="825">
      <pivotArea outline="0" collapsedLevelsAreSubtotals="1" fieldPosition="0"/>
    </format>
    <format dxfId="824">
      <pivotArea field="2" type="button" dataOnly="0" labelOnly="1" outline="0" axis="axisRow" fieldPosition="0"/>
    </format>
    <format dxfId="823">
      <pivotArea dataOnly="0" labelOnly="1" fieldPosition="0">
        <references count="1">
          <reference field="2" count="0"/>
        </references>
      </pivotArea>
    </format>
    <format dxfId="822">
      <pivotArea dataOnly="0" labelOnly="1" grandRow="1" outline="0" fieldPosition="0"/>
    </format>
    <format dxfId="821">
      <pivotArea dataOnly="0" labelOnly="1" outline="0" fieldPosition="0">
        <references count="1">
          <reference field="4294967294" count="6">
            <x v="0"/>
            <x v="1"/>
            <x v="2"/>
            <x v="3"/>
            <x v="4"/>
            <x v="5"/>
          </reference>
        </references>
      </pivotArea>
    </format>
    <format dxfId="820">
      <pivotArea type="all" dataOnly="0" outline="0" fieldPosition="0"/>
    </format>
    <format dxfId="819">
      <pivotArea outline="0" collapsedLevelsAreSubtotals="1" fieldPosition="0"/>
    </format>
    <format dxfId="818">
      <pivotArea field="2" type="button" dataOnly="0" labelOnly="1" outline="0" axis="axisRow" fieldPosition="0"/>
    </format>
    <format dxfId="817">
      <pivotArea dataOnly="0" labelOnly="1" fieldPosition="0">
        <references count="1">
          <reference field="2" count="0"/>
        </references>
      </pivotArea>
    </format>
    <format dxfId="816">
      <pivotArea dataOnly="0" labelOnly="1" grandRow="1" outline="0" fieldPosition="0"/>
    </format>
    <format dxfId="815">
      <pivotArea dataOnly="0" labelOnly="1" outline="0" fieldPosition="0">
        <references count="1">
          <reference field="4294967294" count="6">
            <x v="0"/>
            <x v="1"/>
            <x v="2"/>
            <x v="3"/>
            <x v="4"/>
            <x v="5"/>
          </reference>
        </references>
      </pivotArea>
    </format>
    <format dxfId="814">
      <pivotArea type="all" dataOnly="0" outline="0" fieldPosition="0"/>
    </format>
    <format dxfId="813">
      <pivotArea outline="0" collapsedLevelsAreSubtotals="1" fieldPosition="0"/>
    </format>
    <format dxfId="812">
      <pivotArea field="2" type="button" dataOnly="0" labelOnly="1" outline="0" axis="axisRow" fieldPosition="0"/>
    </format>
    <format dxfId="811">
      <pivotArea dataOnly="0" labelOnly="1" fieldPosition="0">
        <references count="1">
          <reference field="2" count="0"/>
        </references>
      </pivotArea>
    </format>
    <format dxfId="810">
      <pivotArea dataOnly="0" labelOnly="1" grandRow="1" outline="0" fieldPosition="0"/>
    </format>
    <format dxfId="809">
      <pivotArea dataOnly="0" labelOnly="1" outline="0" fieldPosition="0">
        <references count="1">
          <reference field="4294967294" count="6">
            <x v="0"/>
            <x v="1"/>
            <x v="2"/>
            <x v="3"/>
            <x v="4"/>
            <x v="5"/>
          </reference>
        </references>
      </pivotArea>
    </format>
    <format dxfId="808">
      <pivotArea field="2" type="button" dataOnly="0" labelOnly="1" outline="0" axis="axisRow" fieldPosition="0"/>
    </format>
    <format dxfId="807">
      <pivotArea dataOnly="0" labelOnly="1" outline="0" fieldPosition="0">
        <references count="1">
          <reference field="4294967294" count="6">
            <x v="0"/>
            <x v="1"/>
            <x v="2"/>
            <x v="3"/>
            <x v="4"/>
            <x v="5"/>
          </reference>
        </references>
      </pivotArea>
    </format>
    <format dxfId="806">
      <pivotArea field="2" type="button" dataOnly="0" labelOnly="1" outline="0" axis="axisRow" fieldPosition="0"/>
    </format>
    <format dxfId="805">
      <pivotArea dataOnly="0" labelOnly="1" outline="0" fieldPosition="0">
        <references count="1">
          <reference field="4294967294" count="6">
            <x v="0"/>
            <x v="1"/>
            <x v="2"/>
            <x v="3"/>
            <x v="4"/>
            <x v="5"/>
          </reference>
        </references>
      </pivotArea>
    </format>
    <format dxfId="804">
      <pivotArea field="2" type="button" dataOnly="0" labelOnly="1" outline="0" axis="axisRow" fieldPosition="0"/>
    </format>
    <format dxfId="803">
      <pivotArea dataOnly="0" labelOnly="1" outline="0" fieldPosition="0">
        <references count="1">
          <reference field="4294967294" count="6">
            <x v="0"/>
            <x v="1"/>
            <x v="2"/>
            <x v="3"/>
            <x v="4"/>
            <x v="5"/>
          </reference>
        </references>
      </pivotArea>
    </format>
    <format dxfId="802">
      <pivotArea field="2" type="button" dataOnly="0" labelOnly="1" outline="0" axis="axisRow" fieldPosition="0"/>
    </format>
    <format dxfId="801">
      <pivotArea dataOnly="0" labelOnly="1" outline="0" fieldPosition="0">
        <references count="1">
          <reference field="4294967294" count="6">
            <x v="0"/>
            <x v="1"/>
            <x v="2"/>
            <x v="3"/>
            <x v="4"/>
            <x v="5"/>
          </reference>
        </references>
      </pivotArea>
    </format>
    <format dxfId="800">
      <pivotArea field="2" type="button" dataOnly="0" labelOnly="1" outline="0" axis="axisRow" fieldPosition="0"/>
    </format>
    <format dxfId="799">
      <pivotArea dataOnly="0" labelOnly="1" outline="0" fieldPosition="0">
        <references count="1">
          <reference field="4294967294" count="6">
            <x v="0"/>
            <x v="1"/>
            <x v="2"/>
            <x v="3"/>
            <x v="4"/>
            <x v="5"/>
          </reference>
        </references>
      </pivotArea>
    </format>
    <format dxfId="798">
      <pivotArea field="2" type="button" dataOnly="0" labelOnly="1" outline="0" axis="axisRow" fieldPosition="0"/>
    </format>
    <format dxfId="797">
      <pivotArea dataOnly="0" labelOnly="1" outline="0" fieldPosition="0">
        <references count="1">
          <reference field="4294967294" count="6">
            <x v="0"/>
            <x v="1"/>
            <x v="2"/>
            <x v="3"/>
            <x v="4"/>
            <x v="5"/>
          </reference>
        </references>
      </pivotArea>
    </format>
    <format dxfId="796">
      <pivotArea type="all" dataOnly="0" outline="0" fieldPosition="0"/>
    </format>
    <format dxfId="795">
      <pivotArea outline="0" collapsedLevelsAreSubtotals="1" fieldPosition="0"/>
    </format>
    <format dxfId="794">
      <pivotArea field="2" type="button" dataOnly="0" labelOnly="1" outline="0" axis="axisRow" fieldPosition="0"/>
    </format>
    <format dxfId="793">
      <pivotArea dataOnly="0" labelOnly="1" fieldPosition="0">
        <references count="1">
          <reference field="2" count="0"/>
        </references>
      </pivotArea>
    </format>
    <format dxfId="792">
      <pivotArea dataOnly="0" labelOnly="1" grandRow="1" outline="0" fieldPosition="0"/>
    </format>
    <format dxfId="791">
      <pivotArea dataOnly="0" labelOnly="1" outline="0" fieldPosition="0">
        <references count="1">
          <reference field="4294967294" count="6">
            <x v="0"/>
            <x v="1"/>
            <x v="2"/>
            <x v="3"/>
            <x v="4"/>
            <x v="5"/>
          </reference>
        </references>
      </pivotArea>
    </format>
    <format dxfId="790">
      <pivotArea grandRow="1" outline="0" collapsedLevelsAreSubtotals="1" fieldPosition="0"/>
    </format>
  </formats>
  <conditionalFormats count="2">
    <conditionalFormat priority="37">
      <pivotAreas count="1">
        <pivotArea type="data" collapsedLevelsAreSubtotals="1" fieldPosition="0">
          <references count="1">
            <reference field="2" count="9">
              <x v="19"/>
              <x v="20"/>
              <x v="21"/>
              <x v="22"/>
              <x v="23"/>
              <x v="24"/>
              <x v="25"/>
              <x v="26"/>
              <x v="27"/>
            </reference>
          </references>
        </pivotArea>
      </pivotAreas>
    </conditionalFormat>
    <conditionalFormat priority="36">
      <pivotAreas count="1">
        <pivotArea type="data" grandRow="1" outline="0" collapsedLevelsAreSubtotals="1" fieldPosition="0"/>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132167-7543-487D-A55D-1E2817AFD545}" name="PivotTable7"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48:G59"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6">
    <i>
      <x/>
    </i>
    <i i="1">
      <x v="1"/>
    </i>
    <i i="2">
      <x v="2"/>
    </i>
    <i i="3">
      <x v="3"/>
    </i>
    <i i="4">
      <x v="4"/>
    </i>
    <i i="5">
      <x v="5"/>
    </i>
  </colItems>
  <dataFields count="6">
    <dataField name="Between 2003 and 2010" fld="19" baseField="0" baseItem="0"/>
    <dataField name="Between 2011 and 2017" fld="21" baseField="0" baseItem="0"/>
    <dataField name="2018" fld="23" baseField="0" baseItem="0"/>
    <dataField name="2019" fld="25" baseField="0" baseItem="0"/>
    <dataField name="2020" fld="27" baseField="0" baseItem="0"/>
    <dataField name="2021" fld="29" baseField="0" baseItem="0"/>
  </dataFields>
  <formats count="46">
    <format dxfId="873">
      <pivotArea field="2" type="button" dataOnly="0" labelOnly="1" outline="0" axis="axisRow" fieldPosition="0"/>
    </format>
    <format dxfId="872">
      <pivotArea outline="0" collapsedLevelsAreSubtotals="1" fieldPosition="0"/>
    </format>
    <format dxfId="871">
      <pivotArea field="2" type="button" dataOnly="0" labelOnly="1" outline="0" axis="axisRow" fieldPosition="0"/>
    </format>
    <format dxfId="870">
      <pivotArea dataOnly="0" labelOnly="1" fieldPosition="0">
        <references count="1">
          <reference field="2" count="0"/>
        </references>
      </pivotArea>
    </format>
    <format dxfId="869">
      <pivotArea dataOnly="0" labelOnly="1" grandRow="1" outline="0" fieldPosition="0"/>
    </format>
    <format dxfId="868">
      <pivotArea dataOnly="0" labelOnly="1" outline="0" fieldPosition="0">
        <references count="1">
          <reference field="4294967294" count="6">
            <x v="0"/>
            <x v="1"/>
            <x v="2"/>
            <x v="3"/>
            <x v="4"/>
            <x v="5"/>
          </reference>
        </references>
      </pivotArea>
    </format>
    <format dxfId="867">
      <pivotArea type="all" dataOnly="0" outline="0" fieldPosition="0"/>
    </format>
    <format dxfId="866">
      <pivotArea outline="0" collapsedLevelsAreSubtotals="1" fieldPosition="0"/>
    </format>
    <format dxfId="865">
      <pivotArea type="origin" dataOnly="0" labelOnly="1" outline="0" fieldPosition="0"/>
    </format>
    <format dxfId="864">
      <pivotArea field="-2" type="button" dataOnly="0" labelOnly="1" outline="0" axis="axisCol" fieldPosition="0"/>
    </format>
    <format dxfId="863">
      <pivotArea type="topRight" dataOnly="0" labelOnly="1" outline="0" fieldPosition="0"/>
    </format>
    <format dxfId="862">
      <pivotArea field="2" type="button" dataOnly="0" labelOnly="1" outline="0" axis="axisRow" fieldPosition="0"/>
    </format>
    <format dxfId="861">
      <pivotArea dataOnly="0" labelOnly="1" fieldPosition="0">
        <references count="1">
          <reference field="2" count="0"/>
        </references>
      </pivotArea>
    </format>
    <format dxfId="860">
      <pivotArea dataOnly="0" labelOnly="1" grandRow="1" outline="0" fieldPosition="0"/>
    </format>
    <format dxfId="859">
      <pivotArea dataOnly="0" labelOnly="1" outline="0" fieldPosition="0">
        <references count="1">
          <reference field="4294967294" count="6">
            <x v="0"/>
            <x v="1"/>
            <x v="2"/>
            <x v="3"/>
            <x v="4"/>
            <x v="5"/>
          </reference>
        </references>
      </pivotArea>
    </format>
    <format dxfId="858">
      <pivotArea type="all" dataOnly="0" outline="0" fieldPosition="0"/>
    </format>
    <format dxfId="857">
      <pivotArea outline="0" collapsedLevelsAreSubtotals="1" fieldPosition="0"/>
    </format>
    <format dxfId="856">
      <pivotArea type="origin" dataOnly="0" labelOnly="1" outline="0" fieldPosition="0"/>
    </format>
    <format dxfId="855">
      <pivotArea field="-2" type="button" dataOnly="0" labelOnly="1" outline="0" axis="axisCol" fieldPosition="0"/>
    </format>
    <format dxfId="854">
      <pivotArea type="topRight" dataOnly="0" labelOnly="1" outline="0" fieldPosition="0"/>
    </format>
    <format dxfId="853">
      <pivotArea dataOnly="0" labelOnly="1" fieldPosition="0">
        <references count="1">
          <reference field="2" count="0"/>
        </references>
      </pivotArea>
    </format>
    <format dxfId="852">
      <pivotArea dataOnly="0" labelOnly="1" grandRow="1" outline="0" fieldPosition="0"/>
    </format>
    <format dxfId="851">
      <pivotArea field="2" type="button" dataOnly="0" labelOnly="1" outline="0" axis="axisRow" fieldPosition="0"/>
    </format>
    <format dxfId="850">
      <pivotArea dataOnly="0" labelOnly="1" outline="0" fieldPosition="0">
        <references count="1">
          <reference field="4294967294" count="6">
            <x v="0"/>
            <x v="1"/>
            <x v="2"/>
            <x v="3"/>
            <x v="4"/>
            <x v="5"/>
          </reference>
        </references>
      </pivotArea>
    </format>
    <format dxfId="849">
      <pivotArea field="2" type="button" dataOnly="0" labelOnly="1" outline="0" axis="axisRow" fieldPosition="0"/>
    </format>
    <format dxfId="848">
      <pivotArea dataOnly="0" labelOnly="1" outline="0" fieldPosition="0">
        <references count="1">
          <reference field="4294967294" count="6">
            <x v="0"/>
            <x v="1"/>
            <x v="2"/>
            <x v="3"/>
            <x v="4"/>
            <x v="5"/>
          </reference>
        </references>
      </pivotArea>
    </format>
    <format dxfId="847">
      <pivotArea field="2" type="button" dataOnly="0" labelOnly="1" outline="0" axis="axisRow" fieldPosition="0"/>
    </format>
    <format dxfId="846">
      <pivotArea dataOnly="0" labelOnly="1" outline="0" fieldPosition="0">
        <references count="1">
          <reference field="4294967294" count="6">
            <x v="0"/>
            <x v="1"/>
            <x v="2"/>
            <x v="3"/>
            <x v="4"/>
            <x v="5"/>
          </reference>
        </references>
      </pivotArea>
    </format>
    <format dxfId="845">
      <pivotArea field="2" type="button" dataOnly="0" labelOnly="1" outline="0" axis="axisRow" fieldPosition="0"/>
    </format>
    <format dxfId="844">
      <pivotArea dataOnly="0" labelOnly="1" outline="0" fieldPosition="0">
        <references count="1">
          <reference field="4294967294" count="6">
            <x v="0"/>
            <x v="1"/>
            <x v="2"/>
            <x v="3"/>
            <x v="4"/>
            <x v="5"/>
          </reference>
        </references>
      </pivotArea>
    </format>
    <format dxfId="843">
      <pivotArea field="2" type="button" dataOnly="0" labelOnly="1" outline="0" axis="axisRow" fieldPosition="0"/>
    </format>
    <format dxfId="842">
      <pivotArea dataOnly="0" labelOnly="1" outline="0" fieldPosition="0">
        <references count="1">
          <reference field="4294967294" count="6">
            <x v="0"/>
            <x v="1"/>
            <x v="2"/>
            <x v="3"/>
            <x v="4"/>
            <x v="5"/>
          </reference>
        </references>
      </pivotArea>
    </format>
    <format dxfId="841">
      <pivotArea field="2" type="button" dataOnly="0" labelOnly="1" outline="0" axis="axisRow" fieldPosition="0"/>
    </format>
    <format dxfId="840">
      <pivotArea dataOnly="0" labelOnly="1" outline="0" fieldPosition="0">
        <references count="1">
          <reference field="4294967294" count="6">
            <x v="0"/>
            <x v="1"/>
            <x v="2"/>
            <x v="3"/>
            <x v="4"/>
            <x v="5"/>
          </reference>
        </references>
      </pivotArea>
    </format>
    <format dxfId="839">
      <pivotArea dataOnly="0" labelOnly="1" outline="0" fieldPosition="0">
        <references count="1">
          <reference field="4294967294" count="6">
            <x v="0"/>
            <x v="1"/>
            <x v="2"/>
            <x v="3"/>
            <x v="4"/>
            <x v="5"/>
          </reference>
        </references>
      </pivotArea>
    </format>
    <format dxfId="838">
      <pivotArea field="2" type="button" dataOnly="0" labelOnly="1" outline="0" axis="axisRow" fieldPosition="0"/>
    </format>
    <format dxfId="837">
      <pivotArea type="all" dataOnly="0" outline="0" fieldPosition="0"/>
    </format>
    <format dxfId="836">
      <pivotArea outline="0" collapsedLevelsAreSubtotals="1" fieldPosition="0"/>
    </format>
    <format dxfId="835">
      <pivotArea type="origin" dataOnly="0" labelOnly="1" outline="0" fieldPosition="0"/>
    </format>
    <format dxfId="834">
      <pivotArea field="-2" type="button" dataOnly="0" labelOnly="1" outline="0" axis="axisCol" fieldPosition="0"/>
    </format>
    <format dxfId="833">
      <pivotArea type="topRight" dataOnly="0" labelOnly="1" outline="0" fieldPosition="0"/>
    </format>
    <format dxfId="832">
      <pivotArea field="2" type="button" dataOnly="0" labelOnly="1" outline="0" axis="axisRow" fieldPosition="0"/>
    </format>
    <format dxfId="831">
      <pivotArea dataOnly="0" labelOnly="1" fieldPosition="0">
        <references count="1">
          <reference field="2" count="0"/>
        </references>
      </pivotArea>
    </format>
    <format dxfId="830">
      <pivotArea dataOnly="0" labelOnly="1" grandRow="1" outline="0" fieldPosition="0"/>
    </format>
    <format dxfId="829">
      <pivotArea dataOnly="0" labelOnly="1" outline="0" fieldPosition="0">
        <references count="1">
          <reference field="4294967294" count="6">
            <x v="0"/>
            <x v="1"/>
            <x v="2"/>
            <x v="3"/>
            <x v="4"/>
            <x v="5"/>
          </reference>
        </references>
      </pivotArea>
    </format>
    <format dxfId="828">
      <pivotArea grandRow="1" outline="0" collapsedLevelsAreSubtotals="1" fieldPosition="0"/>
    </format>
  </formats>
  <conditionalFormats count="1">
    <conditionalFormat priority="38">
      <pivotAreas count="1">
        <pivotArea type="data" outline="0" collapsedLevelsAreSubtotals="1" fieldPosition="0"/>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E0A56078-D2E3-41F7-AE33-50F149F11FB7}" autoFormatId="16" applyNumberFormats="0" applyBorderFormats="0" applyFontFormats="0" applyPatternFormats="0" applyAlignmentFormats="0" applyWidthHeightFormats="0">
  <queryTableRefresh nextId="124" unboundColumnsRight="1">
    <queryTableFields count="77">
      <queryTableField id="2" name="DoA" tableColumnId="2"/>
      <queryTableField id="123" dataBound="0" tableColumnId="25"/>
      <queryTableField id="122" dataBound="0" tableColumnId="24"/>
      <queryTableField id="121" dataBound="0" tableColumnId="23"/>
      <queryTableField id="3" name="RoundNo" tableColumnId="3"/>
      <queryTableField id="6" name="State_Name" tableColumnId="6"/>
      <queryTableField id="7" name="StateCode" tableColumnId="7"/>
      <queryTableField id="114" name="StatePcode" tableColumnId="9"/>
      <queryTableField id="8" name="Locality" tableColumnId="8"/>
      <queryTableField id="115" name="localitycode" tableColumnId="18"/>
      <queryTableField id="116" name="Pcode" tableColumnId="19"/>
      <queryTableField id="10" name="Location" tableColumnId="10"/>
      <queryTableField id="11" name="location DTM Code" tableColumnId="11"/>
      <queryTableField id="12" name="VisitedBefore" tableColumnId="12"/>
      <queryTableField id="107" name="GIS_y" tableColumnId="13"/>
      <queryTableField id="108" name="GIS_x" tableColumnId="14"/>
      <queryTableField id="20" name="Locationtype" tableColumnId="20"/>
      <queryTableField id="21" name="LocationClassification" tableColumnId="21"/>
      <queryTableField id="26" name="Round 2  HH الاسر" tableColumnId="26"/>
      <queryTableField id="27" name="Round 2  IND الافراد" tableColumnId="27"/>
      <queryTableField id="28" name="HH" tableColumnId="28"/>
      <queryTableField id="29" name="IND" tableColumnId="29"/>
      <queryTableField id="30" name="HH2003n2010" tableColumnId="30"/>
      <queryTableField id="31" name="IND2003n2010" tableColumnId="31"/>
      <queryTableField id="32" name="HHbet2011n2017" tableColumnId="32"/>
      <queryTableField id="33" name="INDbet2011n2017" tableColumnId="33"/>
      <queryTableField id="34" name="HH2018" tableColumnId="34"/>
      <queryTableField id="35" name="IND2018" tableColumnId="35"/>
      <queryTableField id="36" name="HH2019" tableColumnId="36"/>
      <queryTableField id="37" name="IND2019" tableColumnId="37"/>
      <queryTableField id="38" name="HH2020" tableColumnId="38"/>
      <queryTableField id="39" name="IND2020" tableColumnId="39"/>
      <queryTableField id="40" name="HH2021" tableColumnId="40"/>
      <queryTableField id="41" name="IND2021" tableColumnId="41"/>
      <queryTableField id="42" name="State1" tableColumnId="42"/>
      <queryTableField id="43" name="Locality1" tableColumnId="43"/>
      <queryTableField id="44" name="State2" tableColumnId="44"/>
      <queryTableField id="45" name="Locality2" tableColumnId="45"/>
      <queryTableField id="46" name="State3" tableColumnId="46"/>
      <queryTableField id="47" name="Locality3" tableColumnId="47"/>
      <queryTableField id="48" name="First" tableColumnId="48"/>
      <queryTableField id="49" name="Second" tableColumnId="49"/>
      <queryTableField id="50" name="Third" tableColumnId="50"/>
      <queryTableField id="51" name="IfOther" tableColumnId="51"/>
      <queryTableField id="52" name="1Camp" tableColumnId="52"/>
      <queryTableField id="53" name="2Host Family" tableColumnId="53"/>
      <queryTableField id="54" name="3Rented" tableColumnId="54"/>
      <queryTableField id="55" name="4Abandonedbuildings" tableColumnId="55"/>
      <queryTableField id="56" name="5school" tableColumnId="56"/>
      <queryTableField id="57" name="6Gathering" tableColumnId="57"/>
      <queryTableField id="58" name="7Other" tableColumnId="58"/>
      <queryTableField id="59" name="lessthan1M" tableColumnId="59"/>
      <queryTableField id="60" name="0lessthan1F" tableColumnId="60"/>
      <queryTableField id="61" name="1-5M" tableColumnId="61"/>
      <queryTableField id="62" name="1-5F" tableColumnId="62"/>
      <queryTableField id="63" name="6-17M" tableColumnId="63"/>
      <queryTableField id="64" name="6-17F" tableColumnId="64"/>
      <queryTableField id="65" name="18-59M" tableColumnId="65"/>
      <queryTableField id="66" name="18-59F" tableColumnId="66"/>
      <queryTableField id="67" name="60+M" tableColumnId="67"/>
      <queryTableField id="68" name="60+F" tableColumnId="68"/>
      <queryTableField id="69" name="IDPINTENDtheir place" tableColumnId="69"/>
      <queryTableField id="89" name="Was the interviewing conducted in person or on the phone?1" tableColumnId="89"/>
      <queryTableField id="90" name="Is the information provided by the source matching your observa1" tableColumnId="90"/>
      <queryTableField id="91" name="Does the source of information have any list or information on1" tableColumnId="91"/>
      <queryTableField id="92" name="Is the information provided identical between different sources1" tableColumnId="92"/>
      <queryTableField id="93" name="Credibility Score" tableColumnId="93"/>
      <queryTableField id="95" name="index" tableColumnId="95"/>
      <queryTableField id="96" name="Male" tableColumnId="96"/>
      <queryTableField id="97" name="Female" tableColumnId="97"/>
      <queryTableField id="105" name="Verified State" tableColumnId="4"/>
      <queryTableField id="106" name="Verified Locality" tableColumnId="5"/>
      <queryTableField id="109" name="admin1Pcod" tableColumnId="15"/>
      <queryTableField id="110" name="admin2Pcod" tableColumnId="16"/>
      <queryTableField id="111" name="Accuracy" tableColumnId="17"/>
      <queryTableField id="117" name="uuid" tableColumnId="22"/>
      <queryTableField id="104" dataBound="0" tableColumnId="1"/>
    </queryTableFields>
    <queryTableDeletedFields count="19">
      <deletedField name="IntState1"/>
      <deletedField name="IntLoc1"/>
      <deletedField name="IntState2"/>
      <deletedField name="IntLoc2"/>
      <deletedField name="IntState3"/>
      <deletedField name="IntLoc3"/>
      <deletedField name="bName and Surname:3"/>
      <deletedField name="cType:3"/>
      <deletedField name="dSex:3"/>
      <deletedField name="eContact Details:3"/>
      <deletedField name="bName and Surname:11"/>
      <deletedField name="cType:11"/>
      <deletedField name="dSex:11"/>
      <deletedField name="eContact Details:11"/>
      <deletedField name="bName and Surname:21"/>
      <deletedField name="cType:21"/>
      <deletedField name="dSex:21"/>
      <deletedField name="eContact Details:21"/>
      <deletedField name="How many Key Informants were interviewed?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 xr10:uid="{F5CE19B5-20CE-4642-A085-C40E53090097}" sourceName="State_Name">
  <extLst>
    <x:ext xmlns:x15="http://schemas.microsoft.com/office/spreadsheetml/2010/11/main" uri="{2F2917AC-EB37-4324-AD4E-5DD8C200BD13}">
      <x15:tableSlicerCache tableId="1"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ity" xr10:uid="{171F7AC0-931D-4D05-A0B3-35CBB28A837B}" sourceName="Locality">
  <extLst>
    <x:ext xmlns:x15="http://schemas.microsoft.com/office/spreadsheetml/2010/11/main" uri="{2F2917AC-EB37-4324-AD4E-5DD8C200BD13}">
      <x15:tableSlicerCache tableId="1"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_Name" xr10:uid="{AF90CAB6-65A9-42EC-B1B1-52A6226DB1C1}" cache="Slicer_State_Name" caption="State_Name" startItem="1" rowHeight="241300"/>
  <slicer name="Locality" xr10:uid="{F58B3F9C-A8CD-4543-89D2-16EDC5431932}" cache="Slicer_Locality" caption="Locality"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DE5DEB-EFF1-4FBB-A287-A4978F1EBB38}" name="_1_IDpsbyvalue" displayName="_1_IDpsbyvalue" ref="A1:BY686" tableType="queryTable" totalsRowShown="0">
  <autoFilter ref="A1:BY686" xr:uid="{7DDE5DEB-EFF1-4FBB-A287-A4978F1EBB38}"/>
  <tableColumns count="77">
    <tableColumn id="2" xr3:uid="{19C908B3-A409-4523-AF6A-CAC91121BF52}" uniqueName="2" name="DoA" queryTableFieldId="2" dataDxfId="38"/>
    <tableColumn id="25" xr3:uid="{63A6E662-0CB2-453A-A803-74D3517AF5F9}" uniqueName="25" name="Report Date" queryTableFieldId="123" dataDxfId="37"/>
    <tableColumn id="24" xr3:uid="{53E1549B-9C38-41B8-9E40-1F8EF1B8C163}" uniqueName="24" name="Country" queryTableFieldId="122" dataDxfId="36"/>
    <tableColumn id="23" xr3:uid="{875E0202-3E31-4520-AD03-6EF9C704FF79}" uniqueName="23" name="Country code" queryTableFieldId="121" dataDxfId="35"/>
    <tableColumn id="3" xr3:uid="{E1A8549E-44CE-41C1-9BC6-B1105D219BB6}" uniqueName="3" name="RoundNo" queryTableFieldId="3" dataDxfId="34"/>
    <tableColumn id="6" xr3:uid="{3C49EBC2-15F2-43CF-A54E-9E22C8FD5CF3}" uniqueName="6" name="State_Name" queryTableFieldId="6" dataDxfId="33"/>
    <tableColumn id="7" xr3:uid="{F22858DC-D8E7-4E7A-9B37-2DC2C391C100}" uniqueName="7" name="StateCode" queryTableFieldId="7" dataDxfId="32"/>
    <tableColumn id="9" xr3:uid="{CDF26B0C-91D0-4FBD-81D1-83AD19C093C6}" uniqueName="9" name="StatePcode" queryTableFieldId="114" dataDxfId="31"/>
    <tableColumn id="8" xr3:uid="{F618CC6B-34B7-4AA1-983C-64233675C06E}" uniqueName="8" name="Locality" queryTableFieldId="8" dataDxfId="30"/>
    <tableColumn id="18" xr3:uid="{86694BA6-9125-4518-A1D6-0C5EBF49F229}" uniqueName="18" name="localitycode" queryTableFieldId="115" dataDxfId="29"/>
    <tableColumn id="19" xr3:uid="{012E7060-2163-4D7C-A92F-563E51289DBE}" uniqueName="19" name="Pcode" queryTableFieldId="116" dataDxfId="28"/>
    <tableColumn id="10" xr3:uid="{BA68609C-41CF-4D4D-B490-9B9DCC5F36FE}" uniqueName="10" name="Location" queryTableFieldId="10" dataDxfId="27"/>
    <tableColumn id="11" xr3:uid="{73996E90-52B7-4F8F-9A64-82DA9AD94BC7}" uniqueName="11" name="location DTM Code" queryTableFieldId="11" dataDxfId="26"/>
    <tableColumn id="12" xr3:uid="{6103072F-19FA-4E2F-A3A4-6B1BEE1F21DB}" uniqueName="12" name="VisitedBefore" queryTableFieldId="12" dataDxfId="25"/>
    <tableColumn id="13" xr3:uid="{221CF562-ADE0-4630-BB08-B81A61B8B52F}" uniqueName="13" name="GIS_y" queryTableFieldId="107"/>
    <tableColumn id="14" xr3:uid="{C4071BC8-9BF4-477A-8D86-D8A213035731}" uniqueName="14" name="GIS_x" queryTableFieldId="108"/>
    <tableColumn id="20" xr3:uid="{F4A1F716-E7CD-4488-84BE-68F813CA645D}" uniqueName="20" name="Locationtype" queryTableFieldId="20" dataDxfId="24"/>
    <tableColumn id="21" xr3:uid="{980B188F-90D6-4FBC-9F0C-0FB9A246AEB1}" uniqueName="21" name="LocationClassification" queryTableFieldId="21" dataDxfId="23"/>
    <tableColumn id="26" xr3:uid="{ECF9BA17-1EC6-47F4-BFB8-01B0A7D3D3D4}" uniqueName="26" name="Round 2  HH الاسر" queryTableFieldId="26"/>
    <tableColumn id="27" xr3:uid="{38654065-2711-40CA-9D71-C131AA2F6944}" uniqueName="27" name="Round 2  IND الافراد" queryTableFieldId="27"/>
    <tableColumn id="28" xr3:uid="{9CB7984E-571C-4067-9A52-906E45438275}" uniqueName="28" name="HH" queryTableFieldId="28"/>
    <tableColumn id="29" xr3:uid="{717EAF26-C91B-4A5A-B0E5-C2FF9FCB6D6D}" uniqueName="29" name="IND" queryTableFieldId="29"/>
    <tableColumn id="30" xr3:uid="{0EC9B873-674C-420B-BA23-F298C938A70B}" uniqueName="30" name="HH2003n2010" queryTableFieldId="30"/>
    <tableColumn id="31" xr3:uid="{8C1523ED-AA0D-4AF7-9967-49A730CC91A6}" uniqueName="31" name="IND2003n2010" queryTableFieldId="31"/>
    <tableColumn id="32" xr3:uid="{E0BD220D-C082-4A0B-AFC9-CD586DDF3325}" uniqueName="32" name="HHbet2011n2017" queryTableFieldId="32"/>
    <tableColumn id="33" xr3:uid="{75E701A5-195A-43A6-B85D-9D7A0DCB4E6E}" uniqueName="33" name="INDbet2011n2017" queryTableFieldId="33"/>
    <tableColumn id="34" xr3:uid="{5927AF41-5BD9-4822-ADF0-FE7F0823A534}" uniqueName="34" name="HH2018" queryTableFieldId="34"/>
    <tableColumn id="35" xr3:uid="{63E083E1-FBE8-4173-B08B-DBAB29B65C7F}" uniqueName="35" name="IND2018" queryTableFieldId="35"/>
    <tableColumn id="36" xr3:uid="{5A9A9602-FE72-4E8F-92F6-3B735D45774D}" uniqueName="36" name="HH2019" queryTableFieldId="36"/>
    <tableColumn id="37" xr3:uid="{60EE5907-1101-4987-90FB-50E5528C4B03}" uniqueName="37" name="IND2019" queryTableFieldId="37"/>
    <tableColumn id="38" xr3:uid="{97FFD6C5-BF11-46FF-8CF5-185F261DEDD9}" uniqueName="38" name="HH2020" queryTableFieldId="38"/>
    <tableColumn id="39" xr3:uid="{7B6FC6DA-74E8-452E-BBF5-952098956300}" uniqueName="39" name="IND2020" queryTableFieldId="39"/>
    <tableColumn id="40" xr3:uid="{03908C63-BA33-46EA-9032-F9D437B2759A}" uniqueName="40" name="HH2021" queryTableFieldId="40"/>
    <tableColumn id="41" xr3:uid="{ABB4B3A0-9788-4B35-865A-D10F6A5FD0DC}" uniqueName="41" name="IND2021" queryTableFieldId="41"/>
    <tableColumn id="42" xr3:uid="{E6B44D75-400C-4E66-BFAE-7CBFAEB8E045}" uniqueName="42" name="State1" queryTableFieldId="42" dataDxfId="22"/>
    <tableColumn id="43" xr3:uid="{4875F02C-75C5-4114-B804-D18EF5E6B06B}" uniqueName="43" name="Locality1" queryTableFieldId="43" dataDxfId="21"/>
    <tableColumn id="44" xr3:uid="{A6FBCE89-A7AF-482A-8F0E-D2E32B85E868}" uniqueName="44" name="State2" queryTableFieldId="44" dataDxfId="20"/>
    <tableColumn id="45" xr3:uid="{08475660-714B-4E0F-9C0C-96643DAEA8C8}" uniqueName="45" name="Locality2" queryTableFieldId="45" dataDxfId="19"/>
    <tableColumn id="46" xr3:uid="{ACC52A60-9566-424B-8130-C2AFB7F63C7A}" uniqueName="46" name="State3" queryTableFieldId="46" dataDxfId="18"/>
    <tableColumn id="47" xr3:uid="{F986EB3E-5D68-45EB-9450-19F5340CB284}" uniqueName="47" name="Locality3" queryTableFieldId="47" dataDxfId="17"/>
    <tableColumn id="48" xr3:uid="{A028B4CF-39EF-4917-96B3-30D6800DA62A}" uniqueName="48" name="First" queryTableFieldId="48" dataDxfId="16"/>
    <tableColumn id="49" xr3:uid="{96C00922-0ADC-4904-B0A8-3ACD0E82F91C}" uniqueName="49" name="Second" queryTableFieldId="49" dataDxfId="15"/>
    <tableColumn id="50" xr3:uid="{F394CE1F-0BAE-478B-B683-1B2052C6202A}" uniqueName="50" name="Third" queryTableFieldId="50" dataDxfId="14"/>
    <tableColumn id="51" xr3:uid="{7D4484D1-0976-49F7-92E1-1402870EECEA}" uniqueName="51" name="IfOther" queryTableFieldId="51" dataDxfId="13"/>
    <tableColumn id="52" xr3:uid="{8600220C-923F-4D84-B0B3-01E9384C4005}" uniqueName="52" name="1Camp" queryTableFieldId="52"/>
    <tableColumn id="53" xr3:uid="{A99911B5-CF91-43A9-9323-CA6584E73C68}" uniqueName="53" name="2Host Family" queryTableFieldId="53"/>
    <tableColumn id="54" xr3:uid="{F2B6702D-47DE-452F-A8BC-0BF73E221F08}" uniqueName="54" name="3Rented" queryTableFieldId="54"/>
    <tableColumn id="55" xr3:uid="{0A721DA8-982A-402A-9409-8055C1EF723E}" uniqueName="55" name="4Abandonedbuildings" queryTableFieldId="55"/>
    <tableColumn id="56" xr3:uid="{AD949FC7-1A02-4551-9E43-C59EE5678371}" uniqueName="56" name="5school" queryTableFieldId="56"/>
    <tableColumn id="57" xr3:uid="{553E36A9-4885-4A9A-A126-E50C8560C2CA}" uniqueName="57" name="6Gathering" queryTableFieldId="57"/>
    <tableColumn id="58" xr3:uid="{B5B29474-77BD-4D6B-A96C-53EC01A2F59D}" uniqueName="58" name="7Other" queryTableFieldId="58"/>
    <tableColumn id="59" xr3:uid="{623D0C6D-A988-4630-AA56-87A5D0150CFF}" uniqueName="59" name="lessthan1M" queryTableFieldId="59"/>
    <tableColumn id="60" xr3:uid="{93C6EF07-E142-4827-8D69-7D1A662B3395}" uniqueName="60" name="0lessthan1F" queryTableFieldId="60"/>
    <tableColumn id="61" xr3:uid="{F4185842-B7E8-4944-B2D7-C2EA582AF4D1}" uniqueName="61" name="1-5M" queryTableFieldId="61"/>
    <tableColumn id="62" xr3:uid="{2B09B7B5-3E00-4A3A-8BA4-B249FA6C8431}" uniqueName="62" name="1-5F" queryTableFieldId="62"/>
    <tableColumn id="63" xr3:uid="{695F1C49-8B0C-4C59-8024-6E59EBE57220}" uniqueName="63" name="6-17M" queryTableFieldId="63"/>
    <tableColumn id="64" xr3:uid="{6B70B612-AD7D-477A-A37B-6CCDEC0C4625}" uniqueName="64" name="6-17F" queryTableFieldId="64"/>
    <tableColumn id="65" xr3:uid="{DF76C86A-22B8-4A59-8D02-C86FEFF34950}" uniqueName="65" name="18-59M" queryTableFieldId="65"/>
    <tableColumn id="66" xr3:uid="{DB1F80C3-0AFD-4310-B0FA-C4D33DB40297}" uniqueName="66" name="18-59F" queryTableFieldId="66"/>
    <tableColumn id="67" xr3:uid="{D5B2779A-E6DA-4C63-87F9-9C32AEDC4BBE}" uniqueName="67" name="60+M" queryTableFieldId="67"/>
    <tableColumn id="68" xr3:uid="{177C0FDB-5A18-4600-8BFE-A37707EA28B3}" uniqueName="68" name="60+F" queryTableFieldId="68"/>
    <tableColumn id="69" xr3:uid="{A61577FF-02FC-4EF1-A7DA-4AA9BDB4324C}" uniqueName="69" name="IDPINTENDtheir place" queryTableFieldId="69" dataDxfId="12"/>
    <tableColumn id="89" xr3:uid="{37AFC0BD-CF1C-402E-ACA3-B02084017AFA}" uniqueName="89" name="Was the interviewing conducted in person or on the phone?1" queryTableFieldId="89" dataDxfId="11"/>
    <tableColumn id="90" xr3:uid="{F235D4F3-E46B-4E79-9981-4C3591532751}" uniqueName="90" name="Is the information provided by the source matching your observa1" queryTableFieldId="90" dataDxfId="10"/>
    <tableColumn id="91" xr3:uid="{F56A5A44-A30D-409A-9D7F-3215EE6233DD}" uniqueName="91" name="Does the source of information have any list or information on1" queryTableFieldId="91" dataDxfId="9"/>
    <tableColumn id="92" xr3:uid="{38382961-9CFD-4867-8669-5957968EF748}" uniqueName="92" name="Is the information provided identical between different sources1" queryTableFieldId="92" dataDxfId="8"/>
    <tableColumn id="93" xr3:uid="{FBA52050-4385-4FED-AEE0-7AFE99662C8E}" uniqueName="93" name="Credibility Score" queryTableFieldId="93" dataDxfId="7"/>
    <tableColumn id="95" xr3:uid="{ECD21011-6928-4E0D-A837-2D495FF959C0}" uniqueName="95" name="index" queryTableFieldId="95"/>
    <tableColumn id="96" xr3:uid="{A173A6C6-CED5-4117-9C4D-ECEB149C7C4B}" uniqueName="96" name="Male" queryTableFieldId="96"/>
    <tableColumn id="97" xr3:uid="{B17E5F18-2791-4CD8-BBF8-59A188072296}" uniqueName="97" name="Female" queryTableFieldId="97"/>
    <tableColumn id="4" xr3:uid="{51B08A32-45F4-47C3-9E81-1BCEA916EDCF}" uniqueName="4" name="Verified State" queryTableFieldId="105" dataDxfId="6"/>
    <tableColumn id="5" xr3:uid="{75244EC8-B98E-4E14-A82F-C6371E78DE1D}" uniqueName="5" name="Verified Locality" queryTableFieldId="106" dataDxfId="5"/>
    <tableColumn id="15" xr3:uid="{23F6F6C8-93F1-43B3-834C-C240B22FA0E0}" uniqueName="15" name="admin1Pcod" queryTableFieldId="109" dataDxfId="4"/>
    <tableColumn id="16" xr3:uid="{1782818D-627E-4F5F-879E-55AAD2B41FD4}" uniqueName="16" name="admin2Pcod" queryTableFieldId="110" dataDxfId="3"/>
    <tableColumn id="17" xr3:uid="{163CE8F8-7359-49E0-9B1F-48D522BC00F8}" uniqueName="17" name="Accuracy" queryTableFieldId="111" dataDxfId="2"/>
    <tableColumn id="22" xr3:uid="{985162E6-C9C1-4615-A03A-7B27931C4C5E}" uniqueName="22" name="uuid" queryTableFieldId="117" dataDxfId="1"/>
    <tableColumn id="1" xr3:uid="{19083B91-FD0A-4799-B40F-F56E9C1BF89D}" uniqueName="1" name="Link for Map" queryTableFieldId="104" dataDxfId="0" dataCellStyle="Hyperlink">
      <calculatedColumnFormula>HYPERLINK(CONCATENATE("http://maps.google.com/?t=k&amp;q=",O3,",",P3),"Show location")</calculatedColumnFormula>
    </tableColumn>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2.bin"/><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DB0A-4BA8-4C85-A2A5-970614CF0C4D}">
  <dimension ref="A10:T33"/>
  <sheetViews>
    <sheetView showGridLines="0" topLeftCell="A28" zoomScale="85" zoomScaleNormal="85" workbookViewId="0">
      <selection activeCell="E44" sqref="E44"/>
    </sheetView>
  </sheetViews>
  <sheetFormatPr defaultColWidth="9.21875" defaultRowHeight="13.8" x14ac:dyDescent="0.3"/>
  <cols>
    <col min="1" max="16384" width="9.21875" style="5"/>
  </cols>
  <sheetData>
    <row r="10" spans="1:20" s="2" customFormat="1" ht="12.45" x14ac:dyDescent="0.25">
      <c r="A10" s="52" t="s">
        <v>1306</v>
      </c>
      <c r="B10" s="52"/>
      <c r="C10" s="52"/>
      <c r="D10" s="52"/>
      <c r="E10" s="52"/>
      <c r="F10" s="52"/>
      <c r="G10" s="52"/>
      <c r="H10" s="52"/>
      <c r="I10" s="52"/>
      <c r="J10" s="52"/>
      <c r="K10" s="52"/>
      <c r="L10" s="52"/>
      <c r="M10" s="52"/>
      <c r="N10" s="52"/>
    </row>
    <row r="11" spans="1:20" s="2" customFormat="1" x14ac:dyDescent="0.3">
      <c r="B11" s="1"/>
      <c r="C11" s="53" t="s">
        <v>1804</v>
      </c>
      <c r="D11" s="54"/>
      <c r="E11" s="54"/>
      <c r="F11" s="54"/>
      <c r="G11" s="54"/>
      <c r="H11" s="54"/>
      <c r="I11" s="54"/>
      <c r="J11" s="54"/>
      <c r="K11" s="55"/>
      <c r="L11" s="1"/>
      <c r="M11" s="5"/>
      <c r="N11" s="5"/>
      <c r="O11" s="5"/>
      <c r="P11" s="5"/>
      <c r="Q11" s="5"/>
      <c r="R11" s="5"/>
      <c r="S11" s="5"/>
      <c r="T11" s="5"/>
    </row>
    <row r="12" spans="1:20" s="2" customFormat="1" ht="13.2" x14ac:dyDescent="0.25">
      <c r="A12" s="1"/>
      <c r="B12" s="1"/>
      <c r="C12" s="56"/>
      <c r="D12" s="57"/>
      <c r="E12" s="57"/>
      <c r="F12" s="57"/>
      <c r="G12" s="57"/>
      <c r="H12" s="57"/>
      <c r="I12" s="57"/>
      <c r="J12" s="57"/>
      <c r="K12" s="58"/>
      <c r="L12" s="1"/>
      <c r="M12" s="1"/>
      <c r="N12" s="1"/>
    </row>
    <row r="15" spans="1:20" s="2" customFormat="1" ht="12.45" x14ac:dyDescent="0.25">
      <c r="D15" s="2" t="s">
        <v>1307</v>
      </c>
    </row>
    <row r="16" spans="1:20" ht="13.05" x14ac:dyDescent="0.3">
      <c r="D16" s="28" t="s">
        <v>1308</v>
      </c>
    </row>
    <row r="17" spans="4:4" ht="13.05" x14ac:dyDescent="0.3">
      <c r="D17" s="28" t="s">
        <v>1787</v>
      </c>
    </row>
    <row r="18" spans="4:4" ht="13.05" x14ac:dyDescent="0.3">
      <c r="D18" s="28" t="s">
        <v>1788</v>
      </c>
    </row>
    <row r="19" spans="4:4" ht="13.05" x14ac:dyDescent="0.3">
      <c r="D19" s="28" t="s">
        <v>1322</v>
      </c>
    </row>
    <row r="20" spans="4:4" ht="13.05" x14ac:dyDescent="0.3">
      <c r="D20" s="28" t="s">
        <v>1789</v>
      </c>
    </row>
    <row r="21" spans="4:4" ht="13.05" x14ac:dyDescent="0.3">
      <c r="D21" s="28" t="s">
        <v>1790</v>
      </c>
    </row>
    <row r="22" spans="4:4" ht="13.05" x14ac:dyDescent="0.3">
      <c r="D22" s="28" t="s">
        <v>1791</v>
      </c>
    </row>
    <row r="23" spans="4:4" ht="13.05" x14ac:dyDescent="0.3">
      <c r="D23" s="11"/>
    </row>
    <row r="24" spans="4:4" ht="13.05" x14ac:dyDescent="0.3">
      <c r="D24" s="11"/>
    </row>
    <row r="25" spans="4:4" ht="13.05" x14ac:dyDescent="0.3">
      <c r="D25" s="2" t="s">
        <v>1402</v>
      </c>
    </row>
    <row r="26" spans="4:4" ht="13.05" x14ac:dyDescent="0.3">
      <c r="D26" s="28" t="s">
        <v>1784</v>
      </c>
    </row>
    <row r="29" spans="4:4" ht="13.05" x14ac:dyDescent="0.3">
      <c r="D29" s="2" t="s">
        <v>1785</v>
      </c>
    </row>
    <row r="30" spans="4:4" ht="13.05" x14ac:dyDescent="0.3">
      <c r="D30" s="28" t="s">
        <v>1406</v>
      </c>
    </row>
    <row r="31" spans="4:4" ht="13.05" x14ac:dyDescent="0.3">
      <c r="D31" s="28" t="s">
        <v>1786</v>
      </c>
    </row>
    <row r="32" spans="4:4" ht="13.05" x14ac:dyDescent="0.3">
      <c r="D32" s="28" t="s">
        <v>1408</v>
      </c>
    </row>
    <row r="33" spans="4:4" ht="13.05" x14ac:dyDescent="0.3">
      <c r="D33" s="28" t="s">
        <v>1407</v>
      </c>
    </row>
  </sheetData>
  <mergeCells count="2">
    <mergeCell ref="A10:N10"/>
    <mergeCell ref="C11:K12"/>
  </mergeCells>
  <hyperlinks>
    <hyperlink ref="D16" location="Summary!A1" display="Summary" xr:uid="{5222C3F8-B933-4A2C-B1BD-C1AC02E26453}"/>
    <hyperlink ref="D17" location="Summary!A5" display="Shelter Type by households" xr:uid="{E2B2C486-908E-4B4C-B4E5-3299588F92F2}"/>
    <hyperlink ref="D18" location="Summary!A19" display="State of Origin" xr:uid="{AE23EF48-BAB3-40D4-B8F7-A95DCA63A075}"/>
    <hyperlink ref="D19" location="Summary!A47" display="Period of Displacement" xr:uid="{A4D85AA6-1782-46DB-8869-439FAC110798}"/>
    <hyperlink ref="D20" location="Summary!A84" display="Locality of Displacement" xr:uid="{F4B9F4CF-78BB-4AF9-ACB6-B65233AD300D}"/>
    <hyperlink ref="D21" location="Summary!A188" display="Sex and Age Disaggregation" xr:uid="{5DE5481B-7F67-450E-810B-07820FBE005B}"/>
    <hyperlink ref="D22" location="Summary!A305" display="Return Intention" xr:uid="{EE273CDC-26A0-4FD5-9CB8-932D32E5DACD}"/>
    <hyperlink ref="D30" location="'Sex and Age Disaggregation %'!A1" display="Sex and Age Disaggregation %" xr:uid="{CD96957F-0FA3-4A67-9466-8FC40F08E1C4}"/>
    <hyperlink ref="D33" location="'Return Intention %'!A1" display="Return Intention %" xr:uid="{55C1CAD5-039E-4BD8-871C-AA7689EBAC7D}"/>
    <hyperlink ref="D32" location="'Period of Displacement %'!A1" display="Period of Displacement %" xr:uid="{4DD3A651-0CAD-4E7F-83CE-8D64F7419BEB}"/>
    <hyperlink ref="D26" location="'IDPs Dataset'!A1" display="The whole dataset is located under IDPs DATASET tab" xr:uid="{592404A7-7A1C-4DBE-B0D7-1F4CB907BA49}"/>
    <hyperlink ref="D31" location="'Shelter Type'!A1" display="Shelter Type" xr:uid="{B6EEBD96-5AE5-433A-86CD-5AB746166D0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9A368-7B10-4B08-8738-453633C990BB}">
  <dimension ref="A2:M414"/>
  <sheetViews>
    <sheetView showGridLines="0" zoomScale="85" zoomScaleNormal="85" workbookViewId="0">
      <selection activeCell="F2" sqref="F2"/>
    </sheetView>
  </sheetViews>
  <sheetFormatPr defaultColWidth="15.77734375" defaultRowHeight="13.8" x14ac:dyDescent="0.3"/>
  <cols>
    <col min="1" max="1" width="13.44140625" style="5" bestFit="1" customWidth="1"/>
    <col min="2" max="2" width="10.5546875" style="5" bestFit="1" customWidth="1"/>
    <col min="3" max="3" width="12.21875" style="5" bestFit="1" customWidth="1"/>
    <col min="4" max="6" width="8.77734375" style="5" bestFit="1" customWidth="1"/>
    <col min="7" max="8" width="9" style="5" bestFit="1" customWidth="1"/>
    <col min="9" max="9" width="10" style="5" bestFit="1" customWidth="1"/>
    <col min="10" max="11" width="8.77734375" style="5" bestFit="1" customWidth="1"/>
    <col min="12" max="12" width="10.21875" style="5" bestFit="1" customWidth="1"/>
    <col min="13" max="13" width="13.5546875" style="5" bestFit="1" customWidth="1"/>
    <col min="14" max="561" width="15.77734375" style="5" customWidth="1"/>
    <col min="562" max="16384" width="15.77734375" style="5"/>
  </cols>
  <sheetData>
    <row r="2" spans="1:8" ht="34.5" customHeight="1" x14ac:dyDescent="0.3">
      <c r="A2" s="49" t="s">
        <v>1312</v>
      </c>
      <c r="B2" s="50" t="s">
        <v>1313</v>
      </c>
      <c r="C2" s="50" t="s">
        <v>1309</v>
      </c>
      <c r="D2" s="50" t="s">
        <v>1310</v>
      </c>
      <c r="E2" s="50" t="s">
        <v>1311</v>
      </c>
    </row>
    <row r="3" spans="1:8" ht="14.55" x14ac:dyDescent="0.35">
      <c r="A3" s="15">
        <v>9</v>
      </c>
      <c r="B3" s="15">
        <v>83</v>
      </c>
      <c r="C3" s="15">
        <v>685</v>
      </c>
      <c r="D3" s="22">
        <v>619971</v>
      </c>
      <c r="E3" s="22">
        <v>3086553</v>
      </c>
    </row>
    <row r="5" spans="1:8" ht="13.05" x14ac:dyDescent="0.3">
      <c r="A5" s="3" t="s">
        <v>1314</v>
      </c>
    </row>
    <row r="6" spans="1:8" ht="13.05" hidden="1" x14ac:dyDescent="0.3">
      <c r="B6" s="29" t="s">
        <v>1652</v>
      </c>
    </row>
    <row r="7" spans="1:8" ht="91.05" x14ac:dyDescent="0.3">
      <c r="A7" s="37" t="s">
        <v>1315</v>
      </c>
      <c r="B7" s="37" t="s">
        <v>1336</v>
      </c>
      <c r="C7" s="12" t="s">
        <v>1337</v>
      </c>
      <c r="D7" s="12" t="s">
        <v>1338</v>
      </c>
      <c r="E7" s="12" t="s">
        <v>1339</v>
      </c>
      <c r="F7" s="12" t="s">
        <v>1340</v>
      </c>
      <c r="G7" s="12" t="s">
        <v>1341</v>
      </c>
      <c r="H7" s="12" t="s">
        <v>1342</v>
      </c>
    </row>
    <row r="8" spans="1:8" ht="13.05" x14ac:dyDescent="0.3">
      <c r="A8" s="38" t="s">
        <v>1347</v>
      </c>
      <c r="B8" s="24">
        <v>13937</v>
      </c>
      <c r="C8" s="17">
        <v>132</v>
      </c>
      <c r="D8" s="17"/>
      <c r="E8" s="17"/>
      <c r="F8" s="17"/>
      <c r="G8" s="17"/>
      <c r="H8" s="45">
        <v>125</v>
      </c>
    </row>
    <row r="9" spans="1:8" ht="13.05" x14ac:dyDescent="0.3">
      <c r="A9" s="38" t="s">
        <v>1350</v>
      </c>
      <c r="B9" s="24">
        <v>3350</v>
      </c>
      <c r="C9" s="17">
        <v>14599</v>
      </c>
      <c r="D9" s="17">
        <v>183</v>
      </c>
      <c r="E9" s="17">
        <v>10</v>
      </c>
      <c r="F9" s="17">
        <v>201</v>
      </c>
      <c r="G9" s="17">
        <v>1411</v>
      </c>
      <c r="H9" s="45">
        <v>13161</v>
      </c>
    </row>
    <row r="10" spans="1:8" ht="13.05" x14ac:dyDescent="0.3">
      <c r="A10" s="38" t="s">
        <v>1351</v>
      </c>
      <c r="B10" s="24">
        <v>22</v>
      </c>
      <c r="C10" s="17">
        <v>8445</v>
      </c>
      <c r="D10" s="17"/>
      <c r="E10" s="17">
        <v>44</v>
      </c>
      <c r="F10" s="17">
        <v>112</v>
      </c>
      <c r="G10" s="17">
        <v>2250</v>
      </c>
      <c r="H10" s="45">
        <v>5439</v>
      </c>
    </row>
    <row r="11" spans="1:8" ht="13.05" x14ac:dyDescent="0.3">
      <c r="A11" s="38" t="s">
        <v>1345</v>
      </c>
      <c r="B11" s="24">
        <v>179127</v>
      </c>
      <c r="C11" s="17">
        <v>4085</v>
      </c>
      <c r="D11" s="17">
        <v>0</v>
      </c>
      <c r="E11" s="17">
        <v>395</v>
      </c>
      <c r="F11" s="17">
        <v>4465</v>
      </c>
      <c r="G11" s="17">
        <v>4090</v>
      </c>
      <c r="H11" s="45">
        <v>9591</v>
      </c>
    </row>
    <row r="12" spans="1:8" ht="13.05" x14ac:dyDescent="0.3">
      <c r="A12" s="38" t="s">
        <v>1346</v>
      </c>
      <c r="B12" s="24">
        <v>138820</v>
      </c>
      <c r="C12" s="17">
        <v>839</v>
      </c>
      <c r="D12" s="17">
        <v>2389</v>
      </c>
      <c r="E12" s="17">
        <v>80</v>
      </c>
      <c r="F12" s="17">
        <v>0</v>
      </c>
      <c r="G12" s="17">
        <v>2854</v>
      </c>
      <c r="H12" s="45">
        <v>1782</v>
      </c>
    </row>
    <row r="13" spans="1:8" ht="13.05" x14ac:dyDescent="0.3">
      <c r="A13" s="38" t="s">
        <v>1348</v>
      </c>
      <c r="B13" s="24">
        <v>88099</v>
      </c>
      <c r="C13" s="17">
        <v>10360</v>
      </c>
      <c r="D13" s="17"/>
      <c r="E13" s="17">
        <v>1624</v>
      </c>
      <c r="F13" s="17"/>
      <c r="G13" s="17">
        <v>1220</v>
      </c>
      <c r="H13" s="45">
        <v>5304</v>
      </c>
    </row>
    <row r="14" spans="1:8" ht="13.05" x14ac:dyDescent="0.3">
      <c r="A14" s="38" t="s">
        <v>1344</v>
      </c>
      <c r="B14" s="24">
        <v>60545</v>
      </c>
      <c r="C14" s="17">
        <v>4966</v>
      </c>
      <c r="D14" s="17">
        <v>10</v>
      </c>
      <c r="E14" s="17">
        <v>75</v>
      </c>
      <c r="F14" s="17">
        <v>1695</v>
      </c>
      <c r="G14" s="17">
        <v>3241</v>
      </c>
      <c r="H14" s="45">
        <v>1899</v>
      </c>
    </row>
    <row r="15" spans="1:8" ht="13.05" x14ac:dyDescent="0.3">
      <c r="A15" s="38" t="s">
        <v>1349</v>
      </c>
      <c r="B15" s="24">
        <v>5490</v>
      </c>
      <c r="C15" s="17">
        <v>12005</v>
      </c>
      <c r="D15" s="17">
        <v>0</v>
      </c>
      <c r="E15" s="17">
        <v>17</v>
      </c>
      <c r="F15" s="17">
        <v>0</v>
      </c>
      <c r="G15" s="17">
        <v>3919</v>
      </c>
      <c r="H15" s="45">
        <v>1181</v>
      </c>
    </row>
    <row r="16" spans="1:8" ht="13.05" x14ac:dyDescent="0.3">
      <c r="A16" s="38" t="s">
        <v>1343</v>
      </c>
      <c r="B16" s="24"/>
      <c r="C16" s="17">
        <v>634</v>
      </c>
      <c r="D16" s="17">
        <v>950</v>
      </c>
      <c r="E16" s="17">
        <v>268</v>
      </c>
      <c r="F16" s="17">
        <v>17</v>
      </c>
      <c r="G16" s="17">
        <v>4504</v>
      </c>
      <c r="H16" s="45">
        <v>10</v>
      </c>
    </row>
    <row r="17" spans="1:12" ht="13.05" x14ac:dyDescent="0.3">
      <c r="A17" s="38" t="s">
        <v>1316</v>
      </c>
      <c r="B17" s="46">
        <v>489390</v>
      </c>
      <c r="C17" s="45">
        <v>56065</v>
      </c>
      <c r="D17" s="45">
        <v>3532</v>
      </c>
      <c r="E17" s="45">
        <v>2513</v>
      </c>
      <c r="F17" s="45">
        <v>6490</v>
      </c>
      <c r="G17" s="45">
        <v>23489</v>
      </c>
      <c r="H17" s="45">
        <v>38492</v>
      </c>
    </row>
    <row r="18" spans="1:12" ht="13.05" x14ac:dyDescent="0.3">
      <c r="A18" s="18"/>
      <c r="B18" s="19"/>
      <c r="C18" s="19"/>
      <c r="D18" s="19"/>
      <c r="E18" s="19"/>
      <c r="F18" s="19"/>
      <c r="G18" s="19"/>
      <c r="H18" s="19"/>
    </row>
    <row r="19" spans="1:12" ht="13.05" x14ac:dyDescent="0.3">
      <c r="A19" s="3" t="s">
        <v>1317</v>
      </c>
      <c r="B19" s="19"/>
      <c r="C19" s="19"/>
      <c r="D19" s="19"/>
      <c r="E19" s="19"/>
      <c r="F19" s="19"/>
      <c r="G19" s="19"/>
      <c r="H19" s="19"/>
    </row>
    <row r="20" spans="1:12" ht="14.55" hidden="1" x14ac:dyDescent="0.35">
      <c r="A20" s="29" t="s">
        <v>1653</v>
      </c>
      <c r="B20" s="29" t="s">
        <v>1651</v>
      </c>
      <c r="L20"/>
    </row>
    <row r="21" spans="1:12" ht="24.75" customHeight="1" x14ac:dyDescent="0.35">
      <c r="A21" s="37" t="s">
        <v>1315</v>
      </c>
      <c r="B21" s="37" t="s">
        <v>1345</v>
      </c>
      <c r="C21" s="12" t="s">
        <v>1350</v>
      </c>
      <c r="D21" s="12" t="s">
        <v>1351</v>
      </c>
      <c r="E21" s="12" t="s">
        <v>1346</v>
      </c>
      <c r="F21" s="12" t="s">
        <v>1347</v>
      </c>
      <c r="G21" s="12" t="s">
        <v>1344</v>
      </c>
      <c r="H21" s="12" t="s">
        <v>1348</v>
      </c>
      <c r="I21" s="12" t="s">
        <v>1343</v>
      </c>
      <c r="J21" s="12" t="s">
        <v>1349</v>
      </c>
      <c r="K21" s="37" t="s">
        <v>1316</v>
      </c>
      <c r="L21"/>
    </row>
    <row r="22" spans="1:12" ht="14.55" x14ac:dyDescent="0.35">
      <c r="A22" s="38" t="s">
        <v>1347</v>
      </c>
      <c r="B22" s="24">
        <v>1019</v>
      </c>
      <c r="C22" s="17"/>
      <c r="D22" s="17"/>
      <c r="E22" s="17"/>
      <c r="F22" s="17">
        <v>13175</v>
      </c>
      <c r="G22" s="17"/>
      <c r="H22" s="17"/>
      <c r="I22" s="17"/>
      <c r="J22" s="17"/>
      <c r="K22" s="17">
        <v>14194</v>
      </c>
      <c r="L22"/>
    </row>
    <row r="23" spans="1:12" ht="14.55" x14ac:dyDescent="0.35">
      <c r="A23" s="38" t="s">
        <v>1350</v>
      </c>
      <c r="B23" s="24"/>
      <c r="C23" s="17">
        <v>32915</v>
      </c>
      <c r="D23" s="17"/>
      <c r="E23" s="17"/>
      <c r="F23" s="17"/>
      <c r="G23" s="17"/>
      <c r="H23" s="17"/>
      <c r="I23" s="17"/>
      <c r="J23" s="17"/>
      <c r="K23" s="17">
        <v>32915</v>
      </c>
      <c r="L23"/>
    </row>
    <row r="24" spans="1:12" ht="14.55" x14ac:dyDescent="0.35">
      <c r="A24" s="38" t="s">
        <v>1351</v>
      </c>
      <c r="B24" s="24">
        <v>171</v>
      </c>
      <c r="C24" s="17">
        <v>382</v>
      </c>
      <c r="D24" s="17">
        <v>10649</v>
      </c>
      <c r="E24" s="17">
        <v>1929</v>
      </c>
      <c r="F24" s="17">
        <v>2737</v>
      </c>
      <c r="G24" s="17">
        <v>78</v>
      </c>
      <c r="H24" s="17">
        <v>7</v>
      </c>
      <c r="I24" s="17">
        <v>359</v>
      </c>
      <c r="J24" s="17"/>
      <c r="K24" s="17">
        <v>16312</v>
      </c>
      <c r="L24"/>
    </row>
    <row r="25" spans="1:12" ht="14.55" x14ac:dyDescent="0.35">
      <c r="A25" s="38" t="s">
        <v>1345</v>
      </c>
      <c r="B25" s="24">
        <v>201303</v>
      </c>
      <c r="C25" s="17"/>
      <c r="D25" s="17"/>
      <c r="E25" s="17"/>
      <c r="F25" s="17"/>
      <c r="G25" s="17">
        <v>450</v>
      </c>
      <c r="H25" s="17"/>
      <c r="I25" s="17"/>
      <c r="J25" s="17"/>
      <c r="K25" s="17">
        <v>201753</v>
      </c>
      <c r="L25"/>
    </row>
    <row r="26" spans="1:12" ht="14.55" x14ac:dyDescent="0.35">
      <c r="A26" s="38" t="s">
        <v>1346</v>
      </c>
      <c r="B26" s="24">
        <v>394</v>
      </c>
      <c r="C26" s="17"/>
      <c r="D26" s="17"/>
      <c r="E26" s="17">
        <v>126520</v>
      </c>
      <c r="F26" s="17">
        <v>728</v>
      </c>
      <c r="G26" s="17">
        <v>58</v>
      </c>
      <c r="H26" s="17">
        <v>19064</v>
      </c>
      <c r="I26" s="17"/>
      <c r="J26" s="17"/>
      <c r="K26" s="17">
        <v>146764</v>
      </c>
      <c r="L26"/>
    </row>
    <row r="27" spans="1:12" ht="14.55" x14ac:dyDescent="0.35">
      <c r="A27" s="38" t="s">
        <v>1348</v>
      </c>
      <c r="B27" s="24">
        <v>616</v>
      </c>
      <c r="C27" s="17"/>
      <c r="D27" s="17"/>
      <c r="E27" s="17">
        <v>1179</v>
      </c>
      <c r="F27" s="17"/>
      <c r="G27" s="17">
        <v>2830</v>
      </c>
      <c r="H27" s="17">
        <v>101982</v>
      </c>
      <c r="I27" s="17"/>
      <c r="J27" s="17"/>
      <c r="K27" s="17">
        <v>106607</v>
      </c>
      <c r="L27"/>
    </row>
    <row r="28" spans="1:12" ht="14.55" x14ac:dyDescent="0.35">
      <c r="A28" s="38" t="s">
        <v>1344</v>
      </c>
      <c r="B28" s="24"/>
      <c r="C28" s="17"/>
      <c r="D28" s="17"/>
      <c r="E28" s="17"/>
      <c r="F28" s="17"/>
      <c r="G28" s="17">
        <v>70628</v>
      </c>
      <c r="H28" s="17">
        <v>1803</v>
      </c>
      <c r="I28" s="17"/>
      <c r="J28" s="17"/>
      <c r="K28" s="17">
        <v>72431</v>
      </c>
      <c r="L28"/>
    </row>
    <row r="29" spans="1:12" ht="14.55" x14ac:dyDescent="0.35">
      <c r="A29" s="38" t="s">
        <v>1349</v>
      </c>
      <c r="B29" s="24"/>
      <c r="C29" s="17"/>
      <c r="D29" s="17"/>
      <c r="E29" s="17"/>
      <c r="F29" s="17"/>
      <c r="G29" s="17"/>
      <c r="H29" s="17"/>
      <c r="I29" s="17"/>
      <c r="J29" s="17">
        <v>22612</v>
      </c>
      <c r="K29" s="17">
        <v>22612</v>
      </c>
      <c r="L29"/>
    </row>
    <row r="30" spans="1:12" ht="14.55" x14ac:dyDescent="0.35">
      <c r="A30" s="38" t="s">
        <v>1343</v>
      </c>
      <c r="B30" s="24"/>
      <c r="C30" s="17">
        <v>6383</v>
      </c>
      <c r="D30" s="17"/>
      <c r="E30" s="17"/>
      <c r="F30" s="17"/>
      <c r="G30" s="17"/>
      <c r="H30" s="17"/>
      <c r="I30" s="17"/>
      <c r="J30" s="17"/>
      <c r="K30" s="17">
        <v>6383</v>
      </c>
      <c r="L30"/>
    </row>
    <row r="31" spans="1:12" ht="14.55" x14ac:dyDescent="0.35">
      <c r="A31" s="38" t="s">
        <v>1316</v>
      </c>
      <c r="B31" s="46">
        <v>203503</v>
      </c>
      <c r="C31" s="45">
        <v>39680</v>
      </c>
      <c r="D31" s="45">
        <v>10649</v>
      </c>
      <c r="E31" s="45">
        <v>129628</v>
      </c>
      <c r="F31" s="45">
        <v>16640</v>
      </c>
      <c r="G31" s="45">
        <v>74044</v>
      </c>
      <c r="H31" s="45">
        <v>122856</v>
      </c>
      <c r="I31" s="45">
        <v>359</v>
      </c>
      <c r="J31" s="45">
        <v>22612</v>
      </c>
      <c r="K31" s="45">
        <v>619971</v>
      </c>
      <c r="L31"/>
    </row>
    <row r="33" spans="1:12" ht="13.05" x14ac:dyDescent="0.3">
      <c r="A33" s="3" t="s">
        <v>1318</v>
      </c>
    </row>
    <row r="34" spans="1:12" ht="14.55" hidden="1" x14ac:dyDescent="0.35">
      <c r="A34" s="41" t="s">
        <v>1655</v>
      </c>
      <c r="B34" s="41" t="s">
        <v>1651</v>
      </c>
      <c r="C34" s="24"/>
      <c r="D34" s="17"/>
      <c r="E34" s="17"/>
      <c r="F34" s="17"/>
      <c r="G34" s="17"/>
      <c r="H34" s="17"/>
      <c r="I34" s="17"/>
      <c r="J34" s="17"/>
      <c r="K34" s="17"/>
      <c r="L34"/>
    </row>
    <row r="35" spans="1:12" ht="25.5" customHeight="1" x14ac:dyDescent="0.35">
      <c r="A35" s="39" t="s">
        <v>1315</v>
      </c>
      <c r="B35" s="40" t="s">
        <v>1345</v>
      </c>
      <c r="C35" s="27" t="s">
        <v>1350</v>
      </c>
      <c r="D35" s="27" t="s">
        <v>1351</v>
      </c>
      <c r="E35" s="27" t="s">
        <v>1346</v>
      </c>
      <c r="F35" s="27" t="s">
        <v>1347</v>
      </c>
      <c r="G35" s="27" t="s">
        <v>1344</v>
      </c>
      <c r="H35" s="27" t="s">
        <v>1348</v>
      </c>
      <c r="I35" s="27" t="s">
        <v>1343</v>
      </c>
      <c r="J35" s="27" t="s">
        <v>1349</v>
      </c>
      <c r="K35" s="40" t="s">
        <v>1316</v>
      </c>
      <c r="L35"/>
    </row>
    <row r="36" spans="1:12" ht="14.4" x14ac:dyDescent="0.3">
      <c r="A36" s="38" t="s">
        <v>1347</v>
      </c>
      <c r="B36" s="24">
        <v>5101</v>
      </c>
      <c r="C36" s="17"/>
      <c r="D36" s="17"/>
      <c r="E36" s="17"/>
      <c r="F36" s="17">
        <v>94375</v>
      </c>
      <c r="G36" s="17"/>
      <c r="H36" s="17"/>
      <c r="I36" s="17"/>
      <c r="J36" s="17"/>
      <c r="K36" s="17">
        <v>99476</v>
      </c>
      <c r="L36"/>
    </row>
    <row r="37" spans="1:12" ht="14.4" x14ac:dyDescent="0.3">
      <c r="A37" s="38" t="s">
        <v>1350</v>
      </c>
      <c r="B37" s="24"/>
      <c r="C37" s="17">
        <v>198027</v>
      </c>
      <c r="D37" s="17"/>
      <c r="E37" s="17"/>
      <c r="F37" s="17"/>
      <c r="G37" s="17"/>
      <c r="H37" s="17"/>
      <c r="I37" s="17"/>
      <c r="J37" s="17"/>
      <c r="K37" s="17">
        <v>198027</v>
      </c>
      <c r="L37"/>
    </row>
    <row r="38" spans="1:12" ht="14.4" x14ac:dyDescent="0.3">
      <c r="A38" s="38" t="s">
        <v>1351</v>
      </c>
      <c r="B38" s="24">
        <v>802</v>
      </c>
      <c r="C38" s="17">
        <v>2369</v>
      </c>
      <c r="D38" s="17">
        <v>66097</v>
      </c>
      <c r="E38" s="17">
        <v>11369</v>
      </c>
      <c r="F38" s="17">
        <v>16916</v>
      </c>
      <c r="G38" s="17">
        <v>462</v>
      </c>
      <c r="H38" s="17">
        <v>48</v>
      </c>
      <c r="I38" s="17">
        <v>2041</v>
      </c>
      <c r="J38" s="17"/>
      <c r="K38" s="17">
        <v>100104</v>
      </c>
      <c r="L38"/>
    </row>
    <row r="39" spans="1:12" ht="14.4" x14ac:dyDescent="0.3">
      <c r="A39" s="38" t="s">
        <v>1345</v>
      </c>
      <c r="B39" s="24">
        <v>1004440</v>
      </c>
      <c r="C39" s="17"/>
      <c r="D39" s="17"/>
      <c r="E39" s="17"/>
      <c r="F39" s="17"/>
      <c r="G39" s="17">
        <v>2250</v>
      </c>
      <c r="H39" s="17"/>
      <c r="I39" s="17"/>
      <c r="J39" s="17"/>
      <c r="K39" s="17">
        <v>1006690</v>
      </c>
      <c r="L39"/>
    </row>
    <row r="40" spans="1:12" ht="14.4" x14ac:dyDescent="0.3">
      <c r="A40" s="38" t="s">
        <v>1346</v>
      </c>
      <c r="B40" s="24">
        <v>2555</v>
      </c>
      <c r="C40" s="17"/>
      <c r="D40" s="17"/>
      <c r="E40" s="17">
        <v>558746</v>
      </c>
      <c r="F40" s="17">
        <v>5198</v>
      </c>
      <c r="G40" s="17">
        <v>359</v>
      </c>
      <c r="H40" s="17">
        <v>99359</v>
      </c>
      <c r="I40" s="17"/>
      <c r="J40" s="17"/>
      <c r="K40" s="17">
        <v>666217</v>
      </c>
      <c r="L40"/>
    </row>
    <row r="41" spans="1:12" ht="14.4" x14ac:dyDescent="0.3">
      <c r="A41" s="38" t="s">
        <v>1348</v>
      </c>
      <c r="B41" s="24">
        <v>3120</v>
      </c>
      <c r="C41" s="17"/>
      <c r="D41" s="17"/>
      <c r="E41" s="17">
        <v>7675</v>
      </c>
      <c r="F41" s="17"/>
      <c r="G41" s="17">
        <v>14150</v>
      </c>
      <c r="H41" s="17">
        <v>469003</v>
      </c>
      <c r="I41" s="17"/>
      <c r="J41" s="17"/>
      <c r="K41" s="17">
        <v>493948</v>
      </c>
      <c r="L41"/>
    </row>
    <row r="42" spans="1:12" ht="14.4" x14ac:dyDescent="0.3">
      <c r="A42" s="38" t="s">
        <v>1344</v>
      </c>
      <c r="B42" s="24"/>
      <c r="C42" s="17"/>
      <c r="D42" s="17"/>
      <c r="E42" s="17"/>
      <c r="F42" s="17"/>
      <c r="G42" s="17">
        <v>345779</v>
      </c>
      <c r="H42" s="17">
        <v>4300</v>
      </c>
      <c r="I42" s="17"/>
      <c r="J42" s="17"/>
      <c r="K42" s="17">
        <v>350079</v>
      </c>
      <c r="L42"/>
    </row>
    <row r="43" spans="1:12" ht="14.4" x14ac:dyDescent="0.3">
      <c r="A43" s="38" t="s">
        <v>1349</v>
      </c>
      <c r="B43" s="24"/>
      <c r="C43" s="17"/>
      <c r="D43" s="17"/>
      <c r="E43" s="17"/>
      <c r="F43" s="17"/>
      <c r="G43" s="17"/>
      <c r="H43" s="17"/>
      <c r="I43" s="17"/>
      <c r="J43" s="17">
        <v>130958</v>
      </c>
      <c r="K43" s="17">
        <v>130958</v>
      </c>
      <c r="L43"/>
    </row>
    <row r="44" spans="1:12" ht="14.4" x14ac:dyDescent="0.3">
      <c r="A44" s="38" t="s">
        <v>1343</v>
      </c>
      <c r="B44" s="24"/>
      <c r="C44" s="17">
        <v>41054</v>
      </c>
      <c r="D44" s="17"/>
      <c r="E44" s="17"/>
      <c r="F44" s="17"/>
      <c r="G44" s="17"/>
      <c r="H44" s="17"/>
      <c r="I44" s="17"/>
      <c r="J44" s="17"/>
      <c r="K44" s="17">
        <v>41054</v>
      </c>
      <c r="L44"/>
    </row>
    <row r="45" spans="1:12" ht="14.4" x14ac:dyDescent="0.3">
      <c r="A45" s="38" t="s">
        <v>1316</v>
      </c>
      <c r="B45" s="46">
        <v>1016018</v>
      </c>
      <c r="C45" s="45">
        <v>241450</v>
      </c>
      <c r="D45" s="45">
        <v>66097</v>
      </c>
      <c r="E45" s="45">
        <v>577790</v>
      </c>
      <c r="F45" s="45">
        <v>116489</v>
      </c>
      <c r="G45" s="45">
        <v>363000</v>
      </c>
      <c r="H45" s="45">
        <v>572710</v>
      </c>
      <c r="I45" s="45">
        <v>2041</v>
      </c>
      <c r="J45" s="45">
        <v>130958</v>
      </c>
      <c r="K45" s="45">
        <v>3086553</v>
      </c>
      <c r="L45"/>
    </row>
    <row r="47" spans="1:12" x14ac:dyDescent="0.3">
      <c r="A47" s="3" t="s">
        <v>1320</v>
      </c>
    </row>
    <row r="48" spans="1:12" ht="13.05" hidden="1" x14ac:dyDescent="0.3">
      <c r="B48" s="29" t="s">
        <v>1652</v>
      </c>
    </row>
    <row r="49" spans="1:7" ht="27" customHeight="1" x14ac:dyDescent="0.3">
      <c r="A49" s="39" t="s">
        <v>1315</v>
      </c>
      <c r="B49" s="40" t="s">
        <v>1326</v>
      </c>
      <c r="C49" s="27" t="s">
        <v>1327</v>
      </c>
      <c r="D49" s="27" t="s">
        <v>1656</v>
      </c>
      <c r="E49" s="27" t="s">
        <v>1657</v>
      </c>
      <c r="F49" s="27" t="s">
        <v>1658</v>
      </c>
      <c r="G49" s="27" t="s">
        <v>1659</v>
      </c>
    </row>
    <row r="50" spans="1:7" x14ac:dyDescent="0.3">
      <c r="A50" s="38" t="s">
        <v>1347</v>
      </c>
      <c r="B50" s="24">
        <v>7988</v>
      </c>
      <c r="C50" s="17">
        <v>6037</v>
      </c>
      <c r="D50" s="17">
        <v>137</v>
      </c>
      <c r="E50" s="17">
        <v>32</v>
      </c>
      <c r="F50" s="17"/>
      <c r="G50" s="17"/>
    </row>
    <row r="51" spans="1:7" x14ac:dyDescent="0.3">
      <c r="A51" s="38" t="s">
        <v>1350</v>
      </c>
      <c r="B51" s="24">
        <v>749</v>
      </c>
      <c r="C51" s="17">
        <v>23839</v>
      </c>
      <c r="D51" s="17">
        <v>2308</v>
      </c>
      <c r="E51" s="17">
        <v>1578</v>
      </c>
      <c r="F51" s="17">
        <v>2247</v>
      </c>
      <c r="G51" s="17">
        <v>2194</v>
      </c>
    </row>
    <row r="52" spans="1:7" x14ac:dyDescent="0.3">
      <c r="A52" s="38" t="s">
        <v>1351</v>
      </c>
      <c r="B52" s="24">
        <v>859</v>
      </c>
      <c r="C52" s="17">
        <v>8103</v>
      </c>
      <c r="D52" s="17">
        <v>1710</v>
      </c>
      <c r="E52" s="17">
        <v>267</v>
      </c>
      <c r="F52" s="17">
        <v>3707</v>
      </c>
      <c r="G52" s="17">
        <v>1666</v>
      </c>
    </row>
    <row r="53" spans="1:7" x14ac:dyDescent="0.3">
      <c r="A53" s="38" t="s">
        <v>1345</v>
      </c>
      <c r="B53" s="24">
        <v>124338</v>
      </c>
      <c r="C53" s="17">
        <v>56777</v>
      </c>
      <c r="D53" s="17">
        <v>4720</v>
      </c>
      <c r="E53" s="17">
        <v>4965</v>
      </c>
      <c r="F53" s="17">
        <v>6813</v>
      </c>
      <c r="G53" s="17">
        <v>4140</v>
      </c>
    </row>
    <row r="54" spans="1:7" x14ac:dyDescent="0.3">
      <c r="A54" s="38" t="s">
        <v>1346</v>
      </c>
      <c r="B54" s="24">
        <v>72345</v>
      </c>
      <c r="C54" s="17">
        <v>71321</v>
      </c>
      <c r="D54" s="17">
        <v>674</v>
      </c>
      <c r="E54" s="17">
        <v>1009</v>
      </c>
      <c r="F54" s="17">
        <v>1126</v>
      </c>
      <c r="G54" s="17">
        <v>289</v>
      </c>
    </row>
    <row r="55" spans="1:7" x14ac:dyDescent="0.3">
      <c r="A55" s="38" t="s">
        <v>1348</v>
      </c>
      <c r="B55" s="24">
        <v>82884</v>
      </c>
      <c r="C55" s="17">
        <v>17131</v>
      </c>
      <c r="D55" s="17">
        <v>1197</v>
      </c>
      <c r="E55" s="17">
        <v>1234</v>
      </c>
      <c r="F55" s="17">
        <v>2291</v>
      </c>
      <c r="G55" s="17">
        <v>1870</v>
      </c>
    </row>
    <row r="56" spans="1:7" x14ac:dyDescent="0.3">
      <c r="A56" s="38" t="s">
        <v>1344</v>
      </c>
      <c r="B56" s="24">
        <v>66782</v>
      </c>
      <c r="C56" s="17">
        <v>407</v>
      </c>
      <c r="D56" s="17">
        <v>46</v>
      </c>
      <c r="E56" s="17">
        <v>452</v>
      </c>
      <c r="F56" s="17">
        <v>1229</v>
      </c>
      <c r="G56" s="17">
        <v>3515</v>
      </c>
    </row>
    <row r="57" spans="1:7" x14ac:dyDescent="0.3">
      <c r="A57" s="38" t="s">
        <v>1349</v>
      </c>
      <c r="B57" s="24"/>
      <c r="C57" s="17">
        <v>20600</v>
      </c>
      <c r="D57" s="17">
        <v>648</v>
      </c>
      <c r="E57" s="17">
        <v>667</v>
      </c>
      <c r="F57" s="17">
        <v>455</v>
      </c>
      <c r="G57" s="17">
        <v>242</v>
      </c>
    </row>
    <row r="58" spans="1:7" x14ac:dyDescent="0.3">
      <c r="A58" s="38" t="s">
        <v>1343</v>
      </c>
      <c r="B58" s="24">
        <v>411</v>
      </c>
      <c r="C58" s="17">
        <v>5486</v>
      </c>
      <c r="D58" s="17">
        <v>178</v>
      </c>
      <c r="E58" s="17">
        <v>86</v>
      </c>
      <c r="F58" s="17">
        <v>222</v>
      </c>
      <c r="G58" s="17"/>
    </row>
    <row r="59" spans="1:7" x14ac:dyDescent="0.3">
      <c r="A59" s="38" t="s">
        <v>1316</v>
      </c>
      <c r="B59" s="46">
        <v>356356</v>
      </c>
      <c r="C59" s="45">
        <v>209701</v>
      </c>
      <c r="D59" s="45">
        <v>11618</v>
      </c>
      <c r="E59" s="45">
        <v>10290</v>
      </c>
      <c r="F59" s="45">
        <v>18090</v>
      </c>
      <c r="G59" s="45">
        <v>13916</v>
      </c>
    </row>
    <row r="61" spans="1:7" x14ac:dyDescent="0.3">
      <c r="A61" s="3" t="s">
        <v>1319</v>
      </c>
    </row>
    <row r="62" spans="1:7" ht="27" customHeight="1" x14ac:dyDescent="0.3">
      <c r="A62" s="25" t="s">
        <v>1315</v>
      </c>
      <c r="B62" s="26" t="s">
        <v>1326</v>
      </c>
      <c r="C62" s="26" t="s">
        <v>1327</v>
      </c>
      <c r="D62" s="26" t="s">
        <v>1656</v>
      </c>
      <c r="E62" s="26" t="s">
        <v>1657</v>
      </c>
      <c r="F62" s="26" t="s">
        <v>1661</v>
      </c>
      <c r="G62" s="26" t="s">
        <v>1660</v>
      </c>
    </row>
    <row r="63" spans="1:7" x14ac:dyDescent="0.3">
      <c r="A63" s="7" t="s">
        <v>1347</v>
      </c>
      <c r="B63" s="17">
        <v>76037</v>
      </c>
      <c r="C63" s="17">
        <v>22688</v>
      </c>
      <c r="D63" s="17">
        <v>590</v>
      </c>
      <c r="E63" s="17">
        <v>161</v>
      </c>
      <c r="F63" s="17"/>
      <c r="G63" s="17"/>
    </row>
    <row r="64" spans="1:7" x14ac:dyDescent="0.3">
      <c r="A64" s="7" t="s">
        <v>1350</v>
      </c>
      <c r="B64" s="17">
        <v>4441</v>
      </c>
      <c r="C64" s="17">
        <v>140028</v>
      </c>
      <c r="D64" s="17">
        <v>11796</v>
      </c>
      <c r="E64" s="17">
        <v>7567</v>
      </c>
      <c r="F64" s="17">
        <v>13559</v>
      </c>
      <c r="G64" s="17">
        <v>20636</v>
      </c>
    </row>
    <row r="65" spans="1:7" x14ac:dyDescent="0.3">
      <c r="A65" s="7" t="s">
        <v>1351</v>
      </c>
      <c r="B65" s="17">
        <v>4343</v>
      </c>
      <c r="C65" s="17">
        <v>50631</v>
      </c>
      <c r="D65" s="17">
        <v>11067</v>
      </c>
      <c r="E65" s="17">
        <v>1710</v>
      </c>
      <c r="F65" s="17">
        <v>22092</v>
      </c>
      <c r="G65" s="17">
        <v>10261</v>
      </c>
    </row>
    <row r="66" spans="1:7" x14ac:dyDescent="0.3">
      <c r="A66" s="7" t="s">
        <v>1345</v>
      </c>
      <c r="B66" s="17">
        <v>596519</v>
      </c>
      <c r="C66" s="17">
        <v>304392</v>
      </c>
      <c r="D66" s="17">
        <v>28900</v>
      </c>
      <c r="E66" s="17">
        <v>22874</v>
      </c>
      <c r="F66" s="17">
        <v>32692</v>
      </c>
      <c r="G66" s="17">
        <v>21313</v>
      </c>
    </row>
    <row r="67" spans="1:7" x14ac:dyDescent="0.3">
      <c r="A67" s="7" t="s">
        <v>1346</v>
      </c>
      <c r="B67" s="17">
        <v>346035</v>
      </c>
      <c r="C67" s="17">
        <v>304509</v>
      </c>
      <c r="D67" s="17">
        <v>4655</v>
      </c>
      <c r="E67" s="17">
        <v>4523</v>
      </c>
      <c r="F67" s="17">
        <v>5158</v>
      </c>
      <c r="G67" s="17">
        <v>1337</v>
      </c>
    </row>
    <row r="68" spans="1:7" x14ac:dyDescent="0.3">
      <c r="A68" s="7" t="s">
        <v>1348</v>
      </c>
      <c r="B68" s="17">
        <v>365792</v>
      </c>
      <c r="C68" s="17">
        <v>97532</v>
      </c>
      <c r="D68" s="17">
        <v>6468</v>
      </c>
      <c r="E68" s="17">
        <v>5875</v>
      </c>
      <c r="F68" s="17">
        <v>10931</v>
      </c>
      <c r="G68" s="17">
        <v>7350</v>
      </c>
    </row>
    <row r="69" spans="1:7" x14ac:dyDescent="0.3">
      <c r="A69" s="7" t="s">
        <v>1344</v>
      </c>
      <c r="B69" s="17">
        <v>325707</v>
      </c>
      <c r="C69" s="17">
        <v>2057</v>
      </c>
      <c r="D69" s="17">
        <v>128</v>
      </c>
      <c r="E69" s="17">
        <v>735</v>
      </c>
      <c r="F69" s="17">
        <v>5210</v>
      </c>
      <c r="G69" s="17">
        <v>16242</v>
      </c>
    </row>
    <row r="70" spans="1:7" x14ac:dyDescent="0.3">
      <c r="A70" s="7" t="s">
        <v>1349</v>
      </c>
      <c r="B70" s="17"/>
      <c r="C70" s="17">
        <v>119649</v>
      </c>
      <c r="D70" s="17">
        <v>3817</v>
      </c>
      <c r="E70" s="17">
        <v>3846</v>
      </c>
      <c r="F70" s="17">
        <v>2365</v>
      </c>
      <c r="G70" s="17">
        <v>1281</v>
      </c>
    </row>
    <row r="71" spans="1:7" x14ac:dyDescent="0.3">
      <c r="A71" s="7" t="s">
        <v>1343</v>
      </c>
      <c r="B71" s="17">
        <v>2716</v>
      </c>
      <c r="C71" s="17">
        <v>35086</v>
      </c>
      <c r="D71" s="17">
        <v>1153</v>
      </c>
      <c r="E71" s="17">
        <v>602</v>
      </c>
      <c r="F71" s="17">
        <v>1497</v>
      </c>
      <c r="G71" s="17"/>
    </row>
    <row r="72" spans="1:7" x14ac:dyDescent="0.3">
      <c r="A72" s="7" t="s">
        <v>1316</v>
      </c>
      <c r="B72" s="45">
        <v>1721590</v>
      </c>
      <c r="C72" s="45">
        <v>1076572</v>
      </c>
      <c r="D72" s="45">
        <v>68574</v>
      </c>
      <c r="E72" s="45">
        <v>47893</v>
      </c>
      <c r="F72" s="45">
        <v>93504</v>
      </c>
      <c r="G72" s="45">
        <v>78420</v>
      </c>
    </row>
    <row r="74" spans="1:7" x14ac:dyDescent="0.3">
      <c r="A74" s="3" t="s">
        <v>1321</v>
      </c>
    </row>
    <row r="75" spans="1:7" ht="41.4" x14ac:dyDescent="0.3">
      <c r="A75" s="12" t="s">
        <v>1322</v>
      </c>
      <c r="B75" s="12" t="s">
        <v>1323</v>
      </c>
      <c r="C75" s="12" t="s">
        <v>1324</v>
      </c>
      <c r="D75" s="12" t="s">
        <v>1662</v>
      </c>
    </row>
    <row r="76" spans="1:7" x14ac:dyDescent="0.3">
      <c r="A76" s="17" t="s">
        <v>1326</v>
      </c>
      <c r="B76" s="17">
        <f>GETPIVOTDATA("Between 2003 and 2010",$A$48)</f>
        <v>356356</v>
      </c>
      <c r="C76" s="17">
        <f>GETPIVOTDATA("Between 2003 and 2010",$A$62)</f>
        <v>1721590</v>
      </c>
      <c r="D76" s="20">
        <f t="shared" ref="D76:D81" si="0">B76/$B$82</f>
        <v>0.5747946274906407</v>
      </c>
    </row>
    <row r="77" spans="1:7" x14ac:dyDescent="0.3">
      <c r="A77" s="17" t="s">
        <v>1327</v>
      </c>
      <c r="B77" s="17">
        <f>GETPIVOTDATA("Between 2011 and 2017",$A$48)</f>
        <v>209701</v>
      </c>
      <c r="C77" s="17">
        <f>GETPIVOTDATA("Between 2011 and 2017",$A$62)</f>
        <v>1076572</v>
      </c>
      <c r="D77" s="20">
        <f t="shared" si="0"/>
        <v>0.33824324040963205</v>
      </c>
    </row>
    <row r="78" spans="1:7" x14ac:dyDescent="0.3">
      <c r="A78" s="7">
        <v>2018</v>
      </c>
      <c r="B78" s="17">
        <f>GETPIVOTDATA("2018",$A$48)</f>
        <v>11618</v>
      </c>
      <c r="C78" s="17">
        <f>GETPIVOTDATA("2018",$A$62)</f>
        <v>68574</v>
      </c>
      <c r="D78" s="20">
        <f t="shared" si="0"/>
        <v>1.8739586206451591E-2</v>
      </c>
    </row>
    <row r="79" spans="1:7" x14ac:dyDescent="0.3">
      <c r="A79" s="7">
        <v>2019</v>
      </c>
      <c r="B79" s="17">
        <f>GETPIVOTDATA("2019",$A$48)</f>
        <v>10290</v>
      </c>
      <c r="C79" s="17">
        <f>GETPIVOTDATA("2019",$A$62)</f>
        <v>47893</v>
      </c>
      <c r="D79" s="20">
        <f t="shared" si="0"/>
        <v>1.6597550530589335E-2</v>
      </c>
    </row>
    <row r="80" spans="1:7" x14ac:dyDescent="0.3">
      <c r="A80" s="7">
        <v>2020</v>
      </c>
      <c r="B80" s="17">
        <f>GETPIVOTDATA("2020",$A$48)</f>
        <v>18090</v>
      </c>
      <c r="C80" s="17">
        <f>GETPIVOTDATA("2020 ",$A$62)</f>
        <v>93504</v>
      </c>
      <c r="D80" s="20">
        <f t="shared" si="0"/>
        <v>2.9178784168936933E-2</v>
      </c>
    </row>
    <row r="81" spans="1:4" x14ac:dyDescent="0.3">
      <c r="A81" s="7">
        <v>2021</v>
      </c>
      <c r="B81" s="17">
        <f>GETPIVOTDATA("2021",$A$48)</f>
        <v>13916</v>
      </c>
      <c r="C81" s="17">
        <f>GETPIVOTDATA("2021 ",$A$62)</f>
        <v>78420</v>
      </c>
      <c r="D81" s="20">
        <f t="shared" si="0"/>
        <v>2.2446211193749385E-2</v>
      </c>
    </row>
    <row r="82" spans="1:4" x14ac:dyDescent="0.3">
      <c r="A82" s="16" t="s">
        <v>1316</v>
      </c>
      <c r="B82" s="47">
        <f>SUM(B76:B81)</f>
        <v>619971</v>
      </c>
      <c r="C82" s="47">
        <f>SUM(C76:C81)</f>
        <v>3086553</v>
      </c>
      <c r="D82" s="21">
        <v>1</v>
      </c>
    </row>
    <row r="84" spans="1:4" x14ac:dyDescent="0.3">
      <c r="A84" s="3" t="s">
        <v>1328</v>
      </c>
    </row>
    <row r="85" spans="1:4" ht="24.75" customHeight="1" x14ac:dyDescent="0.3">
      <c r="A85" s="32" t="s">
        <v>1315</v>
      </c>
      <c r="B85" s="33" t="s">
        <v>1329</v>
      </c>
      <c r="C85" s="33" t="s">
        <v>1331</v>
      </c>
      <c r="D85" s="33" t="s">
        <v>1330</v>
      </c>
    </row>
    <row r="86" spans="1:4" x14ac:dyDescent="0.3">
      <c r="A86" s="31" t="s">
        <v>1347</v>
      </c>
    </row>
    <row r="87" spans="1:4" x14ac:dyDescent="0.3">
      <c r="B87" s="31" t="s">
        <v>1690</v>
      </c>
      <c r="C87" s="5">
        <v>32</v>
      </c>
      <c r="D87" s="5">
        <v>161</v>
      </c>
    </row>
    <row r="88" spans="1:4" x14ac:dyDescent="0.3">
      <c r="B88" s="31" t="s">
        <v>1305</v>
      </c>
      <c r="C88" s="5">
        <v>705</v>
      </c>
      <c r="D88" s="5">
        <v>4175</v>
      </c>
    </row>
    <row r="89" spans="1:4" x14ac:dyDescent="0.3">
      <c r="B89" s="31" t="s">
        <v>1370</v>
      </c>
      <c r="C89" s="5">
        <v>12950</v>
      </c>
      <c r="D89" s="5">
        <v>93000</v>
      </c>
    </row>
    <row r="90" spans="1:4" x14ac:dyDescent="0.3">
      <c r="B90" s="31" t="s">
        <v>1715</v>
      </c>
      <c r="C90" s="5">
        <v>507</v>
      </c>
      <c r="D90" s="5">
        <v>2140</v>
      </c>
    </row>
    <row r="91" spans="1:4" x14ac:dyDescent="0.3">
      <c r="A91" s="31" t="s">
        <v>1718</v>
      </c>
      <c r="C91" s="5">
        <v>14194</v>
      </c>
      <c r="D91" s="5">
        <v>99476</v>
      </c>
    </row>
    <row r="92" spans="1:4" x14ac:dyDescent="0.3">
      <c r="A92" s="31" t="s">
        <v>1350</v>
      </c>
    </row>
    <row r="93" spans="1:4" x14ac:dyDescent="0.3">
      <c r="B93" s="31" t="s">
        <v>1691</v>
      </c>
      <c r="C93" s="5">
        <v>3722</v>
      </c>
      <c r="D93" s="5">
        <v>20932</v>
      </c>
    </row>
    <row r="94" spans="1:4" x14ac:dyDescent="0.3">
      <c r="B94" s="31" t="s">
        <v>1388</v>
      </c>
      <c r="C94" s="5">
        <v>4892</v>
      </c>
      <c r="D94" s="5">
        <v>28711</v>
      </c>
    </row>
    <row r="95" spans="1:4" x14ac:dyDescent="0.3">
      <c r="B95" s="31" t="s">
        <v>1702</v>
      </c>
      <c r="C95" s="5">
        <v>192</v>
      </c>
      <c r="D95" s="5">
        <v>1152</v>
      </c>
    </row>
    <row r="96" spans="1:4" x14ac:dyDescent="0.3">
      <c r="B96" s="31" t="s">
        <v>1707</v>
      </c>
      <c r="C96" s="5">
        <v>4110</v>
      </c>
      <c r="D96" s="5">
        <v>22408</v>
      </c>
    </row>
    <row r="97" spans="1:4" x14ac:dyDescent="0.3">
      <c r="B97" s="31" t="s">
        <v>1692</v>
      </c>
      <c r="C97" s="5">
        <v>1374</v>
      </c>
      <c r="D97" s="5">
        <v>8309</v>
      </c>
    </row>
    <row r="98" spans="1:4" x14ac:dyDescent="0.3">
      <c r="B98" s="31" t="s">
        <v>1392</v>
      </c>
      <c r="C98" s="5">
        <v>1820</v>
      </c>
      <c r="D98" s="5">
        <v>10920</v>
      </c>
    </row>
    <row r="99" spans="1:4" x14ac:dyDescent="0.3">
      <c r="B99" s="31" t="s">
        <v>1391</v>
      </c>
      <c r="C99" s="5">
        <v>9945</v>
      </c>
      <c r="D99" s="5">
        <v>61663</v>
      </c>
    </row>
    <row r="100" spans="1:4" x14ac:dyDescent="0.3">
      <c r="B100" s="31" t="s">
        <v>1385</v>
      </c>
      <c r="C100" s="5">
        <v>447</v>
      </c>
      <c r="D100" s="5">
        <v>2868</v>
      </c>
    </row>
    <row r="101" spans="1:4" x14ac:dyDescent="0.3">
      <c r="B101" s="31" t="s">
        <v>1389</v>
      </c>
      <c r="C101" s="5">
        <v>2053</v>
      </c>
      <c r="D101" s="5">
        <v>13419</v>
      </c>
    </row>
    <row r="102" spans="1:4" x14ac:dyDescent="0.3">
      <c r="B102" s="31" t="s">
        <v>1386</v>
      </c>
      <c r="C102" s="5">
        <v>465</v>
      </c>
      <c r="D102" s="5">
        <v>2790</v>
      </c>
    </row>
    <row r="103" spans="1:4" x14ac:dyDescent="0.3">
      <c r="B103" s="31" t="s">
        <v>1390</v>
      </c>
      <c r="C103" s="5">
        <v>461</v>
      </c>
      <c r="D103" s="5">
        <v>2779</v>
      </c>
    </row>
    <row r="104" spans="1:4" x14ac:dyDescent="0.3">
      <c r="B104" s="31" t="s">
        <v>1387</v>
      </c>
      <c r="C104" s="5">
        <v>2022</v>
      </c>
      <c r="D104" s="5">
        <v>11651</v>
      </c>
    </row>
    <row r="105" spans="1:4" x14ac:dyDescent="0.3">
      <c r="B105" s="31" t="s">
        <v>1795</v>
      </c>
      <c r="C105" s="5">
        <v>1412</v>
      </c>
      <c r="D105" s="5">
        <v>10425</v>
      </c>
    </row>
    <row r="106" spans="1:4" x14ac:dyDescent="0.3">
      <c r="A106" s="31" t="s">
        <v>1719</v>
      </c>
      <c r="C106" s="5">
        <v>32915</v>
      </c>
      <c r="D106" s="5">
        <v>198027</v>
      </c>
    </row>
    <row r="107" spans="1:4" x14ac:dyDescent="0.3">
      <c r="A107" s="31" t="s">
        <v>1351</v>
      </c>
    </row>
    <row r="108" spans="1:4" x14ac:dyDescent="0.3">
      <c r="B108" s="31" t="s">
        <v>1693</v>
      </c>
      <c r="C108" s="5">
        <v>504</v>
      </c>
      <c r="D108" s="5">
        <v>3409</v>
      </c>
    </row>
    <row r="109" spans="1:4" x14ac:dyDescent="0.3">
      <c r="B109" s="31" t="s">
        <v>1399</v>
      </c>
      <c r="C109" s="5">
        <v>2090</v>
      </c>
      <c r="D109" s="5">
        <v>11177</v>
      </c>
    </row>
    <row r="110" spans="1:4" x14ac:dyDescent="0.3">
      <c r="B110" s="31" t="s">
        <v>1695</v>
      </c>
      <c r="C110" s="5">
        <v>1751</v>
      </c>
      <c r="D110" s="5">
        <v>11274</v>
      </c>
    </row>
    <row r="111" spans="1:4" x14ac:dyDescent="0.3">
      <c r="B111" s="31" t="s">
        <v>1398</v>
      </c>
      <c r="C111" s="5">
        <v>54</v>
      </c>
      <c r="D111" s="5">
        <v>330</v>
      </c>
    </row>
    <row r="112" spans="1:4" x14ac:dyDescent="0.3">
      <c r="B112" s="31" t="s">
        <v>1699</v>
      </c>
      <c r="C112" s="5">
        <v>1327</v>
      </c>
      <c r="D112" s="5">
        <v>7172</v>
      </c>
    </row>
    <row r="113" spans="1:12" x14ac:dyDescent="0.3">
      <c r="B113" s="31" t="s">
        <v>1395</v>
      </c>
      <c r="C113" s="5">
        <v>305</v>
      </c>
      <c r="D113" s="5">
        <v>1847</v>
      </c>
    </row>
    <row r="114" spans="1:12" x14ac:dyDescent="0.3">
      <c r="B114" s="31" t="s">
        <v>1364</v>
      </c>
      <c r="C114" s="5">
        <v>707</v>
      </c>
      <c r="D114" s="5">
        <v>4440</v>
      </c>
    </row>
    <row r="115" spans="1:12" x14ac:dyDescent="0.3">
      <c r="B115" s="31" t="s">
        <v>1400</v>
      </c>
      <c r="C115" s="5">
        <v>301</v>
      </c>
      <c r="D115" s="5">
        <v>2296</v>
      </c>
    </row>
    <row r="116" spans="1:12" s="36" customFormat="1" x14ac:dyDescent="0.3">
      <c r="A116" s="5"/>
      <c r="B116" s="31" t="s">
        <v>1397</v>
      </c>
      <c r="C116" s="5">
        <v>4941</v>
      </c>
      <c r="D116" s="5">
        <v>30590</v>
      </c>
      <c r="E116" s="35"/>
      <c r="F116" s="35"/>
      <c r="G116" s="35"/>
      <c r="H116" s="35"/>
      <c r="I116" s="35"/>
      <c r="J116" s="35"/>
      <c r="K116" s="35"/>
      <c r="L116" s="35"/>
    </row>
    <row r="117" spans="1:12" s="36" customFormat="1" x14ac:dyDescent="0.3">
      <c r="A117" s="5"/>
      <c r="B117" s="31" t="s">
        <v>1696</v>
      </c>
      <c r="C117" s="5">
        <v>789</v>
      </c>
      <c r="D117" s="5">
        <v>4846</v>
      </c>
      <c r="E117" s="35"/>
      <c r="F117" s="35"/>
      <c r="G117" s="35"/>
      <c r="H117" s="35"/>
      <c r="I117" s="35"/>
      <c r="J117" s="35"/>
      <c r="K117" s="35"/>
      <c r="L117" s="35"/>
    </row>
    <row r="118" spans="1:12" s="36" customFormat="1" x14ac:dyDescent="0.3">
      <c r="A118" s="5"/>
      <c r="B118" s="31" t="s">
        <v>1703</v>
      </c>
      <c r="C118" s="5">
        <v>97</v>
      </c>
      <c r="D118" s="5">
        <v>519</v>
      </c>
      <c r="E118" s="35"/>
      <c r="F118" s="35"/>
      <c r="G118" s="35"/>
      <c r="H118" s="35"/>
      <c r="I118" s="35"/>
      <c r="J118" s="35"/>
      <c r="K118" s="35"/>
      <c r="L118" s="35"/>
    </row>
    <row r="119" spans="1:12" s="36" customFormat="1" x14ac:dyDescent="0.3">
      <c r="A119" s="5"/>
      <c r="B119" s="31" t="s">
        <v>1396</v>
      </c>
      <c r="C119" s="5">
        <v>2187</v>
      </c>
      <c r="D119" s="5">
        <v>15225</v>
      </c>
      <c r="E119" s="35"/>
      <c r="F119" s="35"/>
      <c r="G119" s="35"/>
      <c r="H119" s="35"/>
      <c r="I119" s="35"/>
      <c r="J119" s="35"/>
      <c r="K119" s="35"/>
      <c r="L119" s="35"/>
    </row>
    <row r="120" spans="1:12" s="36" customFormat="1" x14ac:dyDescent="0.3">
      <c r="A120" s="5"/>
      <c r="B120" s="31" t="s">
        <v>1401</v>
      </c>
      <c r="C120" s="5">
        <v>438</v>
      </c>
      <c r="D120" s="5">
        <v>2028</v>
      </c>
      <c r="E120" s="35"/>
      <c r="F120" s="35"/>
      <c r="G120" s="35"/>
      <c r="H120" s="35"/>
      <c r="I120" s="35"/>
      <c r="J120" s="35"/>
      <c r="K120" s="35"/>
      <c r="L120" s="35"/>
    </row>
    <row r="121" spans="1:12" s="36" customFormat="1" x14ac:dyDescent="0.3">
      <c r="A121" s="5"/>
      <c r="B121" s="31" t="s">
        <v>1694</v>
      </c>
      <c r="C121" s="5">
        <v>821</v>
      </c>
      <c r="D121" s="5">
        <v>4951</v>
      </c>
      <c r="E121" s="35"/>
      <c r="F121" s="35"/>
      <c r="G121" s="35"/>
      <c r="H121" s="35"/>
      <c r="I121" s="35"/>
      <c r="J121" s="35"/>
      <c r="K121" s="35"/>
      <c r="L121" s="35"/>
    </row>
    <row r="122" spans="1:12" s="36" customFormat="1" x14ac:dyDescent="0.3">
      <c r="A122" s="31" t="s">
        <v>1720</v>
      </c>
      <c r="B122" s="5"/>
      <c r="C122" s="5">
        <v>16312</v>
      </c>
      <c r="D122" s="5">
        <v>100104</v>
      </c>
      <c r="E122" s="35"/>
      <c r="F122" s="35"/>
      <c r="G122" s="35"/>
      <c r="H122" s="35"/>
      <c r="I122" s="35"/>
      <c r="J122" s="35"/>
      <c r="K122" s="35"/>
      <c r="L122" s="35"/>
    </row>
    <row r="123" spans="1:12" s="36" customFormat="1" x14ac:dyDescent="0.3">
      <c r="A123" s="31" t="s">
        <v>1345</v>
      </c>
      <c r="B123" s="5"/>
      <c r="C123" s="5"/>
      <c r="D123" s="5"/>
      <c r="E123" s="35"/>
      <c r="F123" s="35"/>
      <c r="G123" s="35"/>
      <c r="H123" s="35"/>
      <c r="I123" s="35"/>
      <c r="J123" s="35"/>
      <c r="K123" s="35"/>
      <c r="L123" s="35"/>
    </row>
    <row r="124" spans="1:12" s="36" customFormat="1" x14ac:dyDescent="0.3">
      <c r="A124" s="5"/>
      <c r="B124" s="31" t="s">
        <v>1670</v>
      </c>
      <c r="C124" s="5">
        <v>720</v>
      </c>
      <c r="D124" s="5">
        <v>4590</v>
      </c>
      <c r="E124" s="35"/>
      <c r="F124" s="35"/>
      <c r="G124" s="35"/>
      <c r="H124" s="35"/>
      <c r="I124" s="35"/>
      <c r="J124" s="35"/>
      <c r="K124" s="35"/>
      <c r="L124" s="35"/>
    </row>
    <row r="125" spans="1:12" s="36" customFormat="1" x14ac:dyDescent="0.3">
      <c r="A125" s="5"/>
      <c r="B125" s="31" t="s">
        <v>948</v>
      </c>
      <c r="C125" s="5">
        <v>9760</v>
      </c>
      <c r="D125" s="5">
        <v>52604</v>
      </c>
      <c r="E125" s="35"/>
      <c r="F125" s="35"/>
      <c r="G125" s="35"/>
      <c r="H125" s="35"/>
      <c r="I125" s="35"/>
      <c r="J125" s="35"/>
      <c r="K125" s="35"/>
      <c r="L125" s="35"/>
    </row>
    <row r="126" spans="1:12" s="36" customFormat="1" x14ac:dyDescent="0.3">
      <c r="A126" s="5"/>
      <c r="B126" s="31" t="s">
        <v>1669</v>
      </c>
      <c r="C126" s="5">
        <v>1229</v>
      </c>
      <c r="D126" s="5">
        <v>6145</v>
      </c>
      <c r="E126" s="35"/>
      <c r="F126" s="35"/>
      <c r="G126" s="35"/>
      <c r="H126" s="35"/>
      <c r="I126" s="35"/>
      <c r="J126" s="35"/>
      <c r="K126" s="35"/>
      <c r="L126" s="35"/>
    </row>
    <row r="127" spans="1:12" s="36" customFormat="1" x14ac:dyDescent="0.3">
      <c r="A127" s="5"/>
      <c r="B127" s="31" t="s">
        <v>1384</v>
      </c>
      <c r="C127" s="5">
        <v>57</v>
      </c>
      <c r="D127" s="5">
        <v>342</v>
      </c>
      <c r="E127" s="35"/>
      <c r="F127" s="35"/>
      <c r="G127" s="35"/>
      <c r="H127" s="35"/>
      <c r="I127" s="35"/>
      <c r="J127" s="35"/>
      <c r="K127" s="35"/>
      <c r="L127" s="35"/>
    </row>
    <row r="128" spans="1:12" s="36" customFormat="1" x14ac:dyDescent="0.3">
      <c r="A128" s="5"/>
      <c r="B128" s="31" t="s">
        <v>1679</v>
      </c>
      <c r="C128" s="5">
        <v>1000</v>
      </c>
      <c r="D128" s="5">
        <v>7800</v>
      </c>
      <c r="E128" s="35"/>
      <c r="F128" s="35"/>
      <c r="G128" s="35"/>
      <c r="H128" s="35"/>
      <c r="I128" s="35"/>
      <c r="J128" s="35"/>
      <c r="K128" s="35"/>
      <c r="L128" s="35"/>
    </row>
    <row r="129" spans="1:12" s="36" customFormat="1" x14ac:dyDescent="0.3">
      <c r="A129" s="5"/>
      <c r="B129" s="31" t="s">
        <v>1682</v>
      </c>
      <c r="C129" s="5">
        <v>61305</v>
      </c>
      <c r="D129" s="5">
        <v>341557</v>
      </c>
      <c r="E129" s="35"/>
      <c r="F129" s="35"/>
      <c r="G129" s="35"/>
      <c r="H129" s="35"/>
      <c r="I129" s="35"/>
      <c r="J129" s="35"/>
      <c r="K129" s="35"/>
      <c r="L129" s="35"/>
    </row>
    <row r="130" spans="1:12" s="36" customFormat="1" x14ac:dyDescent="0.3">
      <c r="A130" s="5"/>
      <c r="B130" s="31" t="s">
        <v>1383</v>
      </c>
      <c r="C130" s="5">
        <v>293</v>
      </c>
      <c r="D130" s="5">
        <v>2118</v>
      </c>
      <c r="E130" s="35"/>
      <c r="F130" s="35"/>
      <c r="G130" s="35"/>
      <c r="H130" s="35"/>
      <c r="I130" s="35"/>
      <c r="J130" s="35"/>
      <c r="K130" s="35"/>
      <c r="L130" s="35"/>
    </row>
    <row r="131" spans="1:12" s="36" customFormat="1" x14ac:dyDescent="0.3">
      <c r="A131" s="5"/>
      <c r="B131" s="31" t="s">
        <v>1683</v>
      </c>
      <c r="C131" s="5">
        <v>330</v>
      </c>
      <c r="D131" s="5">
        <v>1650</v>
      </c>
      <c r="E131" s="35"/>
      <c r="F131" s="35"/>
      <c r="G131" s="35"/>
      <c r="H131" s="35"/>
      <c r="I131" s="35"/>
      <c r="J131" s="35"/>
      <c r="K131" s="35"/>
      <c r="L131" s="35"/>
    </row>
    <row r="132" spans="1:12" s="36" customFormat="1" x14ac:dyDescent="0.3">
      <c r="A132" s="5"/>
      <c r="B132" s="31" t="s">
        <v>1378</v>
      </c>
      <c r="C132" s="5">
        <v>1064</v>
      </c>
      <c r="D132" s="5">
        <v>5320</v>
      </c>
      <c r="E132" s="35"/>
      <c r="F132" s="35"/>
      <c r="G132" s="35"/>
      <c r="H132" s="35"/>
      <c r="I132" s="35"/>
      <c r="J132" s="35"/>
      <c r="K132" s="35"/>
      <c r="L132" s="35"/>
    </row>
    <row r="133" spans="1:12" s="36" customFormat="1" x14ac:dyDescent="0.3">
      <c r="A133" s="5"/>
      <c r="B133" s="31" t="s">
        <v>1681</v>
      </c>
      <c r="C133" s="5">
        <v>778</v>
      </c>
      <c r="D133" s="5">
        <v>3890</v>
      </c>
      <c r="E133" s="35"/>
      <c r="F133" s="35"/>
      <c r="G133" s="35"/>
      <c r="H133" s="35"/>
      <c r="I133" s="35"/>
      <c r="J133" s="35"/>
      <c r="K133" s="35"/>
      <c r="L133" s="35"/>
    </row>
    <row r="134" spans="1:12" s="36" customFormat="1" x14ac:dyDescent="0.3">
      <c r="A134" s="5"/>
      <c r="B134" s="31" t="s">
        <v>1680</v>
      </c>
      <c r="C134" s="5">
        <v>3509</v>
      </c>
      <c r="D134" s="5">
        <v>21802</v>
      </c>
      <c r="E134" s="35"/>
      <c r="F134" s="35"/>
      <c r="G134" s="35"/>
      <c r="H134" s="35"/>
      <c r="I134" s="35"/>
      <c r="J134" s="35"/>
      <c r="K134" s="35"/>
      <c r="L134" s="35"/>
    </row>
    <row r="135" spans="1:12" s="36" customFormat="1" x14ac:dyDescent="0.3">
      <c r="A135" s="5"/>
      <c r="B135" s="31" t="s">
        <v>904</v>
      </c>
      <c r="C135" s="5">
        <v>70547</v>
      </c>
      <c r="D135" s="5">
        <v>322788</v>
      </c>
      <c r="E135" s="35"/>
      <c r="F135" s="35"/>
      <c r="G135" s="35"/>
      <c r="H135" s="35"/>
      <c r="I135" s="35"/>
      <c r="J135" s="35"/>
      <c r="K135" s="35"/>
      <c r="L135" s="35"/>
    </row>
    <row r="136" spans="1:12" s="36" customFormat="1" x14ac:dyDescent="0.3">
      <c r="A136" s="5"/>
      <c r="B136" s="31" t="s">
        <v>1381</v>
      </c>
      <c r="C136" s="5">
        <v>1562</v>
      </c>
      <c r="D136" s="5">
        <v>7547</v>
      </c>
      <c r="E136" s="35"/>
      <c r="F136" s="35"/>
      <c r="G136" s="35"/>
      <c r="H136" s="35"/>
      <c r="I136" s="35"/>
      <c r="J136" s="35"/>
      <c r="K136" s="35"/>
      <c r="L136" s="35"/>
    </row>
    <row r="137" spans="1:12" s="36" customFormat="1" x14ac:dyDescent="0.3">
      <c r="A137" s="5"/>
      <c r="B137" s="31" t="s">
        <v>1382</v>
      </c>
      <c r="C137" s="5">
        <v>521</v>
      </c>
      <c r="D137" s="5">
        <v>3473</v>
      </c>
      <c r="E137" s="35"/>
      <c r="F137" s="35"/>
      <c r="G137" s="35"/>
      <c r="H137" s="35"/>
      <c r="I137" s="35"/>
      <c r="J137" s="35"/>
      <c r="K137" s="35"/>
      <c r="L137" s="35"/>
    </row>
    <row r="138" spans="1:12" s="36" customFormat="1" x14ac:dyDescent="0.3">
      <c r="A138" s="5"/>
      <c r="B138" s="31" t="s">
        <v>1380</v>
      </c>
      <c r="C138" s="5">
        <v>27065</v>
      </c>
      <c r="D138" s="5">
        <v>135172</v>
      </c>
      <c r="E138" s="35"/>
      <c r="F138" s="35"/>
      <c r="G138" s="35"/>
      <c r="H138" s="35"/>
      <c r="I138" s="35"/>
      <c r="J138" s="35"/>
      <c r="K138" s="35"/>
      <c r="L138" s="35"/>
    </row>
    <row r="139" spans="1:12" s="36" customFormat="1" x14ac:dyDescent="0.3">
      <c r="A139" s="5"/>
      <c r="B139" s="31" t="s">
        <v>1379</v>
      </c>
      <c r="C139" s="5">
        <v>60</v>
      </c>
      <c r="D139" s="5">
        <v>360</v>
      </c>
      <c r="E139" s="35"/>
      <c r="F139" s="35"/>
      <c r="G139" s="35"/>
      <c r="H139" s="35"/>
      <c r="I139" s="35"/>
      <c r="J139" s="35"/>
      <c r="K139" s="35"/>
      <c r="L139" s="35"/>
    </row>
    <row r="140" spans="1:12" s="36" customFormat="1" x14ac:dyDescent="0.3">
      <c r="A140" s="5"/>
      <c r="B140" s="31" t="s">
        <v>1793</v>
      </c>
      <c r="C140" s="5">
        <v>21953</v>
      </c>
      <c r="D140" s="5">
        <v>89532</v>
      </c>
      <c r="E140" s="35"/>
      <c r="F140" s="35"/>
      <c r="G140" s="35"/>
      <c r="H140" s="35"/>
      <c r="I140" s="35"/>
      <c r="J140" s="35"/>
      <c r="K140" s="35"/>
      <c r="L140" s="35"/>
    </row>
    <row r="141" spans="1:12" s="36" customFormat="1" x14ac:dyDescent="0.3">
      <c r="A141" s="31" t="s">
        <v>1721</v>
      </c>
      <c r="B141" s="5"/>
      <c r="C141" s="5">
        <v>201753</v>
      </c>
      <c r="D141" s="5">
        <v>1006690</v>
      </c>
      <c r="E141" s="35"/>
      <c r="F141" s="35"/>
      <c r="G141" s="35"/>
      <c r="H141" s="35"/>
      <c r="I141" s="35"/>
      <c r="J141" s="35"/>
      <c r="K141" s="35"/>
      <c r="L141" s="35"/>
    </row>
    <row r="142" spans="1:12" s="36" customFormat="1" x14ac:dyDescent="0.3">
      <c r="A142" s="31" t="s">
        <v>1346</v>
      </c>
      <c r="B142" s="5"/>
      <c r="C142" s="5"/>
      <c r="D142" s="5"/>
      <c r="E142" s="35"/>
      <c r="F142" s="35"/>
      <c r="G142" s="35"/>
      <c r="H142" s="35"/>
      <c r="I142" s="35"/>
      <c r="J142" s="35"/>
      <c r="K142" s="35"/>
      <c r="L142" s="35"/>
    </row>
    <row r="143" spans="1:12" s="36" customFormat="1" x14ac:dyDescent="0.3">
      <c r="A143" s="5"/>
      <c r="B143" s="31" t="s">
        <v>1371</v>
      </c>
      <c r="C143" s="5">
        <v>92954</v>
      </c>
      <c r="D143" s="5">
        <v>410359</v>
      </c>
      <c r="E143" s="35"/>
      <c r="F143" s="35"/>
      <c r="G143" s="35"/>
      <c r="H143" s="35"/>
      <c r="I143" s="35"/>
      <c r="J143" s="35"/>
      <c r="K143" s="35"/>
      <c r="L143" s="35"/>
    </row>
    <row r="144" spans="1:12" s="36" customFormat="1" x14ac:dyDescent="0.3">
      <c r="A144" s="5"/>
      <c r="B144" s="31" t="s">
        <v>1372</v>
      </c>
      <c r="C144" s="5">
        <v>969</v>
      </c>
      <c r="D144" s="5">
        <v>6860</v>
      </c>
      <c r="E144" s="35"/>
      <c r="F144" s="35"/>
      <c r="G144" s="35"/>
      <c r="H144" s="35"/>
      <c r="I144" s="35"/>
      <c r="J144" s="35"/>
      <c r="K144" s="35"/>
      <c r="L144" s="35"/>
    </row>
    <row r="145" spans="1:12" s="36" customFormat="1" x14ac:dyDescent="0.3">
      <c r="A145" s="5"/>
      <c r="B145" s="31" t="s">
        <v>1671</v>
      </c>
      <c r="C145" s="5">
        <v>12733</v>
      </c>
      <c r="D145" s="5">
        <v>52504</v>
      </c>
      <c r="E145" s="35"/>
      <c r="F145" s="35"/>
      <c r="G145" s="35"/>
      <c r="H145" s="35"/>
      <c r="I145" s="35"/>
      <c r="J145" s="35"/>
      <c r="K145" s="35"/>
      <c r="L145" s="35"/>
    </row>
    <row r="146" spans="1:12" s="36" customFormat="1" x14ac:dyDescent="0.3">
      <c r="A146" s="5"/>
      <c r="B146" s="31" t="s">
        <v>1668</v>
      </c>
      <c r="C146" s="5">
        <v>22932</v>
      </c>
      <c r="D146" s="5">
        <v>111341</v>
      </c>
      <c r="E146" s="35"/>
      <c r="F146" s="35"/>
      <c r="G146" s="35"/>
      <c r="H146" s="35"/>
      <c r="I146" s="35"/>
      <c r="J146" s="35"/>
      <c r="K146" s="35"/>
      <c r="L146" s="35"/>
    </row>
    <row r="147" spans="1:12" s="36" customFormat="1" x14ac:dyDescent="0.3">
      <c r="A147" s="5"/>
      <c r="B147" s="31" t="s">
        <v>1374</v>
      </c>
      <c r="C147" s="5">
        <v>9016</v>
      </c>
      <c r="D147" s="5">
        <v>48886</v>
      </c>
      <c r="E147" s="35"/>
      <c r="F147" s="35"/>
      <c r="G147" s="35"/>
      <c r="H147" s="35"/>
      <c r="I147" s="35"/>
      <c r="J147" s="35"/>
      <c r="K147" s="35"/>
      <c r="L147" s="35"/>
    </row>
    <row r="148" spans="1:12" s="36" customFormat="1" x14ac:dyDescent="0.3">
      <c r="A148" s="5"/>
      <c r="B148" s="31" t="s">
        <v>1376</v>
      </c>
      <c r="C148" s="5">
        <v>6</v>
      </c>
      <c r="D148" s="5">
        <v>45</v>
      </c>
      <c r="E148" s="35"/>
      <c r="F148" s="35"/>
      <c r="G148" s="35"/>
      <c r="H148" s="35"/>
      <c r="I148" s="35"/>
      <c r="J148" s="35"/>
      <c r="K148" s="35"/>
      <c r="L148" s="35"/>
    </row>
    <row r="149" spans="1:12" s="36" customFormat="1" x14ac:dyDescent="0.3">
      <c r="A149" s="5"/>
      <c r="B149" s="31" t="s">
        <v>1375</v>
      </c>
      <c r="C149" s="5">
        <v>3355</v>
      </c>
      <c r="D149" s="5">
        <v>12740</v>
      </c>
      <c r="E149" s="35"/>
      <c r="F149" s="35"/>
      <c r="G149" s="35"/>
      <c r="H149" s="35"/>
      <c r="I149" s="35"/>
      <c r="J149" s="35"/>
      <c r="K149" s="35"/>
      <c r="L149" s="35"/>
    </row>
    <row r="150" spans="1:12" s="36" customFormat="1" x14ac:dyDescent="0.3">
      <c r="A150" s="5"/>
      <c r="B150" s="31" t="s">
        <v>1373</v>
      </c>
      <c r="C150" s="5">
        <v>917</v>
      </c>
      <c r="D150" s="5">
        <v>3748</v>
      </c>
      <c r="E150" s="35"/>
      <c r="F150" s="35"/>
      <c r="G150" s="35"/>
      <c r="H150" s="35"/>
      <c r="I150" s="35"/>
      <c r="J150" s="35"/>
      <c r="K150" s="35"/>
      <c r="L150" s="35"/>
    </row>
    <row r="151" spans="1:12" s="36" customFormat="1" x14ac:dyDescent="0.3">
      <c r="A151" s="5"/>
      <c r="B151" s="31" t="s">
        <v>1686</v>
      </c>
      <c r="C151" s="5">
        <v>482</v>
      </c>
      <c r="D151" s="5">
        <v>2734</v>
      </c>
      <c r="E151" s="35"/>
      <c r="F151" s="35"/>
      <c r="G151" s="35"/>
      <c r="H151" s="35"/>
      <c r="I151" s="35"/>
      <c r="J151" s="35"/>
      <c r="K151" s="35"/>
      <c r="L151" s="35"/>
    </row>
    <row r="152" spans="1:12" s="36" customFormat="1" x14ac:dyDescent="0.3">
      <c r="A152" s="5"/>
      <c r="B152" s="31" t="s">
        <v>1672</v>
      </c>
      <c r="C152" s="5">
        <v>3400</v>
      </c>
      <c r="D152" s="5">
        <v>17000</v>
      </c>
      <c r="E152" s="35"/>
      <c r="F152" s="35"/>
      <c r="G152" s="35"/>
      <c r="H152" s="35"/>
      <c r="I152" s="35"/>
      <c r="J152" s="35"/>
      <c r="K152" s="35"/>
      <c r="L152" s="35"/>
    </row>
    <row r="153" spans="1:12" s="36" customFormat="1" x14ac:dyDescent="0.3">
      <c r="A153" s="31" t="s">
        <v>1722</v>
      </c>
      <c r="B153" s="5"/>
      <c r="C153" s="5">
        <v>146764</v>
      </c>
      <c r="D153" s="5">
        <v>666217</v>
      </c>
      <c r="E153" s="35"/>
      <c r="F153" s="35"/>
      <c r="G153" s="35"/>
      <c r="H153" s="35"/>
      <c r="I153" s="35"/>
      <c r="J153" s="35"/>
      <c r="K153" s="35"/>
      <c r="L153" s="35"/>
    </row>
    <row r="154" spans="1:12" s="36" customFormat="1" x14ac:dyDescent="0.3">
      <c r="A154" s="31" t="s">
        <v>1348</v>
      </c>
      <c r="B154" s="5"/>
      <c r="C154" s="5"/>
      <c r="D154" s="5"/>
      <c r="E154" s="35"/>
      <c r="F154" s="35"/>
      <c r="G154" s="35"/>
      <c r="H154" s="35"/>
      <c r="I154" s="35"/>
      <c r="J154" s="35"/>
      <c r="K154" s="35"/>
      <c r="L154" s="35"/>
    </row>
    <row r="155" spans="1:12" s="36" customFormat="1" x14ac:dyDescent="0.3">
      <c r="A155" s="5"/>
      <c r="B155" s="31" t="s">
        <v>1368</v>
      </c>
      <c r="C155" s="5">
        <v>436</v>
      </c>
      <c r="D155" s="5">
        <v>2180</v>
      </c>
      <c r="E155" s="35"/>
      <c r="F155" s="35"/>
      <c r="G155" s="35"/>
      <c r="H155" s="35"/>
      <c r="I155" s="35"/>
      <c r="J155" s="35"/>
      <c r="K155" s="35"/>
      <c r="L155" s="35"/>
    </row>
    <row r="156" spans="1:12" s="36" customFormat="1" x14ac:dyDescent="0.3">
      <c r="A156" s="5"/>
      <c r="B156" s="31" t="s">
        <v>1369</v>
      </c>
      <c r="C156" s="5">
        <v>44430</v>
      </c>
      <c r="D156" s="5">
        <v>223945</v>
      </c>
      <c r="E156" s="35"/>
      <c r="F156" s="35"/>
      <c r="G156" s="35"/>
      <c r="H156" s="35"/>
      <c r="I156" s="35"/>
      <c r="J156" s="35"/>
      <c r="K156" s="35"/>
      <c r="L156" s="35"/>
    </row>
    <row r="157" spans="1:12" s="36" customFormat="1" x14ac:dyDescent="0.3">
      <c r="A157" s="5"/>
      <c r="B157" s="31" t="s">
        <v>1711</v>
      </c>
      <c r="C157" s="5">
        <v>18888</v>
      </c>
      <c r="D157" s="5">
        <v>67534</v>
      </c>
      <c r="E157" s="35"/>
      <c r="F157" s="35"/>
      <c r="G157" s="35"/>
      <c r="H157" s="35"/>
      <c r="I157" s="35"/>
      <c r="J157" s="35"/>
      <c r="K157" s="35"/>
      <c r="L157" s="35"/>
    </row>
    <row r="158" spans="1:12" s="36" customFormat="1" x14ac:dyDescent="0.3">
      <c r="A158" s="5"/>
      <c r="B158" s="31" t="s">
        <v>1712</v>
      </c>
      <c r="C158" s="5">
        <v>5250</v>
      </c>
      <c r="D158" s="5">
        <v>26250</v>
      </c>
      <c r="E158" s="35"/>
      <c r="F158" s="35"/>
      <c r="G158" s="35"/>
      <c r="H158" s="35"/>
      <c r="I158" s="35"/>
      <c r="J158" s="35"/>
      <c r="K158" s="35"/>
      <c r="L158" s="35"/>
    </row>
    <row r="159" spans="1:12" s="36" customFormat="1" x14ac:dyDescent="0.3">
      <c r="A159" s="5"/>
      <c r="B159" s="31" t="s">
        <v>818</v>
      </c>
      <c r="C159" s="5">
        <v>8122</v>
      </c>
      <c r="D159" s="5">
        <v>23660</v>
      </c>
      <c r="E159" s="35"/>
      <c r="F159" s="35"/>
      <c r="G159" s="35"/>
      <c r="H159" s="35"/>
      <c r="I159" s="35"/>
      <c r="J159" s="35"/>
      <c r="K159" s="35"/>
      <c r="L159" s="35"/>
    </row>
    <row r="160" spans="1:12" s="36" customFormat="1" x14ac:dyDescent="0.3">
      <c r="A160" s="5"/>
      <c r="B160" s="31" t="s">
        <v>1367</v>
      </c>
      <c r="C160" s="5">
        <v>5881</v>
      </c>
      <c r="D160" s="5">
        <v>29677</v>
      </c>
      <c r="E160" s="35"/>
      <c r="F160" s="35"/>
      <c r="G160" s="35"/>
      <c r="H160" s="35"/>
      <c r="I160" s="35"/>
      <c r="J160" s="35"/>
      <c r="K160" s="35"/>
      <c r="L160" s="35"/>
    </row>
    <row r="161" spans="1:12" s="36" customFormat="1" x14ac:dyDescent="0.3">
      <c r="A161" s="5"/>
      <c r="B161" s="31" t="s">
        <v>1794</v>
      </c>
      <c r="C161" s="5">
        <v>4368</v>
      </c>
      <c r="D161" s="5">
        <v>25648</v>
      </c>
      <c r="E161" s="35"/>
      <c r="F161" s="35"/>
      <c r="G161" s="35"/>
      <c r="H161" s="35"/>
      <c r="I161" s="35"/>
      <c r="J161" s="35"/>
      <c r="K161" s="35"/>
      <c r="L161" s="35"/>
    </row>
    <row r="162" spans="1:12" s="36" customFormat="1" x14ac:dyDescent="0.3">
      <c r="A162" s="5"/>
      <c r="B162" s="31" t="s">
        <v>1797</v>
      </c>
      <c r="C162" s="5">
        <v>10137</v>
      </c>
      <c r="D162" s="5">
        <v>50690</v>
      </c>
      <c r="E162" s="35"/>
      <c r="F162" s="35"/>
      <c r="G162" s="35"/>
      <c r="H162" s="35"/>
      <c r="I162" s="35"/>
      <c r="J162" s="35"/>
      <c r="K162" s="35"/>
      <c r="L162" s="35"/>
    </row>
    <row r="163" spans="1:12" s="36" customFormat="1" x14ac:dyDescent="0.3">
      <c r="A163" s="5"/>
      <c r="B163" s="31" t="s">
        <v>1796</v>
      </c>
      <c r="C163" s="5">
        <v>9095</v>
      </c>
      <c r="D163" s="5">
        <v>44364</v>
      </c>
      <c r="E163" s="35"/>
      <c r="F163" s="35"/>
      <c r="G163" s="35"/>
      <c r="H163" s="35"/>
      <c r="I163" s="35"/>
      <c r="J163" s="35"/>
      <c r="K163" s="35"/>
      <c r="L163" s="35"/>
    </row>
    <row r="164" spans="1:12" s="36" customFormat="1" x14ac:dyDescent="0.3">
      <c r="A164" s="31" t="s">
        <v>1723</v>
      </c>
      <c r="B164" s="5"/>
      <c r="C164" s="5">
        <v>106607</v>
      </c>
      <c r="D164" s="5">
        <v>493948</v>
      </c>
      <c r="E164" s="35"/>
      <c r="F164" s="35"/>
      <c r="G164" s="35"/>
      <c r="H164" s="35"/>
      <c r="I164" s="35"/>
      <c r="J164" s="35"/>
      <c r="K164" s="35"/>
      <c r="L164" s="35"/>
    </row>
    <row r="165" spans="1:12" s="36" customFormat="1" x14ac:dyDescent="0.3">
      <c r="A165" s="31" t="s">
        <v>1344</v>
      </c>
      <c r="B165" s="5"/>
      <c r="C165" s="5"/>
      <c r="D165" s="5"/>
      <c r="E165" s="35"/>
      <c r="F165" s="35"/>
      <c r="G165" s="35"/>
      <c r="H165" s="35"/>
      <c r="I165" s="35"/>
      <c r="J165" s="35"/>
      <c r="K165" s="35"/>
      <c r="L165" s="35"/>
    </row>
    <row r="166" spans="1:12" s="36" customFormat="1" x14ac:dyDescent="0.3">
      <c r="A166" s="5"/>
      <c r="B166" s="31" t="s">
        <v>1685</v>
      </c>
      <c r="C166" s="5">
        <v>23339</v>
      </c>
      <c r="D166" s="5">
        <v>104617</v>
      </c>
      <c r="E166" s="35"/>
      <c r="F166" s="35"/>
      <c r="G166" s="35"/>
      <c r="H166" s="35"/>
      <c r="I166" s="35"/>
      <c r="J166" s="35"/>
      <c r="K166" s="35"/>
      <c r="L166" s="35"/>
    </row>
    <row r="167" spans="1:12" s="36" customFormat="1" x14ac:dyDescent="0.3">
      <c r="A167" s="5"/>
      <c r="B167" s="31" t="s">
        <v>1393</v>
      </c>
      <c r="C167" s="5">
        <v>4246</v>
      </c>
      <c r="D167" s="5">
        <v>21225</v>
      </c>
      <c r="E167" s="35"/>
      <c r="F167" s="35"/>
      <c r="G167" s="35"/>
      <c r="H167" s="35"/>
      <c r="I167" s="35"/>
      <c r="J167" s="35"/>
      <c r="K167" s="35"/>
      <c r="L167" s="35"/>
    </row>
    <row r="168" spans="1:12" s="36" customFormat="1" x14ac:dyDescent="0.3">
      <c r="A168" s="5"/>
      <c r="B168" s="31" t="s">
        <v>1394</v>
      </c>
      <c r="C168" s="5">
        <v>7209</v>
      </c>
      <c r="D168" s="5">
        <v>36050</v>
      </c>
      <c r="E168" s="35"/>
      <c r="F168" s="35"/>
      <c r="G168" s="35"/>
      <c r="H168" s="35"/>
      <c r="I168" s="35"/>
      <c r="J168" s="35"/>
      <c r="K168" s="35"/>
      <c r="L168" s="35"/>
    </row>
    <row r="169" spans="1:12" s="36" customFormat="1" x14ac:dyDescent="0.3">
      <c r="A169" s="5"/>
      <c r="B169" s="31" t="s">
        <v>1684</v>
      </c>
      <c r="C169" s="5">
        <v>635</v>
      </c>
      <c r="D169" s="5">
        <v>3175</v>
      </c>
      <c r="E169" s="35"/>
      <c r="F169" s="35"/>
      <c r="G169" s="35"/>
      <c r="H169" s="35"/>
      <c r="I169" s="35"/>
      <c r="J169" s="35"/>
      <c r="K169" s="35"/>
      <c r="L169" s="35"/>
    </row>
    <row r="170" spans="1:12" s="36" customFormat="1" x14ac:dyDescent="0.3">
      <c r="A170" s="5"/>
      <c r="B170" s="31" t="s">
        <v>1678</v>
      </c>
      <c r="C170" s="5">
        <v>36317</v>
      </c>
      <c r="D170" s="5">
        <v>181585</v>
      </c>
      <c r="E170" s="35"/>
      <c r="F170" s="35"/>
      <c r="G170" s="35"/>
      <c r="H170" s="35"/>
      <c r="I170" s="35"/>
      <c r="J170" s="35"/>
      <c r="K170" s="35"/>
      <c r="L170" s="35"/>
    </row>
    <row r="171" spans="1:12" s="36" customFormat="1" x14ac:dyDescent="0.3">
      <c r="A171" s="5"/>
      <c r="B171" s="31" t="s">
        <v>1706</v>
      </c>
      <c r="C171" s="5">
        <v>685</v>
      </c>
      <c r="D171" s="5">
        <v>3427</v>
      </c>
      <c r="E171" s="35"/>
      <c r="F171" s="35"/>
      <c r="G171" s="35"/>
      <c r="H171" s="35"/>
      <c r="I171" s="35"/>
      <c r="J171" s="35"/>
      <c r="K171" s="35"/>
      <c r="L171" s="35"/>
    </row>
    <row r="172" spans="1:12" s="36" customFormat="1" x14ac:dyDescent="0.3">
      <c r="A172" s="31" t="s">
        <v>1724</v>
      </c>
      <c r="B172" s="5"/>
      <c r="C172" s="5">
        <v>72431</v>
      </c>
      <c r="D172" s="5">
        <v>350079</v>
      </c>
      <c r="E172" s="35"/>
      <c r="F172" s="35"/>
      <c r="G172" s="35"/>
      <c r="H172" s="35"/>
      <c r="I172" s="35"/>
      <c r="J172" s="35"/>
      <c r="K172" s="35"/>
      <c r="L172" s="35"/>
    </row>
    <row r="173" spans="1:12" s="36" customFormat="1" x14ac:dyDescent="0.3">
      <c r="A173" s="31" t="s">
        <v>1349</v>
      </c>
      <c r="B173" s="5"/>
      <c r="C173" s="5"/>
      <c r="D173" s="5"/>
      <c r="E173" s="35"/>
      <c r="F173" s="35"/>
      <c r="G173" s="35"/>
      <c r="H173" s="35"/>
      <c r="I173" s="35"/>
      <c r="J173" s="35"/>
      <c r="K173" s="35"/>
      <c r="L173" s="35"/>
    </row>
    <row r="174" spans="1:12" s="36" customFormat="1" x14ac:dyDescent="0.3">
      <c r="A174" s="5"/>
      <c r="B174" s="31" t="s">
        <v>1714</v>
      </c>
      <c r="C174" s="5">
        <v>5181</v>
      </c>
      <c r="D174" s="5">
        <v>25975</v>
      </c>
      <c r="E174" s="35"/>
      <c r="F174" s="35"/>
      <c r="G174" s="35"/>
      <c r="H174" s="35"/>
      <c r="I174" s="35"/>
      <c r="J174" s="35"/>
      <c r="K174" s="35"/>
      <c r="L174" s="35"/>
    </row>
    <row r="175" spans="1:12" s="36" customFormat="1" x14ac:dyDescent="0.3">
      <c r="A175" s="5"/>
      <c r="B175" s="31" t="s">
        <v>1365</v>
      </c>
      <c r="C175" s="5">
        <v>4053</v>
      </c>
      <c r="D175" s="5">
        <v>23808</v>
      </c>
      <c r="E175" s="35"/>
      <c r="F175" s="35"/>
      <c r="G175" s="35"/>
      <c r="H175" s="35"/>
      <c r="I175" s="35"/>
      <c r="J175" s="35"/>
      <c r="K175" s="35"/>
      <c r="L175" s="35"/>
    </row>
    <row r="176" spans="1:12" s="36" customFormat="1" x14ac:dyDescent="0.3">
      <c r="A176" s="5"/>
      <c r="B176" s="31" t="s">
        <v>1363</v>
      </c>
      <c r="C176" s="5">
        <v>1265</v>
      </c>
      <c r="D176" s="5">
        <v>6325</v>
      </c>
      <c r="E176" s="35"/>
      <c r="F176" s="35"/>
      <c r="G176" s="35"/>
      <c r="H176" s="35"/>
      <c r="I176" s="35"/>
      <c r="J176" s="35"/>
      <c r="K176" s="35"/>
      <c r="L176" s="35"/>
    </row>
    <row r="177" spans="1:12" s="36" customFormat="1" x14ac:dyDescent="0.3">
      <c r="A177" s="5"/>
      <c r="B177" s="31" t="s">
        <v>1366</v>
      </c>
      <c r="C177" s="5">
        <v>1831</v>
      </c>
      <c r="D177" s="5">
        <v>13311</v>
      </c>
      <c r="E177" s="35"/>
      <c r="F177" s="35"/>
      <c r="G177" s="35"/>
      <c r="H177" s="35"/>
      <c r="I177" s="35"/>
      <c r="J177" s="35"/>
      <c r="K177" s="35"/>
      <c r="L177" s="35"/>
    </row>
    <row r="178" spans="1:12" s="36" customFormat="1" x14ac:dyDescent="0.3">
      <c r="A178" s="5"/>
      <c r="B178" s="31" t="s">
        <v>1741</v>
      </c>
      <c r="C178" s="5">
        <v>6780</v>
      </c>
      <c r="D178" s="5">
        <v>40527</v>
      </c>
      <c r="E178" s="35"/>
      <c r="F178" s="35"/>
      <c r="G178" s="35"/>
      <c r="H178" s="35"/>
      <c r="I178" s="35"/>
      <c r="J178" s="35"/>
      <c r="K178" s="35"/>
      <c r="L178" s="35"/>
    </row>
    <row r="179" spans="1:12" s="36" customFormat="1" x14ac:dyDescent="0.3">
      <c r="A179" s="5"/>
      <c r="B179" s="31" t="s">
        <v>1748</v>
      </c>
      <c r="C179" s="5">
        <v>2783</v>
      </c>
      <c r="D179" s="5">
        <v>16698</v>
      </c>
      <c r="E179" s="35"/>
      <c r="F179" s="35"/>
      <c r="G179" s="35"/>
      <c r="H179" s="35"/>
      <c r="I179" s="35"/>
      <c r="J179" s="35"/>
      <c r="K179" s="35"/>
      <c r="L179" s="35"/>
    </row>
    <row r="180" spans="1:12" s="36" customFormat="1" x14ac:dyDescent="0.3">
      <c r="A180" s="5"/>
      <c r="B180" s="31" t="s">
        <v>1758</v>
      </c>
      <c r="C180" s="5">
        <v>719</v>
      </c>
      <c r="D180" s="5">
        <v>4314</v>
      </c>
      <c r="E180" s="35"/>
      <c r="F180" s="35"/>
      <c r="G180" s="35"/>
      <c r="H180" s="35"/>
      <c r="I180" s="35"/>
      <c r="J180" s="35"/>
      <c r="K180" s="35"/>
      <c r="L180" s="35"/>
    </row>
    <row r="181" spans="1:12" s="36" customFormat="1" x14ac:dyDescent="0.3">
      <c r="A181" s="31" t="s">
        <v>1654</v>
      </c>
      <c r="B181" s="5"/>
      <c r="C181" s="5">
        <v>22612</v>
      </c>
      <c r="D181" s="5">
        <v>130958</v>
      </c>
      <c r="E181" s="35"/>
      <c r="F181" s="35"/>
      <c r="G181" s="35"/>
      <c r="H181" s="35"/>
      <c r="I181" s="35"/>
      <c r="J181" s="35"/>
      <c r="K181" s="35"/>
      <c r="L181" s="35"/>
    </row>
    <row r="182" spans="1:12" s="36" customFormat="1" x14ac:dyDescent="0.3">
      <c r="A182" s="31" t="s">
        <v>1343</v>
      </c>
      <c r="B182" s="5"/>
      <c r="C182" s="5"/>
      <c r="D182" s="5"/>
      <c r="E182" s="35"/>
      <c r="F182" s="35"/>
      <c r="G182" s="35"/>
      <c r="H182" s="35"/>
      <c r="I182" s="35"/>
      <c r="J182" s="35"/>
      <c r="K182" s="35"/>
      <c r="L182" s="35"/>
    </row>
    <row r="183" spans="1:12" s="36" customFormat="1" x14ac:dyDescent="0.3">
      <c r="A183" s="5"/>
      <c r="B183" s="31" t="s">
        <v>1710</v>
      </c>
      <c r="C183" s="5">
        <v>1124</v>
      </c>
      <c r="D183" s="5">
        <v>7568</v>
      </c>
      <c r="E183" s="35"/>
      <c r="F183" s="35"/>
      <c r="G183" s="35"/>
      <c r="H183" s="35"/>
      <c r="I183" s="35"/>
      <c r="J183" s="35"/>
      <c r="K183" s="35"/>
      <c r="L183" s="35"/>
    </row>
    <row r="184" spans="1:12" s="36" customFormat="1" x14ac:dyDescent="0.3">
      <c r="A184" s="5"/>
      <c r="B184" s="31" t="s">
        <v>1377</v>
      </c>
      <c r="C184" s="5">
        <v>1259</v>
      </c>
      <c r="D184" s="5">
        <v>8416</v>
      </c>
      <c r="E184" s="35"/>
      <c r="F184" s="35"/>
      <c r="G184" s="35"/>
      <c r="H184" s="35"/>
      <c r="I184" s="35"/>
      <c r="J184" s="35"/>
      <c r="K184" s="35"/>
      <c r="L184" s="35"/>
    </row>
    <row r="185" spans="1:12" s="36" customFormat="1" x14ac:dyDescent="0.3">
      <c r="A185" s="5"/>
      <c r="B185" s="31" t="s">
        <v>1799</v>
      </c>
      <c r="C185" s="5">
        <v>4000</v>
      </c>
      <c r="D185" s="5">
        <v>25070</v>
      </c>
      <c r="E185" s="35"/>
      <c r="F185" s="35"/>
      <c r="G185" s="35"/>
      <c r="H185" s="35"/>
      <c r="I185" s="35"/>
      <c r="J185" s="35"/>
      <c r="K185" s="35"/>
      <c r="L185" s="35"/>
    </row>
    <row r="186" spans="1:12" s="36" customFormat="1" x14ac:dyDescent="0.3">
      <c r="A186" s="31" t="s">
        <v>1725</v>
      </c>
      <c r="B186" s="5"/>
      <c r="C186" s="5">
        <v>6383</v>
      </c>
      <c r="D186" s="5">
        <v>41054</v>
      </c>
      <c r="E186" s="35"/>
      <c r="F186" s="35"/>
      <c r="G186" s="35"/>
      <c r="H186" s="35"/>
      <c r="I186" s="35"/>
      <c r="J186" s="35"/>
      <c r="K186" s="35"/>
      <c r="L186" s="35"/>
    </row>
    <row r="187" spans="1:12" s="35" customFormat="1" x14ac:dyDescent="0.3">
      <c r="A187" s="31" t="s">
        <v>1316</v>
      </c>
      <c r="B187" s="5"/>
      <c r="C187" s="48">
        <v>619971</v>
      </c>
      <c r="D187" s="48">
        <v>3086553</v>
      </c>
    </row>
    <row r="188" spans="1:12" x14ac:dyDescent="0.3">
      <c r="A188" s="3" t="s">
        <v>1780</v>
      </c>
    </row>
    <row r="189" spans="1:12" ht="25.5" customHeight="1" x14ac:dyDescent="0.3">
      <c r="A189" s="39" t="s">
        <v>1315</v>
      </c>
      <c r="B189" s="42" t="s">
        <v>1352</v>
      </c>
      <c r="C189" s="26" t="s">
        <v>1353</v>
      </c>
      <c r="D189" s="26" t="s">
        <v>1664</v>
      </c>
      <c r="E189" s="26" t="s">
        <v>1665</v>
      </c>
      <c r="F189" s="26" t="s">
        <v>1356</v>
      </c>
      <c r="G189" s="26" t="s">
        <v>1357</v>
      </c>
      <c r="H189" s="26" t="s">
        <v>1666</v>
      </c>
      <c r="I189" s="26" t="s">
        <v>1667</v>
      </c>
      <c r="J189" s="26" t="s">
        <v>1360</v>
      </c>
      <c r="K189" s="26" t="s">
        <v>1361</v>
      </c>
      <c r="L189" s="26" t="s">
        <v>1362</v>
      </c>
    </row>
    <row r="190" spans="1:12" x14ac:dyDescent="0.3">
      <c r="A190" s="38" t="s">
        <v>1347</v>
      </c>
      <c r="B190" s="24">
        <v>4347</v>
      </c>
      <c r="C190" s="17">
        <v>4262</v>
      </c>
      <c r="D190" s="17">
        <v>9434</v>
      </c>
      <c r="E190" s="17">
        <v>10310</v>
      </c>
      <c r="F190" s="17">
        <v>10813</v>
      </c>
      <c r="G190" s="17">
        <v>12632</v>
      </c>
      <c r="H190" s="17">
        <v>18281</v>
      </c>
      <c r="I190" s="17">
        <v>21735</v>
      </c>
      <c r="J190" s="17">
        <v>3427</v>
      </c>
      <c r="K190" s="17">
        <v>4235</v>
      </c>
      <c r="L190" s="17">
        <v>99476</v>
      </c>
    </row>
    <row r="191" spans="1:12" x14ac:dyDescent="0.3">
      <c r="A191" s="38" t="s">
        <v>1350</v>
      </c>
      <c r="B191" s="24">
        <v>9575</v>
      </c>
      <c r="C191" s="17">
        <v>9522</v>
      </c>
      <c r="D191" s="17">
        <v>15110</v>
      </c>
      <c r="E191" s="17">
        <v>18107</v>
      </c>
      <c r="F191" s="17">
        <v>24793</v>
      </c>
      <c r="G191" s="17">
        <v>25992</v>
      </c>
      <c r="H191" s="17">
        <v>36130</v>
      </c>
      <c r="I191" s="17">
        <v>36341</v>
      </c>
      <c r="J191" s="17">
        <v>12539</v>
      </c>
      <c r="K191" s="17">
        <v>9918</v>
      </c>
      <c r="L191" s="17">
        <v>198027</v>
      </c>
    </row>
    <row r="192" spans="1:12" x14ac:dyDescent="0.3">
      <c r="A192" s="38" t="s">
        <v>1351</v>
      </c>
      <c r="B192" s="24">
        <v>5826</v>
      </c>
      <c r="C192" s="17">
        <v>5789</v>
      </c>
      <c r="D192" s="17">
        <v>8669</v>
      </c>
      <c r="E192" s="17">
        <v>10082</v>
      </c>
      <c r="F192" s="17">
        <v>13269</v>
      </c>
      <c r="G192" s="17">
        <v>13405</v>
      </c>
      <c r="H192" s="17">
        <v>16558</v>
      </c>
      <c r="I192" s="17">
        <v>17410</v>
      </c>
      <c r="J192" s="17">
        <v>4729</v>
      </c>
      <c r="K192" s="17">
        <v>4367</v>
      </c>
      <c r="L192" s="17">
        <v>100104</v>
      </c>
    </row>
    <row r="193" spans="1:13" x14ac:dyDescent="0.3">
      <c r="A193" s="38" t="s">
        <v>1345</v>
      </c>
      <c r="B193" s="24">
        <v>25644</v>
      </c>
      <c r="C193" s="17">
        <v>28957</v>
      </c>
      <c r="D193" s="17">
        <v>76982</v>
      </c>
      <c r="E193" s="17">
        <v>80021</v>
      </c>
      <c r="F193" s="17">
        <v>174700</v>
      </c>
      <c r="G193" s="17">
        <v>187903</v>
      </c>
      <c r="H193" s="17">
        <v>178005</v>
      </c>
      <c r="I193" s="17">
        <v>200636</v>
      </c>
      <c r="J193" s="17">
        <v>27012</v>
      </c>
      <c r="K193" s="17">
        <v>26830</v>
      </c>
      <c r="L193" s="17">
        <v>1006690</v>
      </c>
    </row>
    <row r="194" spans="1:13" x14ac:dyDescent="0.3">
      <c r="A194" s="38" t="s">
        <v>1346</v>
      </c>
      <c r="B194" s="24">
        <v>20905</v>
      </c>
      <c r="C194" s="17">
        <v>28725</v>
      </c>
      <c r="D194" s="17">
        <v>55275</v>
      </c>
      <c r="E194" s="17">
        <v>52270</v>
      </c>
      <c r="F194" s="17">
        <v>103398</v>
      </c>
      <c r="G194" s="17">
        <v>94316</v>
      </c>
      <c r="H194" s="17">
        <v>129982</v>
      </c>
      <c r="I194" s="17">
        <v>128653</v>
      </c>
      <c r="J194" s="17">
        <v>25297</v>
      </c>
      <c r="K194" s="17">
        <v>27396</v>
      </c>
      <c r="L194" s="17">
        <v>666217</v>
      </c>
    </row>
    <row r="195" spans="1:13" x14ac:dyDescent="0.3">
      <c r="A195" s="38" t="s">
        <v>1348</v>
      </c>
      <c r="B195" s="24">
        <v>22507</v>
      </c>
      <c r="C195" s="17">
        <v>31076</v>
      </c>
      <c r="D195" s="17">
        <v>35969</v>
      </c>
      <c r="E195" s="17">
        <v>40970</v>
      </c>
      <c r="F195" s="17">
        <v>70105</v>
      </c>
      <c r="G195" s="17">
        <v>75434</v>
      </c>
      <c r="H195" s="17">
        <v>86578</v>
      </c>
      <c r="I195" s="17">
        <v>89849</v>
      </c>
      <c r="J195" s="17">
        <v>19476</v>
      </c>
      <c r="K195" s="17">
        <v>21984</v>
      </c>
      <c r="L195" s="17">
        <v>493948</v>
      </c>
    </row>
    <row r="196" spans="1:13" x14ac:dyDescent="0.3">
      <c r="A196" s="38" t="s">
        <v>1344</v>
      </c>
      <c r="B196" s="24">
        <v>10362</v>
      </c>
      <c r="C196" s="17">
        <v>12126</v>
      </c>
      <c r="D196" s="17">
        <v>32231</v>
      </c>
      <c r="E196" s="17">
        <v>32898</v>
      </c>
      <c r="F196" s="17">
        <v>42524</v>
      </c>
      <c r="G196" s="17">
        <v>62388</v>
      </c>
      <c r="H196" s="17">
        <v>57537</v>
      </c>
      <c r="I196" s="17">
        <v>72763</v>
      </c>
      <c r="J196" s="17">
        <v>12569</v>
      </c>
      <c r="K196" s="17">
        <v>14681</v>
      </c>
      <c r="L196" s="17">
        <v>350079</v>
      </c>
    </row>
    <row r="197" spans="1:13" x14ac:dyDescent="0.3">
      <c r="A197" s="38" t="s">
        <v>1349</v>
      </c>
      <c r="B197" s="24">
        <v>5152</v>
      </c>
      <c r="C197" s="17">
        <v>4797</v>
      </c>
      <c r="D197" s="17">
        <v>11442</v>
      </c>
      <c r="E197" s="17">
        <v>12366</v>
      </c>
      <c r="F197" s="17">
        <v>20760</v>
      </c>
      <c r="G197" s="17">
        <v>19396</v>
      </c>
      <c r="H197" s="17">
        <v>26463</v>
      </c>
      <c r="I197" s="17">
        <v>27251</v>
      </c>
      <c r="J197" s="17">
        <v>2067</v>
      </c>
      <c r="K197" s="17">
        <v>1264</v>
      </c>
      <c r="L197" s="17">
        <v>130958</v>
      </c>
    </row>
    <row r="198" spans="1:13" x14ac:dyDescent="0.3">
      <c r="A198" s="38" t="s">
        <v>1343</v>
      </c>
      <c r="B198" s="24">
        <v>1116</v>
      </c>
      <c r="C198" s="17">
        <v>1621</v>
      </c>
      <c r="D198" s="17">
        <v>3541</v>
      </c>
      <c r="E198" s="17">
        <v>4278</v>
      </c>
      <c r="F198" s="17">
        <v>5553</v>
      </c>
      <c r="G198" s="17">
        <v>6626</v>
      </c>
      <c r="H198" s="17">
        <v>7135</v>
      </c>
      <c r="I198" s="17">
        <v>8567</v>
      </c>
      <c r="J198" s="17">
        <v>1242</v>
      </c>
      <c r="K198" s="17">
        <v>1375</v>
      </c>
      <c r="L198" s="17">
        <v>41054</v>
      </c>
    </row>
    <row r="199" spans="1:13" x14ac:dyDescent="0.3">
      <c r="A199" s="38" t="s">
        <v>1316</v>
      </c>
      <c r="B199" s="46">
        <v>105434</v>
      </c>
      <c r="C199" s="45">
        <v>126875</v>
      </c>
      <c r="D199" s="45">
        <v>248653</v>
      </c>
      <c r="E199" s="45">
        <v>261302</v>
      </c>
      <c r="F199" s="45">
        <v>465915</v>
      </c>
      <c r="G199" s="45">
        <v>498092</v>
      </c>
      <c r="H199" s="45">
        <v>556669</v>
      </c>
      <c r="I199" s="45">
        <v>603205</v>
      </c>
      <c r="J199" s="45">
        <v>108358</v>
      </c>
      <c r="K199" s="45">
        <v>112050</v>
      </c>
      <c r="L199" s="45">
        <v>3086553</v>
      </c>
    </row>
    <row r="201" spans="1:13" x14ac:dyDescent="0.3">
      <c r="A201" s="3" t="s">
        <v>1332</v>
      </c>
    </row>
    <row r="202" spans="1:13" ht="29.25" customHeight="1" x14ac:dyDescent="0.3">
      <c r="A202" s="30" t="s">
        <v>1315</v>
      </c>
      <c r="B202" s="30" t="s">
        <v>1329</v>
      </c>
      <c r="C202" s="30" t="s">
        <v>1352</v>
      </c>
      <c r="D202" s="30" t="s">
        <v>1353</v>
      </c>
      <c r="E202" s="30" t="s">
        <v>1664</v>
      </c>
      <c r="F202" s="30" t="s">
        <v>1665</v>
      </c>
      <c r="G202" s="30" t="s">
        <v>1356</v>
      </c>
      <c r="H202" s="30" t="s">
        <v>1357</v>
      </c>
      <c r="I202" s="30" t="s">
        <v>1663</v>
      </c>
      <c r="J202" s="30" t="s">
        <v>1666</v>
      </c>
      <c r="K202" s="30" t="s">
        <v>1360</v>
      </c>
      <c r="L202" s="30" t="s">
        <v>1361</v>
      </c>
      <c r="M202" s="30" t="s">
        <v>1362</v>
      </c>
    </row>
    <row r="203" spans="1:13" x14ac:dyDescent="0.3">
      <c r="A203" s="31" t="s">
        <v>1347</v>
      </c>
    </row>
    <row r="204" spans="1:13" x14ac:dyDescent="0.3">
      <c r="B204" s="31" t="s">
        <v>1690</v>
      </c>
      <c r="C204" s="5">
        <v>1</v>
      </c>
      <c r="D204" s="5">
        <v>4</v>
      </c>
      <c r="E204" s="5">
        <v>20</v>
      </c>
      <c r="F204" s="5">
        <v>17</v>
      </c>
      <c r="G204" s="5">
        <v>38</v>
      </c>
      <c r="H204" s="5">
        <v>28</v>
      </c>
      <c r="I204" s="5">
        <v>29</v>
      </c>
      <c r="J204" s="5">
        <v>24</v>
      </c>
      <c r="K204" s="5">
        <v>0</v>
      </c>
      <c r="L204" s="5">
        <v>0</v>
      </c>
      <c r="M204" s="5">
        <v>161</v>
      </c>
    </row>
    <row r="205" spans="1:13" x14ac:dyDescent="0.3">
      <c r="B205" s="31" t="s">
        <v>1305</v>
      </c>
      <c r="C205" s="5">
        <v>152</v>
      </c>
      <c r="D205" s="5">
        <v>64</v>
      </c>
      <c r="E205" s="5">
        <v>279</v>
      </c>
      <c r="F205" s="5">
        <v>274</v>
      </c>
      <c r="G205" s="5">
        <v>779</v>
      </c>
      <c r="H205" s="5">
        <v>929</v>
      </c>
      <c r="I205" s="5">
        <v>706</v>
      </c>
      <c r="J205" s="5">
        <v>833</v>
      </c>
      <c r="K205" s="5">
        <v>72</v>
      </c>
      <c r="L205" s="5">
        <v>87</v>
      </c>
      <c r="M205" s="5">
        <v>4175</v>
      </c>
    </row>
    <row r="206" spans="1:13" x14ac:dyDescent="0.3">
      <c r="B206" s="31" t="s">
        <v>1370</v>
      </c>
      <c r="C206" s="5">
        <v>4079</v>
      </c>
      <c r="D206" s="5">
        <v>4079</v>
      </c>
      <c r="E206" s="5">
        <v>8974</v>
      </c>
      <c r="F206" s="5">
        <v>9789</v>
      </c>
      <c r="G206" s="5">
        <v>9789</v>
      </c>
      <c r="H206" s="5">
        <v>11421</v>
      </c>
      <c r="I206" s="5">
        <v>17132</v>
      </c>
      <c r="J206" s="5">
        <v>20395</v>
      </c>
      <c r="K206" s="5">
        <v>3263</v>
      </c>
      <c r="L206" s="5">
        <v>4079</v>
      </c>
      <c r="M206" s="5">
        <v>93000</v>
      </c>
    </row>
    <row r="207" spans="1:13" x14ac:dyDescent="0.3">
      <c r="B207" s="31" t="s">
        <v>1715</v>
      </c>
      <c r="C207" s="5">
        <v>115</v>
      </c>
      <c r="D207" s="5">
        <v>115</v>
      </c>
      <c r="E207" s="5">
        <v>161</v>
      </c>
      <c r="F207" s="5">
        <v>230</v>
      </c>
      <c r="G207" s="5">
        <v>207</v>
      </c>
      <c r="H207" s="5">
        <v>254</v>
      </c>
      <c r="I207" s="5">
        <v>414</v>
      </c>
      <c r="J207" s="5">
        <v>483</v>
      </c>
      <c r="K207" s="5">
        <v>92</v>
      </c>
      <c r="L207" s="5">
        <v>69</v>
      </c>
      <c r="M207" s="5">
        <v>2140</v>
      </c>
    </row>
    <row r="208" spans="1:13" x14ac:dyDescent="0.3">
      <c r="A208" s="31" t="s">
        <v>1718</v>
      </c>
      <c r="C208" s="5">
        <v>4347</v>
      </c>
      <c r="D208" s="5">
        <v>4262</v>
      </c>
      <c r="E208" s="5">
        <v>9434</v>
      </c>
      <c r="F208" s="5">
        <v>10310</v>
      </c>
      <c r="G208" s="5">
        <v>10813</v>
      </c>
      <c r="H208" s="5">
        <v>12632</v>
      </c>
      <c r="I208" s="5">
        <v>18281</v>
      </c>
      <c r="J208" s="5">
        <v>21735</v>
      </c>
      <c r="K208" s="5">
        <v>3427</v>
      </c>
      <c r="L208" s="5">
        <v>4235</v>
      </c>
      <c r="M208" s="5">
        <v>99476</v>
      </c>
    </row>
    <row r="209" spans="1:13" x14ac:dyDescent="0.3">
      <c r="A209" s="31" t="s">
        <v>1350</v>
      </c>
    </row>
    <row r="210" spans="1:13" x14ac:dyDescent="0.3">
      <c r="B210" s="31" t="s">
        <v>1691</v>
      </c>
      <c r="C210" s="5">
        <v>2034</v>
      </c>
      <c r="D210" s="5">
        <v>1725</v>
      </c>
      <c r="E210" s="5">
        <v>1809</v>
      </c>
      <c r="F210" s="5">
        <v>2017</v>
      </c>
      <c r="G210" s="5">
        <v>2396</v>
      </c>
      <c r="H210" s="5">
        <v>2407</v>
      </c>
      <c r="I210" s="5">
        <v>2768</v>
      </c>
      <c r="J210" s="5">
        <v>3022</v>
      </c>
      <c r="K210" s="5">
        <v>1458</v>
      </c>
      <c r="L210" s="5">
        <v>1296</v>
      </c>
      <c r="M210" s="5">
        <v>20932</v>
      </c>
    </row>
    <row r="211" spans="1:13" x14ac:dyDescent="0.3">
      <c r="B211" s="31" t="s">
        <v>1388</v>
      </c>
      <c r="C211" s="5">
        <v>1603</v>
      </c>
      <c r="D211" s="5">
        <v>1641</v>
      </c>
      <c r="E211" s="5">
        <v>2254</v>
      </c>
      <c r="F211" s="5">
        <v>2569</v>
      </c>
      <c r="G211" s="5">
        <v>3008</v>
      </c>
      <c r="H211" s="5">
        <v>3930</v>
      </c>
      <c r="I211" s="5">
        <v>3918</v>
      </c>
      <c r="J211" s="5">
        <v>4506</v>
      </c>
      <c r="K211" s="5">
        <v>2409</v>
      </c>
      <c r="L211" s="5">
        <v>2873</v>
      </c>
      <c r="M211" s="5">
        <v>28711</v>
      </c>
    </row>
    <row r="212" spans="1:13" x14ac:dyDescent="0.3">
      <c r="B212" s="31" t="s">
        <v>1702</v>
      </c>
      <c r="C212" s="5">
        <v>14</v>
      </c>
      <c r="D212" s="5">
        <v>13</v>
      </c>
      <c r="E212" s="5">
        <v>23</v>
      </c>
      <c r="F212" s="5">
        <v>21</v>
      </c>
      <c r="G212" s="5">
        <v>205</v>
      </c>
      <c r="H212" s="5">
        <v>185</v>
      </c>
      <c r="I212" s="5">
        <v>256</v>
      </c>
      <c r="J212" s="5">
        <v>296</v>
      </c>
      <c r="K212" s="5">
        <v>93</v>
      </c>
      <c r="L212" s="5">
        <v>46</v>
      </c>
      <c r="M212" s="5">
        <v>1152</v>
      </c>
    </row>
    <row r="213" spans="1:13" x14ac:dyDescent="0.3">
      <c r="B213" s="31" t="s">
        <v>1707</v>
      </c>
      <c r="C213" s="5">
        <v>1519</v>
      </c>
      <c r="D213" s="5">
        <v>1297</v>
      </c>
      <c r="E213" s="5">
        <v>1797</v>
      </c>
      <c r="F213" s="5">
        <v>2624</v>
      </c>
      <c r="G213" s="5">
        <v>2651</v>
      </c>
      <c r="H213" s="5">
        <v>2644</v>
      </c>
      <c r="I213" s="5">
        <v>3375</v>
      </c>
      <c r="J213" s="5">
        <v>3223</v>
      </c>
      <c r="K213" s="5">
        <v>1828</v>
      </c>
      <c r="L213" s="5">
        <v>1450</v>
      </c>
      <c r="M213" s="5">
        <v>22408</v>
      </c>
    </row>
    <row r="214" spans="1:13" x14ac:dyDescent="0.3">
      <c r="B214" s="31" t="s">
        <v>1692</v>
      </c>
      <c r="C214" s="5">
        <v>316</v>
      </c>
      <c r="D214" s="5">
        <v>402</v>
      </c>
      <c r="E214" s="5">
        <v>573</v>
      </c>
      <c r="F214" s="5">
        <v>657</v>
      </c>
      <c r="G214" s="5">
        <v>1033</v>
      </c>
      <c r="H214" s="5">
        <v>1167</v>
      </c>
      <c r="I214" s="5">
        <v>1806</v>
      </c>
      <c r="J214" s="5">
        <v>1768</v>
      </c>
      <c r="K214" s="5">
        <v>271</v>
      </c>
      <c r="L214" s="5">
        <v>316</v>
      </c>
      <c r="M214" s="5">
        <v>8309</v>
      </c>
    </row>
    <row r="215" spans="1:13" x14ac:dyDescent="0.3">
      <c r="B215" s="31" t="s">
        <v>1392</v>
      </c>
      <c r="C215" s="5">
        <v>1115</v>
      </c>
      <c r="D215" s="5">
        <v>1139</v>
      </c>
      <c r="E215" s="5">
        <v>1203</v>
      </c>
      <c r="F215" s="5">
        <v>1073</v>
      </c>
      <c r="G215" s="5">
        <v>1049</v>
      </c>
      <c r="H215" s="5">
        <v>898</v>
      </c>
      <c r="I215" s="5">
        <v>1400</v>
      </c>
      <c r="J215" s="5">
        <v>1439</v>
      </c>
      <c r="K215" s="5">
        <v>806</v>
      </c>
      <c r="L215" s="5">
        <v>798</v>
      </c>
      <c r="M215" s="5">
        <v>10920</v>
      </c>
    </row>
    <row r="216" spans="1:13" x14ac:dyDescent="0.3">
      <c r="B216" s="31" t="s">
        <v>1391</v>
      </c>
      <c r="C216" s="5">
        <v>1601</v>
      </c>
      <c r="D216" s="5">
        <v>1414</v>
      </c>
      <c r="E216" s="5">
        <v>3680</v>
      </c>
      <c r="F216" s="5">
        <v>4997</v>
      </c>
      <c r="G216" s="5">
        <v>8367</v>
      </c>
      <c r="H216" s="5">
        <v>8017</v>
      </c>
      <c r="I216" s="5">
        <v>14669</v>
      </c>
      <c r="J216" s="5">
        <v>13906</v>
      </c>
      <c r="K216" s="5">
        <v>3608</v>
      </c>
      <c r="L216" s="5">
        <v>1404</v>
      </c>
      <c r="M216" s="5">
        <v>61663</v>
      </c>
    </row>
    <row r="217" spans="1:13" x14ac:dyDescent="0.3">
      <c r="B217" s="31" t="s">
        <v>1385</v>
      </c>
      <c r="C217" s="5">
        <v>107</v>
      </c>
      <c r="D217" s="5">
        <v>107</v>
      </c>
      <c r="E217" s="5">
        <v>403</v>
      </c>
      <c r="F217" s="5">
        <v>433</v>
      </c>
      <c r="G217" s="5">
        <v>343</v>
      </c>
      <c r="H217" s="5">
        <v>383</v>
      </c>
      <c r="I217" s="5">
        <v>398</v>
      </c>
      <c r="J217" s="5">
        <v>362</v>
      </c>
      <c r="K217" s="5">
        <v>161</v>
      </c>
      <c r="L217" s="5">
        <v>171</v>
      </c>
      <c r="M217" s="5">
        <v>2868</v>
      </c>
    </row>
    <row r="218" spans="1:13" x14ac:dyDescent="0.3">
      <c r="B218" s="31" t="s">
        <v>1389</v>
      </c>
      <c r="C218" s="5">
        <v>324</v>
      </c>
      <c r="D218" s="5">
        <v>489</v>
      </c>
      <c r="E218" s="5">
        <v>928</v>
      </c>
      <c r="F218" s="5">
        <v>1225</v>
      </c>
      <c r="G218" s="5">
        <v>1713</v>
      </c>
      <c r="H218" s="5">
        <v>2139</v>
      </c>
      <c r="I218" s="5">
        <v>2617</v>
      </c>
      <c r="J218" s="5">
        <v>3047</v>
      </c>
      <c r="K218" s="5">
        <v>380</v>
      </c>
      <c r="L218" s="5">
        <v>557</v>
      </c>
      <c r="M218" s="5">
        <v>13419</v>
      </c>
    </row>
    <row r="219" spans="1:13" x14ac:dyDescent="0.3">
      <c r="B219" s="31" t="s">
        <v>1386</v>
      </c>
      <c r="C219" s="5">
        <v>173</v>
      </c>
      <c r="D219" s="5">
        <v>167</v>
      </c>
      <c r="E219" s="5">
        <v>184</v>
      </c>
      <c r="F219" s="5">
        <v>284</v>
      </c>
      <c r="G219" s="5">
        <v>321</v>
      </c>
      <c r="H219" s="5">
        <v>442</v>
      </c>
      <c r="I219" s="5">
        <v>263</v>
      </c>
      <c r="J219" s="5">
        <v>509</v>
      </c>
      <c r="K219" s="5">
        <v>259</v>
      </c>
      <c r="L219" s="5">
        <v>188</v>
      </c>
      <c r="M219" s="5">
        <v>2790</v>
      </c>
    </row>
    <row r="220" spans="1:13" x14ac:dyDescent="0.3">
      <c r="B220" s="31" t="s">
        <v>1390</v>
      </c>
      <c r="C220" s="5">
        <v>120</v>
      </c>
      <c r="D220" s="5">
        <v>237</v>
      </c>
      <c r="E220" s="5">
        <v>155</v>
      </c>
      <c r="F220" s="5">
        <v>285</v>
      </c>
      <c r="G220" s="5">
        <v>419</v>
      </c>
      <c r="H220" s="5">
        <v>428</v>
      </c>
      <c r="I220" s="5">
        <v>373</v>
      </c>
      <c r="J220" s="5">
        <v>512</v>
      </c>
      <c r="K220" s="5">
        <v>168</v>
      </c>
      <c r="L220" s="5">
        <v>82</v>
      </c>
      <c r="M220" s="5">
        <v>2779</v>
      </c>
    </row>
    <row r="221" spans="1:13" x14ac:dyDescent="0.3">
      <c r="B221" s="31" t="s">
        <v>1387</v>
      </c>
      <c r="C221" s="5">
        <v>441</v>
      </c>
      <c r="D221" s="5">
        <v>434</v>
      </c>
      <c r="E221" s="5">
        <v>1004</v>
      </c>
      <c r="F221" s="5">
        <v>1052</v>
      </c>
      <c r="G221" s="5">
        <v>1715</v>
      </c>
      <c r="H221" s="5">
        <v>1955</v>
      </c>
      <c r="I221" s="5">
        <v>1900</v>
      </c>
      <c r="J221" s="5">
        <v>1825</v>
      </c>
      <c r="K221" s="5">
        <v>640</v>
      </c>
      <c r="L221" s="5">
        <v>685</v>
      </c>
      <c r="M221" s="5">
        <v>11651</v>
      </c>
    </row>
    <row r="222" spans="1:13" x14ac:dyDescent="0.3">
      <c r="B222" s="31" t="s">
        <v>1795</v>
      </c>
      <c r="C222" s="5">
        <v>208</v>
      </c>
      <c r="D222" s="5">
        <v>457</v>
      </c>
      <c r="E222" s="5">
        <v>1097</v>
      </c>
      <c r="F222" s="5">
        <v>870</v>
      </c>
      <c r="G222" s="5">
        <v>1573</v>
      </c>
      <c r="H222" s="5">
        <v>1397</v>
      </c>
      <c r="I222" s="5">
        <v>2387</v>
      </c>
      <c r="J222" s="5">
        <v>1926</v>
      </c>
      <c r="K222" s="5">
        <v>458</v>
      </c>
      <c r="L222" s="5">
        <v>52</v>
      </c>
      <c r="M222" s="5">
        <v>10425</v>
      </c>
    </row>
    <row r="223" spans="1:13" x14ac:dyDescent="0.3">
      <c r="A223" s="31" t="s">
        <v>1719</v>
      </c>
      <c r="C223" s="5">
        <v>9575</v>
      </c>
      <c r="D223" s="5">
        <v>9522</v>
      </c>
      <c r="E223" s="5">
        <v>15110</v>
      </c>
      <c r="F223" s="5">
        <v>18107</v>
      </c>
      <c r="G223" s="5">
        <v>24793</v>
      </c>
      <c r="H223" s="5">
        <v>25992</v>
      </c>
      <c r="I223" s="5">
        <v>36130</v>
      </c>
      <c r="J223" s="5">
        <v>36341</v>
      </c>
      <c r="K223" s="5">
        <v>12539</v>
      </c>
      <c r="L223" s="5">
        <v>9918</v>
      </c>
      <c r="M223" s="5">
        <v>198027</v>
      </c>
    </row>
    <row r="224" spans="1:13" x14ac:dyDescent="0.3">
      <c r="A224" s="31" t="s">
        <v>1351</v>
      </c>
    </row>
    <row r="225" spans="1:13" x14ac:dyDescent="0.3">
      <c r="B225" s="31" t="s">
        <v>1693</v>
      </c>
      <c r="C225" s="5">
        <v>242</v>
      </c>
      <c r="D225" s="5">
        <v>101</v>
      </c>
      <c r="E225" s="5">
        <v>136</v>
      </c>
      <c r="F225" s="5">
        <v>443</v>
      </c>
      <c r="G225" s="5">
        <v>479</v>
      </c>
      <c r="H225" s="5">
        <v>526</v>
      </c>
      <c r="I225" s="5">
        <v>691</v>
      </c>
      <c r="J225" s="5">
        <v>636</v>
      </c>
      <c r="K225" s="5">
        <v>58</v>
      </c>
      <c r="L225" s="5">
        <v>97</v>
      </c>
      <c r="M225" s="5">
        <v>3409</v>
      </c>
    </row>
    <row r="226" spans="1:13" x14ac:dyDescent="0.3">
      <c r="B226" s="31" t="s">
        <v>1399</v>
      </c>
      <c r="C226" s="5">
        <v>504</v>
      </c>
      <c r="D226" s="5">
        <v>546</v>
      </c>
      <c r="E226" s="5">
        <v>593</v>
      </c>
      <c r="F226" s="5">
        <v>1144</v>
      </c>
      <c r="G226" s="5">
        <v>1619</v>
      </c>
      <c r="H226" s="5">
        <v>1885</v>
      </c>
      <c r="I226" s="5">
        <v>1898</v>
      </c>
      <c r="J226" s="5">
        <v>1818</v>
      </c>
      <c r="K226" s="5">
        <v>656</v>
      </c>
      <c r="L226" s="5">
        <v>514</v>
      </c>
      <c r="M226" s="5">
        <v>11177</v>
      </c>
    </row>
    <row r="227" spans="1:13" x14ac:dyDescent="0.3">
      <c r="B227" s="31" t="s">
        <v>1695</v>
      </c>
      <c r="C227" s="5">
        <v>715</v>
      </c>
      <c r="D227" s="5">
        <v>777</v>
      </c>
      <c r="E227" s="5">
        <v>721</v>
      </c>
      <c r="F227" s="5">
        <v>996</v>
      </c>
      <c r="G227" s="5">
        <v>1032</v>
      </c>
      <c r="H227" s="5">
        <v>1344</v>
      </c>
      <c r="I227" s="5">
        <v>1776</v>
      </c>
      <c r="J227" s="5">
        <v>1846</v>
      </c>
      <c r="K227" s="5">
        <v>1163</v>
      </c>
      <c r="L227" s="5">
        <v>904</v>
      </c>
      <c r="M227" s="5">
        <v>11274</v>
      </c>
    </row>
    <row r="228" spans="1:13" x14ac:dyDescent="0.3">
      <c r="B228" s="31" t="s">
        <v>1398</v>
      </c>
      <c r="C228" s="5">
        <v>10</v>
      </c>
      <c r="D228" s="5">
        <v>14</v>
      </c>
      <c r="E228" s="5">
        <v>38</v>
      </c>
      <c r="F228" s="5">
        <v>39</v>
      </c>
      <c r="G228" s="5">
        <v>22</v>
      </c>
      <c r="H228" s="5">
        <v>23</v>
      </c>
      <c r="I228" s="5">
        <v>81</v>
      </c>
      <c r="J228" s="5">
        <v>87</v>
      </c>
      <c r="K228" s="5">
        <v>9</v>
      </c>
      <c r="L228" s="5">
        <v>7</v>
      </c>
      <c r="M228" s="5">
        <v>330</v>
      </c>
    </row>
    <row r="229" spans="1:13" x14ac:dyDescent="0.3">
      <c r="B229" s="31" t="s">
        <v>1699</v>
      </c>
      <c r="C229" s="5">
        <v>221</v>
      </c>
      <c r="D229" s="5">
        <v>210</v>
      </c>
      <c r="E229" s="5">
        <v>488</v>
      </c>
      <c r="F229" s="5">
        <v>491</v>
      </c>
      <c r="G229" s="5">
        <v>878</v>
      </c>
      <c r="H229" s="5">
        <v>626</v>
      </c>
      <c r="I229" s="5">
        <v>1984</v>
      </c>
      <c r="J229" s="5">
        <v>1926</v>
      </c>
      <c r="K229" s="5">
        <v>169</v>
      </c>
      <c r="L229" s="5">
        <v>179</v>
      </c>
      <c r="M229" s="5">
        <v>7172</v>
      </c>
    </row>
    <row r="230" spans="1:13" x14ac:dyDescent="0.3">
      <c r="B230" s="31" t="s">
        <v>1395</v>
      </c>
      <c r="C230" s="5">
        <v>12</v>
      </c>
      <c r="D230" s="5">
        <v>16</v>
      </c>
      <c r="E230" s="5">
        <v>110</v>
      </c>
      <c r="F230" s="5">
        <v>102</v>
      </c>
      <c r="G230" s="5">
        <v>373</v>
      </c>
      <c r="H230" s="5">
        <v>334</v>
      </c>
      <c r="I230" s="5">
        <v>379</v>
      </c>
      <c r="J230" s="5">
        <v>442</v>
      </c>
      <c r="K230" s="5">
        <v>58</v>
      </c>
      <c r="L230" s="5">
        <v>21</v>
      </c>
      <c r="M230" s="5">
        <v>1847</v>
      </c>
    </row>
    <row r="231" spans="1:13" x14ac:dyDescent="0.3">
      <c r="B231" s="31" t="s">
        <v>1364</v>
      </c>
      <c r="C231" s="5">
        <v>87</v>
      </c>
      <c r="D231" s="5">
        <v>239</v>
      </c>
      <c r="E231" s="5">
        <v>477</v>
      </c>
      <c r="F231" s="5">
        <v>509</v>
      </c>
      <c r="G231" s="5">
        <v>576</v>
      </c>
      <c r="H231" s="5">
        <v>756</v>
      </c>
      <c r="I231" s="5">
        <v>850</v>
      </c>
      <c r="J231" s="5">
        <v>856</v>
      </c>
      <c r="K231" s="5">
        <v>47</v>
      </c>
      <c r="L231" s="5">
        <v>43</v>
      </c>
      <c r="M231" s="5">
        <v>4440</v>
      </c>
    </row>
    <row r="232" spans="1:13" x14ac:dyDescent="0.3">
      <c r="B232" s="31" t="s">
        <v>1400</v>
      </c>
      <c r="C232" s="5">
        <v>61</v>
      </c>
      <c r="D232" s="5">
        <v>102</v>
      </c>
      <c r="E232" s="5">
        <v>123</v>
      </c>
      <c r="F232" s="5">
        <v>178</v>
      </c>
      <c r="G232" s="5">
        <v>170</v>
      </c>
      <c r="H232" s="5">
        <v>272</v>
      </c>
      <c r="I232" s="5">
        <v>372</v>
      </c>
      <c r="J232" s="5">
        <v>454</v>
      </c>
      <c r="K232" s="5">
        <v>263</v>
      </c>
      <c r="L232" s="5">
        <v>301</v>
      </c>
      <c r="M232" s="5">
        <v>2296</v>
      </c>
    </row>
    <row r="233" spans="1:13" x14ac:dyDescent="0.3">
      <c r="B233" s="31" t="s">
        <v>1397</v>
      </c>
      <c r="C233" s="5">
        <v>2829</v>
      </c>
      <c r="D233" s="5">
        <v>2611</v>
      </c>
      <c r="E233" s="5">
        <v>3638</v>
      </c>
      <c r="F233" s="5">
        <v>3193</v>
      </c>
      <c r="G233" s="5">
        <v>4212</v>
      </c>
      <c r="H233" s="5">
        <v>3725</v>
      </c>
      <c r="I233" s="5">
        <v>3533</v>
      </c>
      <c r="J233" s="5">
        <v>3775</v>
      </c>
      <c r="K233" s="5">
        <v>1556</v>
      </c>
      <c r="L233" s="5">
        <v>1518</v>
      </c>
      <c r="M233" s="5">
        <v>30590</v>
      </c>
    </row>
    <row r="234" spans="1:13" x14ac:dyDescent="0.3">
      <c r="B234" s="31" t="s">
        <v>1696</v>
      </c>
      <c r="C234" s="5">
        <v>255</v>
      </c>
      <c r="D234" s="5">
        <v>275</v>
      </c>
      <c r="E234" s="5">
        <v>725</v>
      </c>
      <c r="F234" s="5">
        <v>781</v>
      </c>
      <c r="G234" s="5">
        <v>601</v>
      </c>
      <c r="H234" s="5">
        <v>556</v>
      </c>
      <c r="I234" s="5">
        <v>576</v>
      </c>
      <c r="J234" s="5">
        <v>663</v>
      </c>
      <c r="K234" s="5">
        <v>238</v>
      </c>
      <c r="L234" s="5">
        <v>176</v>
      </c>
      <c r="M234" s="5">
        <v>4846</v>
      </c>
    </row>
    <row r="235" spans="1:13" x14ac:dyDescent="0.3">
      <c r="B235" s="31" t="s">
        <v>1703</v>
      </c>
      <c r="C235" s="5">
        <v>18</v>
      </c>
      <c r="D235" s="5">
        <v>20</v>
      </c>
      <c r="E235" s="5">
        <v>42</v>
      </c>
      <c r="F235" s="5">
        <v>81</v>
      </c>
      <c r="G235" s="5">
        <v>29</v>
      </c>
      <c r="H235" s="5">
        <v>79</v>
      </c>
      <c r="I235" s="5">
        <v>95</v>
      </c>
      <c r="J235" s="5">
        <v>124</v>
      </c>
      <c r="K235" s="5">
        <v>22</v>
      </c>
      <c r="L235" s="5">
        <v>9</v>
      </c>
      <c r="M235" s="5">
        <v>519</v>
      </c>
    </row>
    <row r="236" spans="1:13" x14ac:dyDescent="0.3">
      <c r="B236" s="31" t="s">
        <v>1396</v>
      </c>
      <c r="C236" s="5">
        <v>637</v>
      </c>
      <c r="D236" s="5">
        <v>661</v>
      </c>
      <c r="E236" s="5">
        <v>1074</v>
      </c>
      <c r="F236" s="5">
        <v>1446</v>
      </c>
      <c r="G236" s="5">
        <v>2195</v>
      </c>
      <c r="H236" s="5">
        <v>2162</v>
      </c>
      <c r="I236" s="5">
        <v>3109</v>
      </c>
      <c r="J236" s="5">
        <v>3322</v>
      </c>
      <c r="K236" s="5">
        <v>291</v>
      </c>
      <c r="L236" s="5">
        <v>328</v>
      </c>
      <c r="M236" s="5">
        <v>15225</v>
      </c>
    </row>
    <row r="237" spans="1:13" x14ac:dyDescent="0.3">
      <c r="B237" s="31" t="s">
        <v>1401</v>
      </c>
      <c r="C237" s="5">
        <v>33</v>
      </c>
      <c r="D237" s="5">
        <v>38</v>
      </c>
      <c r="E237" s="5">
        <v>186</v>
      </c>
      <c r="F237" s="5">
        <v>288</v>
      </c>
      <c r="G237" s="5">
        <v>448</v>
      </c>
      <c r="H237" s="5">
        <v>360</v>
      </c>
      <c r="I237" s="5">
        <v>249</v>
      </c>
      <c r="J237" s="5">
        <v>345</v>
      </c>
      <c r="K237" s="5">
        <v>24</v>
      </c>
      <c r="L237" s="5">
        <v>57</v>
      </c>
      <c r="M237" s="5">
        <v>2028</v>
      </c>
    </row>
    <row r="238" spans="1:13" x14ac:dyDescent="0.3">
      <c r="B238" s="31" t="s">
        <v>1694</v>
      </c>
      <c r="C238" s="5">
        <v>202</v>
      </c>
      <c r="D238" s="5">
        <v>179</v>
      </c>
      <c r="E238" s="5">
        <v>318</v>
      </c>
      <c r="F238" s="5">
        <v>391</v>
      </c>
      <c r="G238" s="5">
        <v>635</v>
      </c>
      <c r="H238" s="5">
        <v>757</v>
      </c>
      <c r="I238" s="5">
        <v>965</v>
      </c>
      <c r="J238" s="5">
        <v>1116</v>
      </c>
      <c r="K238" s="5">
        <v>175</v>
      </c>
      <c r="L238" s="5">
        <v>213</v>
      </c>
      <c r="M238" s="5">
        <v>4951</v>
      </c>
    </row>
    <row r="239" spans="1:13" x14ac:dyDescent="0.3">
      <c r="A239" s="31" t="s">
        <v>1720</v>
      </c>
      <c r="C239" s="5">
        <v>5826</v>
      </c>
      <c r="D239" s="5">
        <v>5789</v>
      </c>
      <c r="E239" s="5">
        <v>8669</v>
      </c>
      <c r="F239" s="5">
        <v>10082</v>
      </c>
      <c r="G239" s="5">
        <v>13269</v>
      </c>
      <c r="H239" s="5">
        <v>13405</v>
      </c>
      <c r="I239" s="5">
        <v>16558</v>
      </c>
      <c r="J239" s="5">
        <v>17410</v>
      </c>
      <c r="K239" s="5">
        <v>4729</v>
      </c>
      <c r="L239" s="5">
        <v>4367</v>
      </c>
      <c r="M239" s="5">
        <v>100104</v>
      </c>
    </row>
    <row r="240" spans="1:13" x14ac:dyDescent="0.3">
      <c r="A240" s="31" t="s">
        <v>1345</v>
      </c>
    </row>
    <row r="241" spans="2:13" x14ac:dyDescent="0.3">
      <c r="B241" s="31" t="s">
        <v>1670</v>
      </c>
      <c r="C241" s="5">
        <v>220</v>
      </c>
      <c r="D241" s="5">
        <v>199</v>
      </c>
      <c r="E241" s="5">
        <v>359</v>
      </c>
      <c r="F241" s="5">
        <v>317</v>
      </c>
      <c r="G241" s="5">
        <v>585</v>
      </c>
      <c r="H241" s="5">
        <v>821</v>
      </c>
      <c r="I241" s="5">
        <v>778</v>
      </c>
      <c r="J241" s="5">
        <v>860</v>
      </c>
      <c r="K241" s="5">
        <v>257</v>
      </c>
      <c r="L241" s="5">
        <v>194</v>
      </c>
      <c r="M241" s="5">
        <v>4590</v>
      </c>
    </row>
    <row r="242" spans="2:13" x14ac:dyDescent="0.3">
      <c r="B242" s="31" t="s">
        <v>948</v>
      </c>
      <c r="C242" s="5">
        <v>1880</v>
      </c>
      <c r="D242" s="5">
        <v>2254</v>
      </c>
      <c r="E242" s="5">
        <v>4158</v>
      </c>
      <c r="F242" s="5">
        <v>6305</v>
      </c>
      <c r="G242" s="5">
        <v>8156</v>
      </c>
      <c r="H242" s="5">
        <v>9340</v>
      </c>
      <c r="I242" s="5">
        <v>8644</v>
      </c>
      <c r="J242" s="5">
        <v>8669</v>
      </c>
      <c r="K242" s="5">
        <v>1727</v>
      </c>
      <c r="L242" s="5">
        <v>1471</v>
      </c>
      <c r="M242" s="5">
        <v>52604</v>
      </c>
    </row>
    <row r="243" spans="2:13" x14ac:dyDescent="0.3">
      <c r="B243" s="31" t="s">
        <v>1669</v>
      </c>
      <c r="C243" s="5">
        <v>202</v>
      </c>
      <c r="D243" s="5">
        <v>323</v>
      </c>
      <c r="E243" s="5">
        <v>473</v>
      </c>
      <c r="F243" s="5">
        <v>376</v>
      </c>
      <c r="G243" s="5">
        <v>470</v>
      </c>
      <c r="H243" s="5">
        <v>650</v>
      </c>
      <c r="I243" s="5">
        <v>1381</v>
      </c>
      <c r="J243" s="5">
        <v>1736</v>
      </c>
      <c r="K243" s="5">
        <v>389</v>
      </c>
      <c r="L243" s="5">
        <v>145</v>
      </c>
      <c r="M243" s="5">
        <v>6145</v>
      </c>
    </row>
    <row r="244" spans="2:13" x14ac:dyDescent="0.3">
      <c r="B244" s="31" t="s">
        <v>1384</v>
      </c>
      <c r="C244" s="5">
        <v>5</v>
      </c>
      <c r="D244" s="5">
        <v>13</v>
      </c>
      <c r="E244" s="5">
        <v>18</v>
      </c>
      <c r="F244" s="5">
        <v>23</v>
      </c>
      <c r="G244" s="5">
        <v>67</v>
      </c>
      <c r="H244" s="5">
        <v>74</v>
      </c>
      <c r="I244" s="5">
        <v>57</v>
      </c>
      <c r="J244" s="5">
        <v>67</v>
      </c>
      <c r="K244" s="5">
        <v>10</v>
      </c>
      <c r="L244" s="5">
        <v>8</v>
      </c>
      <c r="M244" s="5">
        <v>342</v>
      </c>
    </row>
    <row r="245" spans="2:13" x14ac:dyDescent="0.3">
      <c r="B245" s="31" t="s">
        <v>1679</v>
      </c>
      <c r="C245" s="5">
        <v>195</v>
      </c>
      <c r="D245" s="5">
        <v>260</v>
      </c>
      <c r="E245" s="5">
        <v>585</v>
      </c>
      <c r="F245" s="5">
        <v>325</v>
      </c>
      <c r="G245" s="5">
        <v>1235</v>
      </c>
      <c r="H245" s="5">
        <v>1495</v>
      </c>
      <c r="I245" s="5">
        <v>1950</v>
      </c>
      <c r="J245" s="5">
        <v>1560</v>
      </c>
      <c r="K245" s="5">
        <v>130</v>
      </c>
      <c r="L245" s="5">
        <v>65</v>
      </c>
      <c r="M245" s="5">
        <v>7800</v>
      </c>
    </row>
    <row r="246" spans="2:13" x14ac:dyDescent="0.3">
      <c r="B246" s="31" t="s">
        <v>1682</v>
      </c>
      <c r="C246" s="5">
        <v>7400</v>
      </c>
      <c r="D246" s="5">
        <v>9108</v>
      </c>
      <c r="E246" s="5">
        <v>25815</v>
      </c>
      <c r="F246" s="5">
        <v>29222</v>
      </c>
      <c r="G246" s="5">
        <v>57685</v>
      </c>
      <c r="H246" s="5">
        <v>69832</v>
      </c>
      <c r="I246" s="5">
        <v>57298</v>
      </c>
      <c r="J246" s="5">
        <v>68618</v>
      </c>
      <c r="K246" s="5">
        <v>7488</v>
      </c>
      <c r="L246" s="5">
        <v>9091</v>
      </c>
      <c r="M246" s="5">
        <v>341557</v>
      </c>
    </row>
    <row r="247" spans="2:13" x14ac:dyDescent="0.3">
      <c r="B247" s="31" t="s">
        <v>1383</v>
      </c>
      <c r="C247" s="5">
        <v>67</v>
      </c>
      <c r="D247" s="5">
        <v>109</v>
      </c>
      <c r="E247" s="5">
        <v>246</v>
      </c>
      <c r="F247" s="5">
        <v>267</v>
      </c>
      <c r="G247" s="5">
        <v>299</v>
      </c>
      <c r="H247" s="5">
        <v>346</v>
      </c>
      <c r="I247" s="5">
        <v>391</v>
      </c>
      <c r="J247" s="5">
        <v>327</v>
      </c>
      <c r="K247" s="5">
        <v>32</v>
      </c>
      <c r="L247" s="5">
        <v>34</v>
      </c>
      <c r="M247" s="5">
        <v>2118</v>
      </c>
    </row>
    <row r="248" spans="2:13" x14ac:dyDescent="0.3">
      <c r="B248" s="31" t="s">
        <v>1683</v>
      </c>
      <c r="C248" s="5">
        <v>39</v>
      </c>
      <c r="D248" s="5">
        <v>59</v>
      </c>
      <c r="E248" s="5">
        <v>109</v>
      </c>
      <c r="F248" s="5">
        <v>123</v>
      </c>
      <c r="G248" s="5">
        <v>271</v>
      </c>
      <c r="H248" s="5">
        <v>312</v>
      </c>
      <c r="I248" s="5">
        <v>311</v>
      </c>
      <c r="J248" s="5">
        <v>291</v>
      </c>
      <c r="K248" s="5">
        <v>78</v>
      </c>
      <c r="L248" s="5">
        <v>57</v>
      </c>
      <c r="M248" s="5">
        <v>1650</v>
      </c>
    </row>
    <row r="249" spans="2:13" x14ac:dyDescent="0.3">
      <c r="B249" s="31" t="s">
        <v>1378</v>
      </c>
      <c r="C249" s="5">
        <v>246</v>
      </c>
      <c r="D249" s="5">
        <v>356</v>
      </c>
      <c r="E249" s="5">
        <v>452</v>
      </c>
      <c r="F249" s="5">
        <v>573</v>
      </c>
      <c r="G249" s="5">
        <v>828</v>
      </c>
      <c r="H249" s="5">
        <v>895</v>
      </c>
      <c r="I249" s="5">
        <v>780</v>
      </c>
      <c r="J249" s="5">
        <v>878</v>
      </c>
      <c r="K249" s="5">
        <v>139</v>
      </c>
      <c r="L249" s="5">
        <v>173</v>
      </c>
      <c r="M249" s="5">
        <v>5320</v>
      </c>
    </row>
    <row r="250" spans="2:13" x14ac:dyDescent="0.3">
      <c r="B250" s="31" t="s">
        <v>1681</v>
      </c>
      <c r="C250" s="5">
        <v>137</v>
      </c>
      <c r="D250" s="5">
        <v>81</v>
      </c>
      <c r="E250" s="5">
        <v>158</v>
      </c>
      <c r="F250" s="5">
        <v>161</v>
      </c>
      <c r="G250" s="5">
        <v>847</v>
      </c>
      <c r="H250" s="5">
        <v>723</v>
      </c>
      <c r="I250" s="5">
        <v>737</v>
      </c>
      <c r="J250" s="5">
        <v>802</v>
      </c>
      <c r="K250" s="5">
        <v>142</v>
      </c>
      <c r="L250" s="5">
        <v>102</v>
      </c>
      <c r="M250" s="5">
        <v>3890</v>
      </c>
    </row>
    <row r="251" spans="2:13" x14ac:dyDescent="0.3">
      <c r="B251" s="31" t="s">
        <v>1680</v>
      </c>
      <c r="C251" s="5">
        <v>383</v>
      </c>
      <c r="D251" s="5">
        <v>575</v>
      </c>
      <c r="E251" s="5">
        <v>1723</v>
      </c>
      <c r="F251" s="5">
        <v>2052</v>
      </c>
      <c r="G251" s="5">
        <v>3676</v>
      </c>
      <c r="H251" s="5">
        <v>4142</v>
      </c>
      <c r="I251" s="5">
        <v>3285</v>
      </c>
      <c r="J251" s="5">
        <v>4901</v>
      </c>
      <c r="K251" s="5">
        <v>437</v>
      </c>
      <c r="L251" s="5">
        <v>628</v>
      </c>
      <c r="M251" s="5">
        <v>21802</v>
      </c>
    </row>
    <row r="252" spans="2:13" x14ac:dyDescent="0.3">
      <c r="B252" s="31" t="s">
        <v>904</v>
      </c>
      <c r="C252" s="5">
        <v>8067</v>
      </c>
      <c r="D252" s="5">
        <v>9864</v>
      </c>
      <c r="E252" s="5">
        <v>24339</v>
      </c>
      <c r="F252" s="5">
        <v>21183</v>
      </c>
      <c r="G252" s="5">
        <v>61566</v>
      </c>
      <c r="H252" s="5">
        <v>59682</v>
      </c>
      <c r="I252" s="5">
        <v>58285</v>
      </c>
      <c r="J252" s="5">
        <v>63448</v>
      </c>
      <c r="K252" s="5">
        <v>7110</v>
      </c>
      <c r="L252" s="5">
        <v>9244</v>
      </c>
      <c r="M252" s="5">
        <v>322788</v>
      </c>
    </row>
    <row r="253" spans="2:13" x14ac:dyDescent="0.3">
      <c r="B253" s="31" t="s">
        <v>1381</v>
      </c>
      <c r="C253" s="5">
        <v>53</v>
      </c>
      <c r="D253" s="5">
        <v>113</v>
      </c>
      <c r="E253" s="5">
        <v>297</v>
      </c>
      <c r="F253" s="5">
        <v>396</v>
      </c>
      <c r="G253" s="5">
        <v>973</v>
      </c>
      <c r="H253" s="5">
        <v>1018</v>
      </c>
      <c r="I253" s="5">
        <v>1844</v>
      </c>
      <c r="J253" s="5">
        <v>2150</v>
      </c>
      <c r="K253" s="5">
        <v>201</v>
      </c>
      <c r="L253" s="5">
        <v>502</v>
      </c>
      <c r="M253" s="5">
        <v>7547</v>
      </c>
    </row>
    <row r="254" spans="2:13" x14ac:dyDescent="0.3">
      <c r="B254" s="31" t="s">
        <v>1382</v>
      </c>
      <c r="C254" s="5">
        <v>75</v>
      </c>
      <c r="D254" s="5">
        <v>112</v>
      </c>
      <c r="E254" s="5">
        <v>149</v>
      </c>
      <c r="F254" s="5">
        <v>299</v>
      </c>
      <c r="G254" s="5">
        <v>560</v>
      </c>
      <c r="H254" s="5">
        <v>672</v>
      </c>
      <c r="I254" s="5">
        <v>635</v>
      </c>
      <c r="J254" s="5">
        <v>710</v>
      </c>
      <c r="K254" s="5">
        <v>112</v>
      </c>
      <c r="L254" s="5">
        <v>149</v>
      </c>
      <c r="M254" s="5">
        <v>3473</v>
      </c>
    </row>
    <row r="255" spans="2:13" x14ac:dyDescent="0.3">
      <c r="B255" s="31" t="s">
        <v>1380</v>
      </c>
      <c r="C255" s="5">
        <v>4091</v>
      </c>
      <c r="D255" s="5">
        <v>2724</v>
      </c>
      <c r="E255" s="5">
        <v>9566</v>
      </c>
      <c r="F255" s="5">
        <v>9575</v>
      </c>
      <c r="G255" s="5">
        <v>23210</v>
      </c>
      <c r="H255" s="5">
        <v>21852</v>
      </c>
      <c r="I255" s="5">
        <v>27301</v>
      </c>
      <c r="J255" s="5">
        <v>30029</v>
      </c>
      <c r="K255" s="5">
        <v>5458</v>
      </c>
      <c r="L255" s="5">
        <v>1366</v>
      </c>
      <c r="M255" s="5">
        <v>135172</v>
      </c>
    </row>
    <row r="256" spans="2:13" x14ac:dyDescent="0.3">
      <c r="B256" s="31" t="s">
        <v>1379</v>
      </c>
      <c r="C256" s="5">
        <v>13</v>
      </c>
      <c r="D256" s="5">
        <v>10</v>
      </c>
      <c r="E256" s="5">
        <v>23</v>
      </c>
      <c r="F256" s="5">
        <v>31</v>
      </c>
      <c r="G256" s="5">
        <v>54</v>
      </c>
      <c r="H256" s="5">
        <v>54</v>
      </c>
      <c r="I256" s="5">
        <v>67</v>
      </c>
      <c r="J256" s="5">
        <v>72</v>
      </c>
      <c r="K256" s="5">
        <v>18</v>
      </c>
      <c r="L256" s="5">
        <v>18</v>
      </c>
      <c r="M256" s="5">
        <v>360</v>
      </c>
    </row>
    <row r="257" spans="1:13" x14ac:dyDescent="0.3">
      <c r="B257" s="31" t="s">
        <v>1793</v>
      </c>
      <c r="C257" s="5">
        <v>2571</v>
      </c>
      <c r="D257" s="5">
        <v>2797</v>
      </c>
      <c r="E257" s="5">
        <v>8512</v>
      </c>
      <c r="F257" s="5">
        <v>8793</v>
      </c>
      <c r="G257" s="5">
        <v>14218</v>
      </c>
      <c r="H257" s="5">
        <v>15995</v>
      </c>
      <c r="I257" s="5">
        <v>14261</v>
      </c>
      <c r="J257" s="5">
        <v>15518</v>
      </c>
      <c r="K257" s="5">
        <v>3284</v>
      </c>
      <c r="L257" s="5">
        <v>3583</v>
      </c>
      <c r="M257" s="5">
        <v>89532</v>
      </c>
    </row>
    <row r="258" spans="1:13" x14ac:dyDescent="0.3">
      <c r="A258" s="31" t="s">
        <v>1721</v>
      </c>
      <c r="C258" s="5">
        <v>25644</v>
      </c>
      <c r="D258" s="5">
        <v>28957</v>
      </c>
      <c r="E258" s="5">
        <v>76982</v>
      </c>
      <c r="F258" s="5">
        <v>80021</v>
      </c>
      <c r="G258" s="5">
        <v>174700</v>
      </c>
      <c r="H258" s="5">
        <v>187903</v>
      </c>
      <c r="I258" s="5">
        <v>178005</v>
      </c>
      <c r="J258" s="5">
        <v>200636</v>
      </c>
      <c r="K258" s="5">
        <v>27012</v>
      </c>
      <c r="L258" s="5">
        <v>26830</v>
      </c>
      <c r="M258" s="5">
        <v>1006690</v>
      </c>
    </row>
    <row r="259" spans="1:13" x14ac:dyDescent="0.3">
      <c r="A259" s="31" t="s">
        <v>1346</v>
      </c>
    </row>
    <row r="260" spans="1:13" x14ac:dyDescent="0.3">
      <c r="B260" s="31" t="s">
        <v>1371</v>
      </c>
      <c r="C260" s="5">
        <v>15356</v>
      </c>
      <c r="D260" s="5">
        <v>18207</v>
      </c>
      <c r="E260" s="5">
        <v>30698</v>
      </c>
      <c r="F260" s="5">
        <v>33643</v>
      </c>
      <c r="G260" s="5">
        <v>58440</v>
      </c>
      <c r="H260" s="5">
        <v>55353</v>
      </c>
      <c r="I260" s="5">
        <v>77010</v>
      </c>
      <c r="J260" s="5">
        <v>76131</v>
      </c>
      <c r="K260" s="5">
        <v>22067</v>
      </c>
      <c r="L260" s="5">
        <v>23454</v>
      </c>
      <c r="M260" s="5">
        <v>410359</v>
      </c>
    </row>
    <row r="261" spans="1:13" x14ac:dyDescent="0.3">
      <c r="B261" s="31" t="s">
        <v>1372</v>
      </c>
      <c r="C261" s="5">
        <v>175</v>
      </c>
      <c r="D261" s="5">
        <v>172</v>
      </c>
      <c r="E261" s="5">
        <v>476</v>
      </c>
      <c r="F261" s="5">
        <v>495</v>
      </c>
      <c r="G261" s="5">
        <v>1013</v>
      </c>
      <c r="H261" s="5">
        <v>1088</v>
      </c>
      <c r="I261" s="5">
        <v>1703</v>
      </c>
      <c r="J261" s="5">
        <v>1480</v>
      </c>
      <c r="K261" s="5">
        <v>177</v>
      </c>
      <c r="L261" s="5">
        <v>81</v>
      </c>
      <c r="M261" s="5">
        <v>6860</v>
      </c>
    </row>
    <row r="262" spans="1:13" x14ac:dyDescent="0.3">
      <c r="B262" s="31" t="s">
        <v>1671</v>
      </c>
      <c r="C262" s="5">
        <v>571</v>
      </c>
      <c r="D262" s="5">
        <v>1034</v>
      </c>
      <c r="E262" s="5">
        <v>3823</v>
      </c>
      <c r="F262" s="5">
        <v>4471</v>
      </c>
      <c r="G262" s="5">
        <v>9172</v>
      </c>
      <c r="H262" s="5">
        <v>8469</v>
      </c>
      <c r="I262" s="5">
        <v>12381</v>
      </c>
      <c r="J262" s="5">
        <v>11629</v>
      </c>
      <c r="K262" s="5">
        <v>417</v>
      </c>
      <c r="L262" s="5">
        <v>537</v>
      </c>
      <c r="M262" s="5">
        <v>52504</v>
      </c>
    </row>
    <row r="263" spans="1:13" x14ac:dyDescent="0.3">
      <c r="B263" s="31" t="s">
        <v>1668</v>
      </c>
      <c r="C263" s="5">
        <v>2022</v>
      </c>
      <c r="D263" s="5">
        <v>4130</v>
      </c>
      <c r="E263" s="5">
        <v>14248</v>
      </c>
      <c r="F263" s="5">
        <v>7522</v>
      </c>
      <c r="G263" s="5">
        <v>20710</v>
      </c>
      <c r="H263" s="5">
        <v>15498</v>
      </c>
      <c r="I263" s="5">
        <v>23573</v>
      </c>
      <c r="J263" s="5">
        <v>22986</v>
      </c>
      <c r="K263" s="5">
        <v>307</v>
      </c>
      <c r="L263" s="5">
        <v>345</v>
      </c>
      <c r="M263" s="5">
        <v>111341</v>
      </c>
    </row>
    <row r="264" spans="1:13" x14ac:dyDescent="0.3">
      <c r="B264" s="31" t="s">
        <v>1374</v>
      </c>
      <c r="C264" s="5">
        <v>645</v>
      </c>
      <c r="D264" s="5">
        <v>2174</v>
      </c>
      <c r="E264" s="5">
        <v>3729</v>
      </c>
      <c r="F264" s="5">
        <v>3148</v>
      </c>
      <c r="G264" s="5">
        <v>7782</v>
      </c>
      <c r="H264" s="5">
        <v>6929</v>
      </c>
      <c r="I264" s="5">
        <v>10546</v>
      </c>
      <c r="J264" s="5">
        <v>10620</v>
      </c>
      <c r="K264" s="5">
        <v>1491</v>
      </c>
      <c r="L264" s="5">
        <v>1822</v>
      </c>
      <c r="M264" s="5">
        <v>48886</v>
      </c>
    </row>
    <row r="265" spans="1:13" x14ac:dyDescent="0.3">
      <c r="B265" s="31" t="s">
        <v>1376</v>
      </c>
      <c r="C265" s="5">
        <v>3</v>
      </c>
      <c r="D265" s="5">
        <v>4</v>
      </c>
      <c r="E265" s="5">
        <v>3</v>
      </c>
      <c r="F265" s="5">
        <v>6</v>
      </c>
      <c r="G265" s="5">
        <v>7</v>
      </c>
      <c r="H265" s="5">
        <v>6</v>
      </c>
      <c r="I265" s="5">
        <v>6</v>
      </c>
      <c r="J265" s="5">
        <v>10</v>
      </c>
      <c r="K265" s="5">
        <v>0</v>
      </c>
      <c r="L265" s="5">
        <v>0</v>
      </c>
      <c r="M265" s="5">
        <v>45</v>
      </c>
    </row>
    <row r="266" spans="1:13" x14ac:dyDescent="0.3">
      <c r="B266" s="31" t="s">
        <v>1375</v>
      </c>
      <c r="C266" s="5">
        <v>308</v>
      </c>
      <c r="D266" s="5">
        <v>577</v>
      </c>
      <c r="E266" s="5">
        <v>1065</v>
      </c>
      <c r="F266" s="5">
        <v>1113</v>
      </c>
      <c r="G266" s="5">
        <v>2108</v>
      </c>
      <c r="H266" s="5">
        <v>1785</v>
      </c>
      <c r="I266" s="5">
        <v>2422</v>
      </c>
      <c r="J266" s="5">
        <v>2619</v>
      </c>
      <c r="K266" s="5">
        <v>311</v>
      </c>
      <c r="L266" s="5">
        <v>432</v>
      </c>
      <c r="M266" s="5">
        <v>12740</v>
      </c>
    </row>
    <row r="267" spans="1:13" x14ac:dyDescent="0.3">
      <c r="B267" s="31" t="s">
        <v>1373</v>
      </c>
      <c r="C267" s="5">
        <v>256</v>
      </c>
      <c r="D267" s="5">
        <v>341</v>
      </c>
      <c r="E267" s="5">
        <v>284</v>
      </c>
      <c r="F267" s="5">
        <v>369</v>
      </c>
      <c r="G267" s="5">
        <v>398</v>
      </c>
      <c r="H267" s="5">
        <v>339</v>
      </c>
      <c r="I267" s="5">
        <v>710</v>
      </c>
      <c r="J267" s="5">
        <v>625</v>
      </c>
      <c r="K267" s="5">
        <v>170</v>
      </c>
      <c r="L267" s="5">
        <v>256</v>
      </c>
      <c r="M267" s="5">
        <v>3748</v>
      </c>
    </row>
    <row r="268" spans="1:13" x14ac:dyDescent="0.3">
      <c r="B268" s="31" t="s">
        <v>1686</v>
      </c>
      <c r="C268" s="5">
        <v>69</v>
      </c>
      <c r="D268" s="5">
        <v>86</v>
      </c>
      <c r="E268" s="5">
        <v>249</v>
      </c>
      <c r="F268" s="5">
        <v>303</v>
      </c>
      <c r="G268" s="5">
        <v>268</v>
      </c>
      <c r="H268" s="5">
        <v>349</v>
      </c>
      <c r="I268" s="5">
        <v>431</v>
      </c>
      <c r="J268" s="5">
        <v>553</v>
      </c>
      <c r="K268" s="5">
        <v>257</v>
      </c>
      <c r="L268" s="5">
        <v>169</v>
      </c>
      <c r="M268" s="5">
        <v>2734</v>
      </c>
    </row>
    <row r="269" spans="1:13" x14ac:dyDescent="0.3">
      <c r="B269" s="31" t="s">
        <v>1672</v>
      </c>
      <c r="C269" s="5">
        <v>1500</v>
      </c>
      <c r="D269" s="5">
        <v>2000</v>
      </c>
      <c r="E269" s="5">
        <v>700</v>
      </c>
      <c r="F269" s="5">
        <v>1200</v>
      </c>
      <c r="G269" s="5">
        <v>3500</v>
      </c>
      <c r="H269" s="5">
        <v>4500</v>
      </c>
      <c r="I269" s="5">
        <v>1200</v>
      </c>
      <c r="J269" s="5">
        <v>2000</v>
      </c>
      <c r="K269" s="5">
        <v>100</v>
      </c>
      <c r="L269" s="5">
        <v>300</v>
      </c>
      <c r="M269" s="5">
        <v>17000</v>
      </c>
    </row>
    <row r="270" spans="1:13" x14ac:dyDescent="0.3">
      <c r="A270" s="31" t="s">
        <v>1722</v>
      </c>
      <c r="C270" s="5">
        <v>20905</v>
      </c>
      <c r="D270" s="5">
        <v>28725</v>
      </c>
      <c r="E270" s="5">
        <v>55275</v>
      </c>
      <c r="F270" s="5">
        <v>52270</v>
      </c>
      <c r="G270" s="5">
        <v>103398</v>
      </c>
      <c r="H270" s="5">
        <v>94316</v>
      </c>
      <c r="I270" s="5">
        <v>129982</v>
      </c>
      <c r="J270" s="5">
        <v>128653</v>
      </c>
      <c r="K270" s="5">
        <v>25297</v>
      </c>
      <c r="L270" s="5">
        <v>27396</v>
      </c>
      <c r="M270" s="5">
        <v>666217</v>
      </c>
    </row>
    <row r="271" spans="1:13" x14ac:dyDescent="0.3">
      <c r="A271" s="31" t="s">
        <v>1348</v>
      </c>
    </row>
    <row r="272" spans="1:13" x14ac:dyDescent="0.3">
      <c r="B272" s="31" t="s">
        <v>1368</v>
      </c>
      <c r="C272" s="5">
        <v>134</v>
      </c>
      <c r="D272" s="5">
        <v>210</v>
      </c>
      <c r="E272" s="5">
        <v>96</v>
      </c>
      <c r="F272" s="5">
        <v>229</v>
      </c>
      <c r="G272" s="5">
        <v>287</v>
      </c>
      <c r="H272" s="5">
        <v>287</v>
      </c>
      <c r="I272" s="5">
        <v>440</v>
      </c>
      <c r="J272" s="5">
        <v>478</v>
      </c>
      <c r="K272" s="5">
        <v>19</v>
      </c>
      <c r="L272" s="5">
        <v>0</v>
      </c>
      <c r="M272" s="5">
        <v>2180</v>
      </c>
    </row>
    <row r="273" spans="1:13" x14ac:dyDescent="0.3">
      <c r="B273" s="31" t="s">
        <v>1369</v>
      </c>
      <c r="C273" s="5">
        <v>9989</v>
      </c>
      <c r="D273" s="5">
        <v>16071</v>
      </c>
      <c r="E273" s="5">
        <v>13537</v>
      </c>
      <c r="F273" s="5">
        <v>17903</v>
      </c>
      <c r="G273" s="5">
        <v>30946</v>
      </c>
      <c r="H273" s="5">
        <v>38354</v>
      </c>
      <c r="I273" s="5">
        <v>40148</v>
      </c>
      <c r="J273" s="5">
        <v>38398</v>
      </c>
      <c r="K273" s="5">
        <v>8820</v>
      </c>
      <c r="L273" s="5">
        <v>9779</v>
      </c>
      <c r="M273" s="5">
        <v>223945</v>
      </c>
    </row>
    <row r="274" spans="1:13" x14ac:dyDescent="0.3">
      <c r="B274" s="31" t="s">
        <v>1711</v>
      </c>
      <c r="C274" s="5">
        <v>1833</v>
      </c>
      <c r="D274" s="5">
        <v>2083</v>
      </c>
      <c r="E274" s="5">
        <v>7405</v>
      </c>
      <c r="F274" s="5">
        <v>7033</v>
      </c>
      <c r="G274" s="5">
        <v>11361</v>
      </c>
      <c r="H274" s="5">
        <v>12054</v>
      </c>
      <c r="I274" s="5">
        <v>9174</v>
      </c>
      <c r="J274" s="5">
        <v>12449</v>
      </c>
      <c r="K274" s="5">
        <v>1692</v>
      </c>
      <c r="L274" s="5">
        <v>2450</v>
      </c>
      <c r="M274" s="5">
        <v>67534</v>
      </c>
    </row>
    <row r="275" spans="1:13" x14ac:dyDescent="0.3">
      <c r="B275" s="31" t="s">
        <v>1712</v>
      </c>
      <c r="C275" s="5">
        <v>674</v>
      </c>
      <c r="D275" s="5">
        <v>1411</v>
      </c>
      <c r="E275" s="5">
        <v>799</v>
      </c>
      <c r="F275" s="5">
        <v>485</v>
      </c>
      <c r="G275" s="5">
        <v>2948</v>
      </c>
      <c r="H275" s="5">
        <v>2191</v>
      </c>
      <c r="I275" s="5">
        <v>6006</v>
      </c>
      <c r="J275" s="5">
        <v>8914</v>
      </c>
      <c r="K275" s="5">
        <v>1538</v>
      </c>
      <c r="L275" s="5">
        <v>1284</v>
      </c>
      <c r="M275" s="5">
        <v>26250</v>
      </c>
    </row>
    <row r="276" spans="1:13" x14ac:dyDescent="0.3">
      <c r="B276" s="31" t="s">
        <v>818</v>
      </c>
      <c r="C276" s="5">
        <v>651</v>
      </c>
      <c r="D276" s="5">
        <v>1085</v>
      </c>
      <c r="E276" s="5">
        <v>1954</v>
      </c>
      <c r="F276" s="5">
        <v>2388</v>
      </c>
      <c r="G276" s="5">
        <v>3690</v>
      </c>
      <c r="H276" s="5">
        <v>2605</v>
      </c>
      <c r="I276" s="5">
        <v>4558</v>
      </c>
      <c r="J276" s="5">
        <v>6295</v>
      </c>
      <c r="K276" s="5">
        <v>217</v>
      </c>
      <c r="L276" s="5">
        <v>217</v>
      </c>
      <c r="M276" s="5">
        <v>23660</v>
      </c>
    </row>
    <row r="277" spans="1:13" x14ac:dyDescent="0.3">
      <c r="B277" s="31" t="s">
        <v>1367</v>
      </c>
      <c r="C277" s="5">
        <v>1469</v>
      </c>
      <c r="D277" s="5">
        <v>2644</v>
      </c>
      <c r="E277" s="5">
        <v>2644</v>
      </c>
      <c r="F277" s="5">
        <v>2938</v>
      </c>
      <c r="G277" s="5">
        <v>4407</v>
      </c>
      <c r="H277" s="5">
        <v>2940</v>
      </c>
      <c r="I277" s="5">
        <v>6464</v>
      </c>
      <c r="J277" s="5">
        <v>2351</v>
      </c>
      <c r="K277" s="5">
        <v>1469</v>
      </c>
      <c r="L277" s="5">
        <v>2351</v>
      </c>
      <c r="M277" s="5">
        <v>29677</v>
      </c>
    </row>
    <row r="278" spans="1:13" x14ac:dyDescent="0.3">
      <c r="B278" s="31" t="s">
        <v>1794</v>
      </c>
      <c r="C278" s="5">
        <v>1438</v>
      </c>
      <c r="D278" s="5">
        <v>1522</v>
      </c>
      <c r="E278" s="5">
        <v>1798</v>
      </c>
      <c r="F278" s="5">
        <v>2098</v>
      </c>
      <c r="G278" s="5">
        <v>3119</v>
      </c>
      <c r="H278" s="5">
        <v>3064</v>
      </c>
      <c r="I278" s="5">
        <v>4523</v>
      </c>
      <c r="J278" s="5">
        <v>4889</v>
      </c>
      <c r="K278" s="5">
        <v>1544</v>
      </c>
      <c r="L278" s="5">
        <v>1653</v>
      </c>
      <c r="M278" s="5">
        <v>25648</v>
      </c>
    </row>
    <row r="279" spans="1:13" x14ac:dyDescent="0.3">
      <c r="B279" s="31" t="s">
        <v>1797</v>
      </c>
      <c r="C279" s="5">
        <v>2237</v>
      </c>
      <c r="D279" s="5">
        <v>2035</v>
      </c>
      <c r="E279" s="5">
        <v>4244</v>
      </c>
      <c r="F279" s="5">
        <v>3317</v>
      </c>
      <c r="G279" s="5">
        <v>7762</v>
      </c>
      <c r="H279" s="5">
        <v>8428</v>
      </c>
      <c r="I279" s="5">
        <v>8605</v>
      </c>
      <c r="J279" s="5">
        <v>8670</v>
      </c>
      <c r="K279" s="5">
        <v>2683</v>
      </c>
      <c r="L279" s="5">
        <v>2709</v>
      </c>
      <c r="M279" s="5">
        <v>50690</v>
      </c>
    </row>
    <row r="280" spans="1:13" x14ac:dyDescent="0.3">
      <c r="B280" s="31" t="s">
        <v>1796</v>
      </c>
      <c r="C280" s="5">
        <v>4082</v>
      </c>
      <c r="D280" s="5">
        <v>4015</v>
      </c>
      <c r="E280" s="5">
        <v>3492</v>
      </c>
      <c r="F280" s="5">
        <v>4579</v>
      </c>
      <c r="G280" s="5">
        <v>5585</v>
      </c>
      <c r="H280" s="5">
        <v>5511</v>
      </c>
      <c r="I280" s="5">
        <v>6660</v>
      </c>
      <c r="J280" s="5">
        <v>7405</v>
      </c>
      <c r="K280" s="5">
        <v>1494</v>
      </c>
      <c r="L280" s="5">
        <v>1541</v>
      </c>
      <c r="M280" s="5">
        <v>44364</v>
      </c>
    </row>
    <row r="281" spans="1:13" x14ac:dyDescent="0.3">
      <c r="A281" s="31" t="s">
        <v>1723</v>
      </c>
      <c r="C281" s="5">
        <v>22507</v>
      </c>
      <c r="D281" s="5">
        <v>31076</v>
      </c>
      <c r="E281" s="5">
        <v>35969</v>
      </c>
      <c r="F281" s="5">
        <v>40970</v>
      </c>
      <c r="G281" s="5">
        <v>70105</v>
      </c>
      <c r="H281" s="5">
        <v>75434</v>
      </c>
      <c r="I281" s="5">
        <v>86578</v>
      </c>
      <c r="J281" s="5">
        <v>89849</v>
      </c>
      <c r="K281" s="5">
        <v>19476</v>
      </c>
      <c r="L281" s="5">
        <v>21984</v>
      </c>
      <c r="M281" s="5">
        <v>493948</v>
      </c>
    </row>
    <row r="282" spans="1:13" x14ac:dyDescent="0.3">
      <c r="A282" s="31" t="s">
        <v>1344</v>
      </c>
    </row>
    <row r="283" spans="1:13" x14ac:dyDescent="0.3">
      <c r="B283" s="31" t="s">
        <v>1685</v>
      </c>
      <c r="C283" s="5">
        <v>1311</v>
      </c>
      <c r="D283" s="5">
        <v>1271</v>
      </c>
      <c r="E283" s="5">
        <v>11739</v>
      </c>
      <c r="F283" s="5">
        <v>8808</v>
      </c>
      <c r="G283" s="5">
        <v>14891</v>
      </c>
      <c r="H283" s="5">
        <v>16382</v>
      </c>
      <c r="I283" s="5">
        <v>20521</v>
      </c>
      <c r="J283" s="5">
        <v>23456</v>
      </c>
      <c r="K283" s="5">
        <v>2830</v>
      </c>
      <c r="L283" s="5">
        <v>3408</v>
      </c>
      <c r="M283" s="5">
        <v>104617</v>
      </c>
    </row>
    <row r="284" spans="1:13" x14ac:dyDescent="0.3">
      <c r="B284" s="31" t="s">
        <v>1393</v>
      </c>
      <c r="C284" s="5">
        <v>1105</v>
      </c>
      <c r="D284" s="5">
        <v>908</v>
      </c>
      <c r="E284" s="5">
        <v>1629</v>
      </c>
      <c r="F284" s="5">
        <v>1882</v>
      </c>
      <c r="G284" s="5">
        <v>2897</v>
      </c>
      <c r="H284" s="5">
        <v>2578</v>
      </c>
      <c r="I284" s="5">
        <v>4660</v>
      </c>
      <c r="J284" s="5">
        <v>4414</v>
      </c>
      <c r="K284" s="5">
        <v>294</v>
      </c>
      <c r="L284" s="5">
        <v>858</v>
      </c>
      <c r="M284" s="5">
        <v>21225</v>
      </c>
    </row>
    <row r="285" spans="1:13" x14ac:dyDescent="0.3">
      <c r="B285" s="31" t="s">
        <v>1394</v>
      </c>
      <c r="C285" s="5">
        <v>781</v>
      </c>
      <c r="D285" s="5">
        <v>558</v>
      </c>
      <c r="E285" s="5">
        <v>4290</v>
      </c>
      <c r="F285" s="5">
        <v>4439</v>
      </c>
      <c r="G285" s="5">
        <v>5844</v>
      </c>
      <c r="H285" s="5">
        <v>5189</v>
      </c>
      <c r="I285" s="5">
        <v>5283</v>
      </c>
      <c r="J285" s="5">
        <v>7959</v>
      </c>
      <c r="K285" s="5">
        <v>820</v>
      </c>
      <c r="L285" s="5">
        <v>887</v>
      </c>
      <c r="M285" s="5">
        <v>36050</v>
      </c>
    </row>
    <row r="286" spans="1:13" x14ac:dyDescent="0.3">
      <c r="B286" s="31" t="s">
        <v>1684</v>
      </c>
      <c r="C286" s="5">
        <v>134</v>
      </c>
      <c r="D286" s="5">
        <v>34</v>
      </c>
      <c r="E286" s="5">
        <v>266</v>
      </c>
      <c r="F286" s="5">
        <v>336</v>
      </c>
      <c r="G286" s="5">
        <v>368</v>
      </c>
      <c r="H286" s="5">
        <v>602</v>
      </c>
      <c r="I286" s="5">
        <v>580</v>
      </c>
      <c r="J286" s="5">
        <v>681</v>
      </c>
      <c r="K286" s="5">
        <v>102</v>
      </c>
      <c r="L286" s="5">
        <v>72</v>
      </c>
      <c r="M286" s="5">
        <v>3175</v>
      </c>
    </row>
    <row r="287" spans="1:13" x14ac:dyDescent="0.3">
      <c r="B287" s="31" t="s">
        <v>1678</v>
      </c>
      <c r="C287" s="5">
        <v>6913</v>
      </c>
      <c r="D287" s="5">
        <v>9152</v>
      </c>
      <c r="E287" s="5">
        <v>14048</v>
      </c>
      <c r="F287" s="5">
        <v>17162</v>
      </c>
      <c r="G287" s="5">
        <v>18118</v>
      </c>
      <c r="H287" s="5">
        <v>37177</v>
      </c>
      <c r="I287" s="5">
        <v>25812</v>
      </c>
      <c r="J287" s="5">
        <v>35481</v>
      </c>
      <c r="K287" s="5">
        <v>8416</v>
      </c>
      <c r="L287" s="5">
        <v>9306</v>
      </c>
      <c r="M287" s="5">
        <v>181585</v>
      </c>
    </row>
    <row r="288" spans="1:13" x14ac:dyDescent="0.3">
      <c r="B288" s="31" t="s">
        <v>1706</v>
      </c>
      <c r="C288" s="5">
        <v>118</v>
      </c>
      <c r="D288" s="5">
        <v>203</v>
      </c>
      <c r="E288" s="5">
        <v>259</v>
      </c>
      <c r="F288" s="5">
        <v>271</v>
      </c>
      <c r="G288" s="5">
        <v>406</v>
      </c>
      <c r="H288" s="5">
        <v>460</v>
      </c>
      <c r="I288" s="5">
        <v>681</v>
      </c>
      <c r="J288" s="5">
        <v>772</v>
      </c>
      <c r="K288" s="5">
        <v>107</v>
      </c>
      <c r="L288" s="5">
        <v>150</v>
      </c>
      <c r="M288" s="5">
        <v>3427</v>
      </c>
    </row>
    <row r="289" spans="1:13" x14ac:dyDescent="0.3">
      <c r="A289" s="31" t="s">
        <v>1724</v>
      </c>
      <c r="C289" s="5">
        <v>10362</v>
      </c>
      <c r="D289" s="5">
        <v>12126</v>
      </c>
      <c r="E289" s="5">
        <v>32231</v>
      </c>
      <c r="F289" s="5">
        <v>32898</v>
      </c>
      <c r="G289" s="5">
        <v>42524</v>
      </c>
      <c r="H289" s="5">
        <v>62388</v>
      </c>
      <c r="I289" s="5">
        <v>57537</v>
      </c>
      <c r="J289" s="5">
        <v>72763</v>
      </c>
      <c r="K289" s="5">
        <v>12569</v>
      </c>
      <c r="L289" s="5">
        <v>14681</v>
      </c>
      <c r="M289" s="5">
        <v>350079</v>
      </c>
    </row>
    <row r="290" spans="1:13" x14ac:dyDescent="0.3">
      <c r="A290" s="31" t="s">
        <v>1349</v>
      </c>
    </row>
    <row r="291" spans="1:13" x14ac:dyDescent="0.3">
      <c r="B291" s="31" t="s">
        <v>1714</v>
      </c>
      <c r="C291" s="5">
        <v>1113</v>
      </c>
      <c r="D291" s="5">
        <v>1042</v>
      </c>
      <c r="E291" s="5">
        <v>2236</v>
      </c>
      <c r="F291" s="5">
        <v>1753</v>
      </c>
      <c r="G291" s="5">
        <v>3471</v>
      </c>
      <c r="H291" s="5">
        <v>2934</v>
      </c>
      <c r="I291" s="5">
        <v>6201</v>
      </c>
      <c r="J291" s="5">
        <v>6861</v>
      </c>
      <c r="K291" s="5">
        <v>202</v>
      </c>
      <c r="L291" s="5">
        <v>162</v>
      </c>
      <c r="M291" s="5">
        <v>25975</v>
      </c>
    </row>
    <row r="292" spans="1:13" x14ac:dyDescent="0.3">
      <c r="B292" s="31" t="s">
        <v>1365</v>
      </c>
      <c r="C292" s="5">
        <v>1334</v>
      </c>
      <c r="D292" s="5">
        <v>926</v>
      </c>
      <c r="E292" s="5">
        <v>2071</v>
      </c>
      <c r="F292" s="5">
        <v>2214</v>
      </c>
      <c r="G292" s="5">
        <v>4129</v>
      </c>
      <c r="H292" s="5">
        <v>4037</v>
      </c>
      <c r="I292" s="5">
        <v>4292</v>
      </c>
      <c r="J292" s="5">
        <v>4060</v>
      </c>
      <c r="K292" s="5">
        <v>516</v>
      </c>
      <c r="L292" s="5">
        <v>229</v>
      </c>
      <c r="M292" s="5">
        <v>23808</v>
      </c>
    </row>
    <row r="293" spans="1:13" x14ac:dyDescent="0.3">
      <c r="B293" s="31" t="s">
        <v>1363</v>
      </c>
      <c r="C293" s="5">
        <v>214</v>
      </c>
      <c r="D293" s="5">
        <v>354</v>
      </c>
      <c r="E293" s="5">
        <v>285</v>
      </c>
      <c r="F293" s="5">
        <v>495</v>
      </c>
      <c r="G293" s="5">
        <v>698</v>
      </c>
      <c r="H293" s="5">
        <v>818</v>
      </c>
      <c r="I293" s="5">
        <v>1483</v>
      </c>
      <c r="J293" s="5">
        <v>1786</v>
      </c>
      <c r="K293" s="5">
        <v>63</v>
      </c>
      <c r="L293" s="5">
        <v>129</v>
      </c>
      <c r="M293" s="5">
        <v>6325</v>
      </c>
    </row>
    <row r="294" spans="1:13" x14ac:dyDescent="0.3">
      <c r="B294" s="31" t="s">
        <v>1366</v>
      </c>
      <c r="C294" s="5">
        <v>358</v>
      </c>
      <c r="D294" s="5">
        <v>521</v>
      </c>
      <c r="E294" s="5">
        <v>886</v>
      </c>
      <c r="F294" s="5">
        <v>1002</v>
      </c>
      <c r="G294" s="5">
        <v>1438</v>
      </c>
      <c r="H294" s="5">
        <v>1293</v>
      </c>
      <c r="I294" s="5">
        <v>3476</v>
      </c>
      <c r="J294" s="5">
        <v>3923</v>
      </c>
      <c r="K294" s="5">
        <v>244</v>
      </c>
      <c r="L294" s="5">
        <v>170</v>
      </c>
      <c r="M294" s="5">
        <v>13311</v>
      </c>
    </row>
    <row r="295" spans="1:13" x14ac:dyDescent="0.3">
      <c r="B295" s="31" t="s">
        <v>1741</v>
      </c>
      <c r="C295" s="5">
        <v>1460</v>
      </c>
      <c r="D295" s="5">
        <v>1247</v>
      </c>
      <c r="E295" s="5">
        <v>4117</v>
      </c>
      <c r="F295" s="5">
        <v>4714</v>
      </c>
      <c r="G295" s="5">
        <v>7691</v>
      </c>
      <c r="H295" s="5">
        <v>6314</v>
      </c>
      <c r="I295" s="5">
        <v>7471</v>
      </c>
      <c r="J295" s="5">
        <v>6729</v>
      </c>
      <c r="K295" s="5">
        <v>565</v>
      </c>
      <c r="L295" s="5">
        <v>219</v>
      </c>
      <c r="M295" s="5">
        <v>40527</v>
      </c>
    </row>
    <row r="296" spans="1:13" x14ac:dyDescent="0.3">
      <c r="B296" s="31" t="s">
        <v>1748</v>
      </c>
      <c r="C296" s="5">
        <v>391</v>
      </c>
      <c r="D296" s="5">
        <v>496</v>
      </c>
      <c r="E296" s="5">
        <v>1284</v>
      </c>
      <c r="F296" s="5">
        <v>1572</v>
      </c>
      <c r="G296" s="5">
        <v>2787</v>
      </c>
      <c r="H296" s="5">
        <v>3383</v>
      </c>
      <c r="I296" s="5">
        <v>2871</v>
      </c>
      <c r="J296" s="5">
        <v>3293</v>
      </c>
      <c r="K296" s="5">
        <v>407</v>
      </c>
      <c r="L296" s="5">
        <v>214</v>
      </c>
      <c r="M296" s="5">
        <v>16698</v>
      </c>
    </row>
    <row r="297" spans="1:13" x14ac:dyDescent="0.3">
      <c r="B297" s="31" t="s">
        <v>1758</v>
      </c>
      <c r="C297" s="5">
        <v>282</v>
      </c>
      <c r="D297" s="5">
        <v>211</v>
      </c>
      <c r="E297" s="5">
        <v>563</v>
      </c>
      <c r="F297" s="5">
        <v>616</v>
      </c>
      <c r="G297" s="5">
        <v>546</v>
      </c>
      <c r="H297" s="5">
        <v>617</v>
      </c>
      <c r="I297" s="5">
        <v>669</v>
      </c>
      <c r="J297" s="5">
        <v>599</v>
      </c>
      <c r="K297" s="5">
        <v>70</v>
      </c>
      <c r="L297" s="5">
        <v>141</v>
      </c>
      <c r="M297" s="5">
        <v>4314</v>
      </c>
    </row>
    <row r="298" spans="1:13" x14ac:dyDescent="0.3">
      <c r="A298" s="31" t="s">
        <v>1654</v>
      </c>
      <c r="C298" s="5">
        <v>5152</v>
      </c>
      <c r="D298" s="5">
        <v>4797</v>
      </c>
      <c r="E298" s="5">
        <v>11442</v>
      </c>
      <c r="F298" s="5">
        <v>12366</v>
      </c>
      <c r="G298" s="5">
        <v>20760</v>
      </c>
      <c r="H298" s="5">
        <v>19396</v>
      </c>
      <c r="I298" s="5">
        <v>26463</v>
      </c>
      <c r="J298" s="5">
        <v>27251</v>
      </c>
      <c r="K298" s="5">
        <v>2067</v>
      </c>
      <c r="L298" s="5">
        <v>1264</v>
      </c>
      <c r="M298" s="5">
        <v>130958</v>
      </c>
    </row>
    <row r="299" spans="1:13" x14ac:dyDescent="0.3">
      <c r="A299" s="31" t="s">
        <v>1343</v>
      </c>
    </row>
    <row r="300" spans="1:13" x14ac:dyDescent="0.3">
      <c r="B300" s="31" t="s">
        <v>1710</v>
      </c>
      <c r="C300" s="5">
        <v>208</v>
      </c>
      <c r="D300" s="5">
        <v>301</v>
      </c>
      <c r="E300" s="5">
        <v>664</v>
      </c>
      <c r="F300" s="5">
        <v>807</v>
      </c>
      <c r="G300" s="5">
        <v>991</v>
      </c>
      <c r="H300" s="5">
        <v>1214</v>
      </c>
      <c r="I300" s="5">
        <v>1345</v>
      </c>
      <c r="J300" s="5">
        <v>1627</v>
      </c>
      <c r="K300" s="5">
        <v>171</v>
      </c>
      <c r="L300" s="5">
        <v>240</v>
      </c>
      <c r="M300" s="5">
        <v>7568</v>
      </c>
    </row>
    <row r="301" spans="1:13" x14ac:dyDescent="0.3">
      <c r="B301" s="31" t="s">
        <v>1377</v>
      </c>
      <c r="C301" s="5">
        <v>218</v>
      </c>
      <c r="D301" s="5">
        <v>321</v>
      </c>
      <c r="E301" s="5">
        <v>822</v>
      </c>
      <c r="F301" s="5">
        <v>982</v>
      </c>
      <c r="G301" s="5">
        <v>1234</v>
      </c>
      <c r="H301" s="5">
        <v>1452</v>
      </c>
      <c r="I301" s="5">
        <v>1304</v>
      </c>
      <c r="J301" s="5">
        <v>1628</v>
      </c>
      <c r="K301" s="5">
        <v>194</v>
      </c>
      <c r="L301" s="5">
        <v>261</v>
      </c>
      <c r="M301" s="5">
        <v>8416</v>
      </c>
    </row>
    <row r="302" spans="1:13" x14ac:dyDescent="0.3">
      <c r="B302" s="31" t="s">
        <v>1799</v>
      </c>
      <c r="C302" s="5">
        <v>690</v>
      </c>
      <c r="D302" s="5">
        <v>999</v>
      </c>
      <c r="E302" s="5">
        <v>2055</v>
      </c>
      <c r="F302" s="5">
        <v>2489</v>
      </c>
      <c r="G302" s="5">
        <v>3328</v>
      </c>
      <c r="H302" s="5">
        <v>3960</v>
      </c>
      <c r="I302" s="5">
        <v>4486</v>
      </c>
      <c r="J302" s="5">
        <v>5312</v>
      </c>
      <c r="K302" s="5">
        <v>877</v>
      </c>
      <c r="L302" s="5">
        <v>874</v>
      </c>
      <c r="M302" s="5">
        <v>25070</v>
      </c>
    </row>
    <row r="303" spans="1:13" x14ac:dyDescent="0.3">
      <c r="A303" s="31" t="s">
        <v>1725</v>
      </c>
      <c r="C303" s="5">
        <v>1116</v>
      </c>
      <c r="D303" s="5">
        <v>1621</v>
      </c>
      <c r="E303" s="5">
        <v>3541</v>
      </c>
      <c r="F303" s="5">
        <v>4278</v>
      </c>
      <c r="G303" s="5">
        <v>5553</v>
      </c>
      <c r="H303" s="5">
        <v>6626</v>
      </c>
      <c r="I303" s="5">
        <v>7135</v>
      </c>
      <c r="J303" s="5">
        <v>8567</v>
      </c>
      <c r="K303" s="5">
        <v>1242</v>
      </c>
      <c r="L303" s="5">
        <v>1375</v>
      </c>
      <c r="M303" s="5">
        <v>41054</v>
      </c>
    </row>
    <row r="304" spans="1:13" x14ac:dyDescent="0.3">
      <c r="A304" s="31" t="s">
        <v>1316</v>
      </c>
      <c r="C304" s="48">
        <v>105434</v>
      </c>
      <c r="D304" s="48">
        <v>126875</v>
      </c>
      <c r="E304" s="48">
        <v>248653</v>
      </c>
      <c r="F304" s="48">
        <v>261302</v>
      </c>
      <c r="G304" s="48">
        <v>465915</v>
      </c>
      <c r="H304" s="48">
        <v>498092</v>
      </c>
      <c r="I304" s="48">
        <v>556669</v>
      </c>
      <c r="J304" s="48">
        <v>603205</v>
      </c>
      <c r="K304" s="48">
        <v>108358</v>
      </c>
      <c r="L304" s="48">
        <v>112050</v>
      </c>
      <c r="M304" s="48">
        <v>3086553</v>
      </c>
    </row>
    <row r="305" spans="1:8" x14ac:dyDescent="0.3">
      <c r="A305" s="18" t="s">
        <v>1792</v>
      </c>
    </row>
    <row r="306" spans="1:8" ht="14.55" hidden="1" x14ac:dyDescent="0.35">
      <c r="A306" s="41" t="s">
        <v>1655</v>
      </c>
      <c r="B306" s="17"/>
      <c r="C306" s="41" t="s">
        <v>1651</v>
      </c>
      <c r="D306" s="24"/>
      <c r="E306" s="17"/>
      <c r="F306" s="17"/>
      <c r="G306" s="17"/>
      <c r="H306"/>
    </row>
    <row r="307" spans="1:8" ht="26.25" customHeight="1" x14ac:dyDescent="0.3">
      <c r="A307" s="32" t="s">
        <v>1315</v>
      </c>
      <c r="B307" s="32" t="s">
        <v>1329</v>
      </c>
      <c r="C307" s="34"/>
      <c r="D307" s="34" t="s">
        <v>1781</v>
      </c>
      <c r="E307" s="34" t="s">
        <v>1782</v>
      </c>
      <c r="F307" s="34" t="s">
        <v>1783</v>
      </c>
      <c r="G307" s="32" t="s">
        <v>1316</v>
      </c>
      <c r="H307"/>
    </row>
    <row r="308" spans="1:8" x14ac:dyDescent="0.3">
      <c r="A308" s="31" t="s">
        <v>1347</v>
      </c>
    </row>
    <row r="309" spans="1:8" x14ac:dyDescent="0.3">
      <c r="B309" s="31" t="s">
        <v>1690</v>
      </c>
      <c r="D309" s="5">
        <v>161</v>
      </c>
      <c r="G309" s="5">
        <v>161</v>
      </c>
    </row>
    <row r="310" spans="1:8" x14ac:dyDescent="0.3">
      <c r="B310" s="31" t="s">
        <v>1305</v>
      </c>
      <c r="D310" s="5">
        <v>3286</v>
      </c>
      <c r="E310" s="5">
        <v>889</v>
      </c>
      <c r="G310" s="5">
        <v>4175</v>
      </c>
    </row>
    <row r="311" spans="1:8" x14ac:dyDescent="0.3">
      <c r="B311" s="31" t="s">
        <v>1370</v>
      </c>
      <c r="E311" s="5">
        <v>93000</v>
      </c>
      <c r="G311" s="5">
        <v>93000</v>
      </c>
    </row>
    <row r="312" spans="1:8" x14ac:dyDescent="0.3">
      <c r="B312" s="31" t="s">
        <v>1715</v>
      </c>
      <c r="D312" s="5">
        <v>2140</v>
      </c>
      <c r="G312" s="5">
        <v>2140</v>
      </c>
    </row>
    <row r="313" spans="1:8" x14ac:dyDescent="0.3">
      <c r="A313" s="31" t="s">
        <v>1718</v>
      </c>
      <c r="D313" s="5">
        <v>5587</v>
      </c>
      <c r="E313" s="5">
        <v>93889</v>
      </c>
      <c r="G313" s="5">
        <v>99476</v>
      </c>
    </row>
    <row r="314" spans="1:8" x14ac:dyDescent="0.3">
      <c r="A314" s="31" t="s">
        <v>1350</v>
      </c>
    </row>
    <row r="315" spans="1:8" x14ac:dyDescent="0.3">
      <c r="B315" s="31" t="s">
        <v>1691</v>
      </c>
      <c r="D315" s="5">
        <v>1231</v>
      </c>
      <c r="E315" s="5">
        <v>19701</v>
      </c>
      <c r="G315" s="5">
        <v>20932</v>
      </c>
    </row>
    <row r="316" spans="1:8" x14ac:dyDescent="0.3">
      <c r="B316" s="31" t="s">
        <v>1388</v>
      </c>
      <c r="D316" s="5">
        <v>8350</v>
      </c>
      <c r="E316" s="5">
        <v>20361</v>
      </c>
      <c r="G316" s="5">
        <v>28711</v>
      </c>
    </row>
    <row r="317" spans="1:8" x14ac:dyDescent="0.3">
      <c r="B317" s="31" t="s">
        <v>1702</v>
      </c>
      <c r="D317" s="5">
        <v>168</v>
      </c>
      <c r="E317" s="5">
        <v>984</v>
      </c>
      <c r="G317" s="5">
        <v>1152</v>
      </c>
    </row>
    <row r="318" spans="1:8" x14ac:dyDescent="0.3">
      <c r="B318" s="31" t="s">
        <v>1707</v>
      </c>
      <c r="D318" s="5">
        <v>258</v>
      </c>
      <c r="E318" s="5">
        <v>22150</v>
      </c>
      <c r="G318" s="5">
        <v>22408</v>
      </c>
    </row>
    <row r="319" spans="1:8" x14ac:dyDescent="0.3">
      <c r="B319" s="31" t="s">
        <v>1692</v>
      </c>
      <c r="D319" s="5">
        <v>2304</v>
      </c>
      <c r="E319" s="5">
        <v>6005</v>
      </c>
      <c r="G319" s="5">
        <v>8309</v>
      </c>
    </row>
    <row r="320" spans="1:8" x14ac:dyDescent="0.3">
      <c r="B320" s="31" t="s">
        <v>1392</v>
      </c>
      <c r="E320" s="5">
        <v>10920</v>
      </c>
      <c r="G320" s="5">
        <v>10920</v>
      </c>
    </row>
    <row r="321" spans="1:7" x14ac:dyDescent="0.3">
      <c r="B321" s="31" t="s">
        <v>1391</v>
      </c>
      <c r="D321" s="5">
        <v>30649</v>
      </c>
      <c r="E321" s="5">
        <v>30488</v>
      </c>
      <c r="F321" s="5">
        <v>526</v>
      </c>
      <c r="G321" s="5">
        <v>61663</v>
      </c>
    </row>
    <row r="322" spans="1:7" x14ac:dyDescent="0.3">
      <c r="B322" s="31" t="s">
        <v>1385</v>
      </c>
      <c r="D322" s="5">
        <v>2868</v>
      </c>
      <c r="G322" s="5">
        <v>2868</v>
      </c>
    </row>
    <row r="323" spans="1:7" x14ac:dyDescent="0.3">
      <c r="B323" s="31" t="s">
        <v>1389</v>
      </c>
      <c r="D323" s="5">
        <v>2280</v>
      </c>
      <c r="E323" s="5">
        <v>11139</v>
      </c>
      <c r="G323" s="5">
        <v>13419</v>
      </c>
    </row>
    <row r="324" spans="1:7" x14ac:dyDescent="0.3">
      <c r="B324" s="31" t="s">
        <v>1386</v>
      </c>
      <c r="D324" s="5">
        <v>2790</v>
      </c>
      <c r="G324" s="5">
        <v>2790</v>
      </c>
    </row>
    <row r="325" spans="1:7" x14ac:dyDescent="0.3">
      <c r="B325" s="31" t="s">
        <v>1390</v>
      </c>
      <c r="D325" s="5">
        <v>2779</v>
      </c>
      <c r="G325" s="5">
        <v>2779</v>
      </c>
    </row>
    <row r="326" spans="1:7" x14ac:dyDescent="0.3">
      <c r="B326" s="31" t="s">
        <v>1387</v>
      </c>
      <c r="D326" s="5">
        <v>424</v>
      </c>
      <c r="E326" s="5">
        <v>11227</v>
      </c>
      <c r="G326" s="5">
        <v>11651</v>
      </c>
    </row>
    <row r="327" spans="1:7" x14ac:dyDescent="0.3">
      <c r="B327" s="31" t="s">
        <v>1795</v>
      </c>
      <c r="E327" s="5">
        <v>10425</v>
      </c>
      <c r="G327" s="5">
        <v>10425</v>
      </c>
    </row>
    <row r="328" spans="1:7" x14ac:dyDescent="0.3">
      <c r="A328" s="31" t="s">
        <v>1719</v>
      </c>
      <c r="D328" s="5">
        <v>54101</v>
      </c>
      <c r="E328" s="5">
        <v>143400</v>
      </c>
      <c r="F328" s="5">
        <v>526</v>
      </c>
      <c r="G328" s="5">
        <v>198027</v>
      </c>
    </row>
    <row r="329" spans="1:7" x14ac:dyDescent="0.3">
      <c r="A329" s="31" t="s">
        <v>1351</v>
      </c>
    </row>
    <row r="330" spans="1:7" x14ac:dyDescent="0.3">
      <c r="B330" s="31" t="s">
        <v>1693</v>
      </c>
      <c r="D330" s="5">
        <v>2527</v>
      </c>
      <c r="E330" s="5">
        <v>882</v>
      </c>
      <c r="G330" s="5">
        <v>3409</v>
      </c>
    </row>
    <row r="331" spans="1:7" x14ac:dyDescent="0.3">
      <c r="B331" s="31" t="s">
        <v>1399</v>
      </c>
      <c r="D331" s="5">
        <v>11177</v>
      </c>
      <c r="G331" s="5">
        <v>11177</v>
      </c>
    </row>
    <row r="332" spans="1:7" x14ac:dyDescent="0.3">
      <c r="B332" s="31" t="s">
        <v>1695</v>
      </c>
      <c r="D332" s="5">
        <v>11274</v>
      </c>
      <c r="G332" s="5">
        <v>11274</v>
      </c>
    </row>
    <row r="333" spans="1:7" x14ac:dyDescent="0.3">
      <c r="B333" s="31" t="s">
        <v>1398</v>
      </c>
      <c r="D333" s="5">
        <v>210</v>
      </c>
      <c r="E333" s="5">
        <v>120</v>
      </c>
      <c r="G333" s="5">
        <v>330</v>
      </c>
    </row>
    <row r="334" spans="1:7" x14ac:dyDescent="0.3">
      <c r="B334" s="31" t="s">
        <v>1699</v>
      </c>
      <c r="D334" s="5">
        <v>7172</v>
      </c>
      <c r="G334" s="5">
        <v>7172</v>
      </c>
    </row>
    <row r="335" spans="1:7" x14ac:dyDescent="0.3">
      <c r="B335" s="31" t="s">
        <v>1395</v>
      </c>
      <c r="D335" s="5">
        <v>1847</v>
      </c>
      <c r="G335" s="5">
        <v>1847</v>
      </c>
    </row>
    <row r="336" spans="1:7" x14ac:dyDescent="0.3">
      <c r="B336" s="31" t="s">
        <v>1364</v>
      </c>
      <c r="D336" s="5">
        <v>4235</v>
      </c>
      <c r="E336" s="5">
        <v>205</v>
      </c>
      <c r="G336" s="5">
        <v>4440</v>
      </c>
    </row>
    <row r="337" spans="1:7" x14ac:dyDescent="0.3">
      <c r="B337" s="31" t="s">
        <v>1400</v>
      </c>
      <c r="D337" s="5">
        <v>1424</v>
      </c>
      <c r="F337" s="5">
        <v>872</v>
      </c>
      <c r="G337" s="5">
        <v>2296</v>
      </c>
    </row>
    <row r="338" spans="1:7" x14ac:dyDescent="0.3">
      <c r="B338" s="31" t="s">
        <v>1397</v>
      </c>
      <c r="D338" s="5">
        <v>30435</v>
      </c>
      <c r="E338" s="5">
        <v>155</v>
      </c>
      <c r="G338" s="5">
        <v>30590</v>
      </c>
    </row>
    <row r="339" spans="1:7" x14ac:dyDescent="0.3">
      <c r="B339" s="31" t="s">
        <v>1696</v>
      </c>
      <c r="E339" s="5">
        <v>4846</v>
      </c>
      <c r="G339" s="5">
        <v>4846</v>
      </c>
    </row>
    <row r="340" spans="1:7" x14ac:dyDescent="0.3">
      <c r="B340" s="31" t="s">
        <v>1703</v>
      </c>
      <c r="E340" s="5">
        <v>519</v>
      </c>
      <c r="G340" s="5">
        <v>519</v>
      </c>
    </row>
    <row r="341" spans="1:7" x14ac:dyDescent="0.3">
      <c r="B341" s="31" t="s">
        <v>1396</v>
      </c>
      <c r="D341" s="5">
        <v>10726</v>
      </c>
      <c r="E341" s="5">
        <v>4499</v>
      </c>
      <c r="G341" s="5">
        <v>15225</v>
      </c>
    </row>
    <row r="342" spans="1:7" x14ac:dyDescent="0.3">
      <c r="B342" s="31" t="s">
        <v>1401</v>
      </c>
      <c r="D342" s="5">
        <v>2028</v>
      </c>
      <c r="G342" s="5">
        <v>2028</v>
      </c>
    </row>
    <row r="343" spans="1:7" x14ac:dyDescent="0.3">
      <c r="B343" s="31" t="s">
        <v>1694</v>
      </c>
      <c r="D343" s="5">
        <v>4951</v>
      </c>
      <c r="G343" s="5">
        <v>4951</v>
      </c>
    </row>
    <row r="344" spans="1:7" x14ac:dyDescent="0.3">
      <c r="A344" s="31" t="s">
        <v>1720</v>
      </c>
      <c r="D344" s="5">
        <v>88006</v>
      </c>
      <c r="E344" s="5">
        <v>11226</v>
      </c>
      <c r="F344" s="5">
        <v>872</v>
      </c>
      <c r="G344" s="5">
        <v>100104</v>
      </c>
    </row>
    <row r="345" spans="1:7" x14ac:dyDescent="0.3">
      <c r="A345" s="31" t="s">
        <v>1345</v>
      </c>
    </row>
    <row r="346" spans="1:7" x14ac:dyDescent="0.3">
      <c r="B346" s="31" t="s">
        <v>1670</v>
      </c>
      <c r="D346" s="5">
        <v>2340</v>
      </c>
      <c r="E346" s="5">
        <v>2250</v>
      </c>
      <c r="G346" s="5">
        <v>4590</v>
      </c>
    </row>
    <row r="347" spans="1:7" x14ac:dyDescent="0.3">
      <c r="B347" s="31" t="s">
        <v>948</v>
      </c>
      <c r="E347" s="5">
        <v>52604</v>
      </c>
      <c r="G347" s="5">
        <v>52604</v>
      </c>
    </row>
    <row r="348" spans="1:7" x14ac:dyDescent="0.3">
      <c r="B348" s="31" t="s">
        <v>1669</v>
      </c>
      <c r="E348" s="5">
        <v>6145</v>
      </c>
      <c r="G348" s="5">
        <v>6145</v>
      </c>
    </row>
    <row r="349" spans="1:7" x14ac:dyDescent="0.3">
      <c r="B349" s="31" t="s">
        <v>1384</v>
      </c>
      <c r="E349" s="5">
        <v>342</v>
      </c>
      <c r="G349" s="5">
        <v>342</v>
      </c>
    </row>
    <row r="350" spans="1:7" x14ac:dyDescent="0.3">
      <c r="B350" s="31" t="s">
        <v>1679</v>
      </c>
      <c r="E350" s="5">
        <v>7800</v>
      </c>
      <c r="G350" s="5">
        <v>7800</v>
      </c>
    </row>
    <row r="351" spans="1:7" x14ac:dyDescent="0.3">
      <c r="B351" s="31" t="s">
        <v>1682</v>
      </c>
      <c r="D351" s="5">
        <v>189750</v>
      </c>
      <c r="E351" s="5">
        <v>151807</v>
      </c>
      <c r="G351" s="5">
        <v>341557</v>
      </c>
    </row>
    <row r="352" spans="1:7" x14ac:dyDescent="0.3">
      <c r="B352" s="31" t="s">
        <v>1383</v>
      </c>
      <c r="D352" s="5">
        <v>2118</v>
      </c>
      <c r="G352" s="5">
        <v>2118</v>
      </c>
    </row>
    <row r="353" spans="1:7" x14ac:dyDescent="0.3">
      <c r="B353" s="31" t="s">
        <v>1683</v>
      </c>
      <c r="D353" s="5">
        <v>370</v>
      </c>
      <c r="E353" s="5">
        <v>1280</v>
      </c>
      <c r="G353" s="5">
        <v>1650</v>
      </c>
    </row>
    <row r="354" spans="1:7" x14ac:dyDescent="0.3">
      <c r="B354" s="31" t="s">
        <v>1378</v>
      </c>
      <c r="D354" s="5">
        <v>4150</v>
      </c>
      <c r="E354" s="5">
        <v>1170</v>
      </c>
      <c r="G354" s="5">
        <v>5320</v>
      </c>
    </row>
    <row r="355" spans="1:7" x14ac:dyDescent="0.3">
      <c r="B355" s="31" t="s">
        <v>1681</v>
      </c>
      <c r="D355" s="5">
        <v>3890</v>
      </c>
      <c r="G355" s="5">
        <v>3890</v>
      </c>
    </row>
    <row r="356" spans="1:7" x14ac:dyDescent="0.3">
      <c r="B356" s="31" t="s">
        <v>1680</v>
      </c>
      <c r="E356" s="5">
        <v>21802</v>
      </c>
      <c r="G356" s="5">
        <v>21802</v>
      </c>
    </row>
    <row r="357" spans="1:7" x14ac:dyDescent="0.3">
      <c r="B357" s="31" t="s">
        <v>904</v>
      </c>
      <c r="D357" s="5">
        <v>145680</v>
      </c>
      <c r="E357" s="5">
        <v>177108</v>
      </c>
      <c r="G357" s="5">
        <v>322788</v>
      </c>
    </row>
    <row r="358" spans="1:7" x14ac:dyDescent="0.3">
      <c r="B358" s="31" t="s">
        <v>1381</v>
      </c>
      <c r="D358" s="5">
        <v>7417</v>
      </c>
      <c r="E358" s="5">
        <v>130</v>
      </c>
      <c r="G358" s="5">
        <v>7547</v>
      </c>
    </row>
    <row r="359" spans="1:7" x14ac:dyDescent="0.3">
      <c r="B359" s="31" t="s">
        <v>1382</v>
      </c>
      <c r="E359" s="5">
        <v>3473</v>
      </c>
      <c r="G359" s="5">
        <v>3473</v>
      </c>
    </row>
    <row r="360" spans="1:7" x14ac:dyDescent="0.3">
      <c r="B360" s="31" t="s">
        <v>1380</v>
      </c>
      <c r="D360" s="5">
        <v>135172</v>
      </c>
      <c r="G360" s="5">
        <v>135172</v>
      </c>
    </row>
    <row r="361" spans="1:7" x14ac:dyDescent="0.3">
      <c r="B361" s="31" t="s">
        <v>1379</v>
      </c>
      <c r="D361" s="5">
        <v>360</v>
      </c>
      <c r="G361" s="5">
        <v>360</v>
      </c>
    </row>
    <row r="362" spans="1:7" x14ac:dyDescent="0.3">
      <c r="B362" s="31" t="s">
        <v>1793</v>
      </c>
      <c r="D362" s="5">
        <v>3615</v>
      </c>
      <c r="E362" s="5">
        <v>85917</v>
      </c>
      <c r="G362" s="5">
        <v>89532</v>
      </c>
    </row>
    <row r="363" spans="1:7" x14ac:dyDescent="0.3">
      <c r="A363" s="31" t="s">
        <v>1721</v>
      </c>
      <c r="D363" s="5">
        <v>494862</v>
      </c>
      <c r="E363" s="5">
        <v>511828</v>
      </c>
      <c r="G363" s="5">
        <v>1006690</v>
      </c>
    </row>
    <row r="364" spans="1:7" x14ac:dyDescent="0.3">
      <c r="A364" s="31" t="s">
        <v>1346</v>
      </c>
    </row>
    <row r="365" spans="1:7" x14ac:dyDescent="0.3">
      <c r="B365" s="31" t="s">
        <v>1371</v>
      </c>
      <c r="D365" s="5">
        <v>243968</v>
      </c>
      <c r="E365" s="5">
        <v>166391</v>
      </c>
      <c r="G365" s="5">
        <v>410359</v>
      </c>
    </row>
    <row r="366" spans="1:7" x14ac:dyDescent="0.3">
      <c r="B366" s="31" t="s">
        <v>1372</v>
      </c>
      <c r="D366" s="5">
        <v>6430</v>
      </c>
      <c r="E366" s="5">
        <v>430</v>
      </c>
      <c r="G366" s="5">
        <v>6860</v>
      </c>
    </row>
    <row r="367" spans="1:7" x14ac:dyDescent="0.3">
      <c r="B367" s="31" t="s">
        <v>1671</v>
      </c>
      <c r="D367" s="5">
        <v>1856</v>
      </c>
      <c r="E367" s="5">
        <v>50648</v>
      </c>
      <c r="G367" s="5">
        <v>52504</v>
      </c>
    </row>
    <row r="368" spans="1:7" x14ac:dyDescent="0.3">
      <c r="B368" s="31" t="s">
        <v>1668</v>
      </c>
      <c r="D368" s="5">
        <v>52822</v>
      </c>
      <c r="E368" s="5">
        <v>58519</v>
      </c>
      <c r="G368" s="5">
        <v>111341</v>
      </c>
    </row>
    <row r="369" spans="1:7" x14ac:dyDescent="0.3">
      <c r="B369" s="31" t="s">
        <v>1374</v>
      </c>
      <c r="D369" s="5">
        <v>46605</v>
      </c>
      <c r="E369" s="5">
        <v>2281</v>
      </c>
      <c r="G369" s="5">
        <v>48886</v>
      </c>
    </row>
    <row r="370" spans="1:7" x14ac:dyDescent="0.3">
      <c r="B370" s="31" t="s">
        <v>1376</v>
      </c>
      <c r="D370" s="5">
        <v>45</v>
      </c>
      <c r="G370" s="5">
        <v>45</v>
      </c>
    </row>
    <row r="371" spans="1:7" x14ac:dyDescent="0.3">
      <c r="B371" s="31" t="s">
        <v>1375</v>
      </c>
      <c r="D371" s="5">
        <v>11714</v>
      </c>
      <c r="E371" s="5">
        <v>1026</v>
      </c>
      <c r="G371" s="5">
        <v>12740</v>
      </c>
    </row>
    <row r="372" spans="1:7" x14ac:dyDescent="0.3">
      <c r="B372" s="31" t="s">
        <v>1373</v>
      </c>
      <c r="F372" s="5">
        <v>3748</v>
      </c>
      <c r="G372" s="5">
        <v>3748</v>
      </c>
    </row>
    <row r="373" spans="1:7" x14ac:dyDescent="0.3">
      <c r="B373" s="31" t="s">
        <v>1686</v>
      </c>
      <c r="D373" s="5">
        <v>2734</v>
      </c>
      <c r="G373" s="5">
        <v>2734</v>
      </c>
    </row>
    <row r="374" spans="1:7" x14ac:dyDescent="0.3">
      <c r="B374" s="31" t="s">
        <v>1672</v>
      </c>
      <c r="E374" s="5">
        <v>17000</v>
      </c>
      <c r="G374" s="5">
        <v>17000</v>
      </c>
    </row>
    <row r="375" spans="1:7" x14ac:dyDescent="0.3">
      <c r="A375" s="31" t="s">
        <v>1722</v>
      </c>
      <c r="D375" s="5">
        <v>366174</v>
      </c>
      <c r="E375" s="5">
        <v>296295</v>
      </c>
      <c r="F375" s="5">
        <v>3748</v>
      </c>
      <c r="G375" s="5">
        <v>666217</v>
      </c>
    </row>
    <row r="376" spans="1:7" x14ac:dyDescent="0.3">
      <c r="A376" s="31" t="s">
        <v>1348</v>
      </c>
    </row>
    <row r="377" spans="1:7" x14ac:dyDescent="0.3">
      <c r="B377" s="31" t="s">
        <v>1368</v>
      </c>
      <c r="D377" s="5">
        <v>2180</v>
      </c>
      <c r="G377" s="5">
        <v>2180</v>
      </c>
    </row>
    <row r="378" spans="1:7" x14ac:dyDescent="0.3">
      <c r="B378" s="31" t="s">
        <v>1369</v>
      </c>
      <c r="D378" s="5">
        <v>223945</v>
      </c>
      <c r="G378" s="5">
        <v>223945</v>
      </c>
    </row>
    <row r="379" spans="1:7" x14ac:dyDescent="0.3">
      <c r="B379" s="31" t="s">
        <v>1711</v>
      </c>
      <c r="D379" s="5">
        <v>67534</v>
      </c>
      <c r="G379" s="5">
        <v>67534</v>
      </c>
    </row>
    <row r="380" spans="1:7" x14ac:dyDescent="0.3">
      <c r="B380" s="31" t="s">
        <v>1712</v>
      </c>
      <c r="D380" s="5">
        <v>26250</v>
      </c>
      <c r="G380" s="5">
        <v>26250</v>
      </c>
    </row>
    <row r="381" spans="1:7" x14ac:dyDescent="0.3">
      <c r="B381" s="31" t="s">
        <v>818</v>
      </c>
      <c r="D381" s="5">
        <v>23660</v>
      </c>
      <c r="G381" s="5">
        <v>23660</v>
      </c>
    </row>
    <row r="382" spans="1:7" x14ac:dyDescent="0.3">
      <c r="B382" s="31" t="s">
        <v>1367</v>
      </c>
      <c r="D382" s="5">
        <v>29677</v>
      </c>
      <c r="G382" s="5">
        <v>29677</v>
      </c>
    </row>
    <row r="383" spans="1:7" x14ac:dyDescent="0.3">
      <c r="B383" s="31" t="s">
        <v>1794</v>
      </c>
      <c r="D383" s="5">
        <v>21893</v>
      </c>
      <c r="E383" s="5">
        <v>3755</v>
      </c>
      <c r="G383" s="5">
        <v>25648</v>
      </c>
    </row>
    <row r="384" spans="1:7" x14ac:dyDescent="0.3">
      <c r="B384" s="31" t="s">
        <v>1797</v>
      </c>
      <c r="D384" s="5">
        <v>2750</v>
      </c>
      <c r="E384" s="5">
        <v>47940</v>
      </c>
      <c r="G384" s="5">
        <v>50690</v>
      </c>
    </row>
    <row r="385" spans="1:7" x14ac:dyDescent="0.3">
      <c r="B385" s="31" t="s">
        <v>1796</v>
      </c>
      <c r="C385" s="5">
        <v>3500</v>
      </c>
      <c r="E385" s="5">
        <v>40864</v>
      </c>
      <c r="G385" s="5">
        <v>44364</v>
      </c>
    </row>
    <row r="386" spans="1:7" x14ac:dyDescent="0.3">
      <c r="A386" s="31" t="s">
        <v>1723</v>
      </c>
      <c r="C386" s="5">
        <v>3500</v>
      </c>
      <c r="D386" s="5">
        <v>397889</v>
      </c>
      <c r="E386" s="5">
        <v>92559</v>
      </c>
      <c r="G386" s="5">
        <v>493948</v>
      </c>
    </row>
    <row r="387" spans="1:7" x14ac:dyDescent="0.3">
      <c r="A387" s="31" t="s">
        <v>1344</v>
      </c>
    </row>
    <row r="388" spans="1:7" x14ac:dyDescent="0.3">
      <c r="B388" s="31" t="s">
        <v>1685</v>
      </c>
      <c r="D388" s="5">
        <v>23860</v>
      </c>
      <c r="E388" s="5">
        <v>80757</v>
      </c>
      <c r="G388" s="5">
        <v>104617</v>
      </c>
    </row>
    <row r="389" spans="1:7" x14ac:dyDescent="0.3">
      <c r="B389" s="31" t="s">
        <v>1393</v>
      </c>
      <c r="D389" s="5">
        <v>2540</v>
      </c>
      <c r="E389" s="5">
        <v>18685</v>
      </c>
      <c r="G389" s="5">
        <v>21225</v>
      </c>
    </row>
    <row r="390" spans="1:7" x14ac:dyDescent="0.3">
      <c r="B390" s="31" t="s">
        <v>1394</v>
      </c>
      <c r="E390" s="5">
        <v>36050</v>
      </c>
      <c r="G390" s="5">
        <v>36050</v>
      </c>
    </row>
    <row r="391" spans="1:7" x14ac:dyDescent="0.3">
      <c r="B391" s="31" t="s">
        <v>1684</v>
      </c>
      <c r="E391" s="5">
        <v>3175</v>
      </c>
      <c r="G391" s="5">
        <v>3175</v>
      </c>
    </row>
    <row r="392" spans="1:7" x14ac:dyDescent="0.3">
      <c r="B392" s="31" t="s">
        <v>1678</v>
      </c>
      <c r="E392" s="5">
        <v>181585</v>
      </c>
      <c r="G392" s="5">
        <v>181585</v>
      </c>
    </row>
    <row r="393" spans="1:7" x14ac:dyDescent="0.3">
      <c r="B393" s="31" t="s">
        <v>1706</v>
      </c>
      <c r="D393" s="5">
        <v>612</v>
      </c>
      <c r="E393" s="5">
        <v>2815</v>
      </c>
      <c r="G393" s="5">
        <v>3427</v>
      </c>
    </row>
    <row r="394" spans="1:7" x14ac:dyDescent="0.3">
      <c r="A394" s="31" t="s">
        <v>1724</v>
      </c>
      <c r="D394" s="5">
        <v>27012</v>
      </c>
      <c r="E394" s="5">
        <v>323067</v>
      </c>
      <c r="G394" s="5">
        <v>350079</v>
      </c>
    </row>
    <row r="395" spans="1:7" x14ac:dyDescent="0.3">
      <c r="A395" s="31" t="s">
        <v>1349</v>
      </c>
    </row>
    <row r="396" spans="1:7" x14ac:dyDescent="0.3">
      <c r="B396" s="31" t="s">
        <v>1714</v>
      </c>
      <c r="E396" s="5">
        <v>25975</v>
      </c>
      <c r="G396" s="5">
        <v>25975</v>
      </c>
    </row>
    <row r="397" spans="1:7" x14ac:dyDescent="0.3">
      <c r="B397" s="31" t="s">
        <v>1365</v>
      </c>
      <c r="E397" s="5">
        <v>23808</v>
      </c>
      <c r="G397" s="5">
        <v>23808</v>
      </c>
    </row>
    <row r="398" spans="1:7" x14ac:dyDescent="0.3">
      <c r="B398" s="31" t="s">
        <v>1363</v>
      </c>
      <c r="E398" s="5">
        <v>6325</v>
      </c>
      <c r="G398" s="5">
        <v>6325</v>
      </c>
    </row>
    <row r="399" spans="1:7" x14ac:dyDescent="0.3">
      <c r="B399" s="31" t="s">
        <v>1366</v>
      </c>
      <c r="D399" s="5">
        <v>13311</v>
      </c>
      <c r="G399" s="5">
        <v>13311</v>
      </c>
    </row>
    <row r="400" spans="1:7" x14ac:dyDescent="0.3">
      <c r="B400" s="31" t="s">
        <v>1741</v>
      </c>
      <c r="E400" s="5">
        <v>40527</v>
      </c>
      <c r="G400" s="5">
        <v>40527</v>
      </c>
    </row>
    <row r="401" spans="1:7" x14ac:dyDescent="0.3">
      <c r="B401" s="31" t="s">
        <v>1748</v>
      </c>
      <c r="E401" s="5">
        <v>16698</v>
      </c>
      <c r="G401" s="5">
        <v>16698</v>
      </c>
    </row>
    <row r="402" spans="1:7" x14ac:dyDescent="0.3">
      <c r="B402" s="31" t="s">
        <v>1758</v>
      </c>
      <c r="E402" s="5">
        <v>4314</v>
      </c>
      <c r="G402" s="5">
        <v>4314</v>
      </c>
    </row>
    <row r="403" spans="1:7" x14ac:dyDescent="0.3">
      <c r="A403" s="31" t="s">
        <v>1654</v>
      </c>
      <c r="D403" s="5">
        <v>13311</v>
      </c>
      <c r="E403" s="5">
        <v>117647</v>
      </c>
      <c r="G403" s="5">
        <v>130958</v>
      </c>
    </row>
    <row r="404" spans="1:7" x14ac:dyDescent="0.3">
      <c r="A404" s="31" t="s">
        <v>1343</v>
      </c>
    </row>
    <row r="405" spans="1:7" x14ac:dyDescent="0.3">
      <c r="B405" s="31" t="s">
        <v>1710</v>
      </c>
      <c r="D405" s="5">
        <v>7099</v>
      </c>
      <c r="E405" s="5">
        <v>469</v>
      </c>
      <c r="G405" s="5">
        <v>7568</v>
      </c>
    </row>
    <row r="406" spans="1:7" x14ac:dyDescent="0.3">
      <c r="B406" s="31" t="s">
        <v>1377</v>
      </c>
      <c r="D406" s="5">
        <v>6313</v>
      </c>
      <c r="E406" s="5">
        <v>2103</v>
      </c>
      <c r="G406" s="5">
        <v>8416</v>
      </c>
    </row>
    <row r="407" spans="1:7" x14ac:dyDescent="0.3">
      <c r="B407" s="31" t="s">
        <v>1799</v>
      </c>
      <c r="D407" s="5">
        <v>17838</v>
      </c>
      <c r="E407" s="5">
        <v>7232</v>
      </c>
      <c r="G407" s="5">
        <v>25070</v>
      </c>
    </row>
    <row r="408" spans="1:7" x14ac:dyDescent="0.3">
      <c r="A408" s="31" t="s">
        <v>1725</v>
      </c>
      <c r="D408" s="5">
        <v>31250</v>
      </c>
      <c r="E408" s="5">
        <v>9804</v>
      </c>
      <c r="G408" s="5">
        <v>41054</v>
      </c>
    </row>
    <row r="409" spans="1:7" x14ac:dyDescent="0.3">
      <c r="A409" s="31" t="s">
        <v>1316</v>
      </c>
      <c r="C409" s="48">
        <v>3500</v>
      </c>
      <c r="D409" s="48">
        <v>1478192</v>
      </c>
      <c r="E409" s="48">
        <v>1599715</v>
      </c>
      <c r="F409" s="48">
        <v>5146</v>
      </c>
      <c r="G409" s="48">
        <v>3086553</v>
      </c>
    </row>
    <row r="413" spans="1:7" ht="14.4" x14ac:dyDescent="0.3">
      <c r="A413"/>
      <c r="B413"/>
      <c r="C413"/>
    </row>
    <row r="414" spans="1:7" ht="14.4" x14ac:dyDescent="0.3">
      <c r="A414"/>
      <c r="B414"/>
      <c r="C414"/>
    </row>
  </sheetData>
  <conditionalFormatting sqref="B76:D82">
    <cfRule type="dataBar" priority="55">
      <dataBar>
        <cfvo type="min"/>
        <cfvo type="max"/>
        <color rgb="FF638EC6"/>
      </dataBar>
      <extLst>
        <ext xmlns:x14="http://schemas.microsoft.com/office/spreadsheetml/2009/9/main" uri="{B025F937-C7B1-47D3-B67F-A62EFF666E3E}">
          <x14:id>{3E4B025D-A4A5-4ADC-BC30-4C2822B99586}</x14:id>
        </ext>
      </extLst>
    </cfRule>
  </conditionalFormatting>
  <conditionalFormatting pivot="1" sqref="B8:H17">
    <cfRule type="dataBar" priority="50">
      <dataBar>
        <cfvo type="min"/>
        <cfvo type="max"/>
        <color rgb="FF638EC6"/>
      </dataBar>
      <extLst>
        <ext xmlns:x14="http://schemas.microsoft.com/office/spreadsheetml/2009/9/main" uri="{B025F937-C7B1-47D3-B67F-A62EFF666E3E}">
          <x14:id>{B28C92A3-CC5F-4D63-935C-1980BF2C29C9}</x14:id>
        </ext>
      </extLst>
    </cfRule>
  </conditionalFormatting>
  <conditionalFormatting sqref="B18:H20 B6:H6">
    <cfRule type="dataBar" priority="62">
      <dataBar>
        <cfvo type="min"/>
        <cfvo type="max"/>
        <color rgb="FF638EC6"/>
      </dataBar>
      <extLst>
        <ext xmlns:x14="http://schemas.microsoft.com/office/spreadsheetml/2009/9/main" uri="{B025F937-C7B1-47D3-B67F-A62EFF666E3E}">
          <x14:id>{B1C8903C-62B8-4FC0-90EF-F04EA98C3493}</x14:id>
        </ext>
      </extLst>
    </cfRule>
  </conditionalFormatting>
  <conditionalFormatting sqref="A22:A31">
    <cfRule type="dataBar" priority="49">
      <dataBar>
        <cfvo type="min"/>
        <cfvo type="max"/>
        <color rgb="FF638EC6"/>
      </dataBar>
      <extLst>
        <ext xmlns:x14="http://schemas.microsoft.com/office/spreadsheetml/2009/9/main" uri="{B025F937-C7B1-47D3-B67F-A62EFF666E3E}">
          <x14:id>{6E100A87-1A36-4406-9EB4-86A7CA8C9611}</x14:id>
        </ext>
      </extLst>
    </cfRule>
  </conditionalFormatting>
  <conditionalFormatting sqref="A22:A31">
    <cfRule type="dataBar" priority="48">
      <dataBar>
        <cfvo type="min"/>
        <cfvo type="max"/>
        <color rgb="FF638EC6"/>
      </dataBar>
      <extLst>
        <ext xmlns:x14="http://schemas.microsoft.com/office/spreadsheetml/2009/9/main" uri="{B025F937-C7B1-47D3-B67F-A62EFF666E3E}">
          <x14:id>{48B8F5DA-0D05-49CB-8A9A-11C34EDCE3BA}</x14:id>
        </ext>
      </extLst>
    </cfRule>
  </conditionalFormatting>
  <conditionalFormatting pivot="1" sqref="B45:K45">
    <cfRule type="dataBar" priority="47">
      <dataBar>
        <cfvo type="min"/>
        <cfvo type="max"/>
        <color rgb="FF638EC6"/>
      </dataBar>
      <extLst>
        <ext xmlns:x14="http://schemas.microsoft.com/office/spreadsheetml/2009/9/main" uri="{B025F937-C7B1-47D3-B67F-A62EFF666E3E}">
          <x14:id>{EB17E15B-7C75-4EC8-BC67-299088C99883}</x14:id>
        </ext>
      </extLst>
    </cfRule>
  </conditionalFormatting>
  <conditionalFormatting pivot="1" sqref="B199:L199 L190:L198">
    <cfRule type="dataBar" priority="43">
      <dataBar>
        <cfvo type="min"/>
        <cfvo type="max"/>
        <color rgb="FF638EC6"/>
      </dataBar>
      <extLst>
        <ext xmlns:x14="http://schemas.microsoft.com/office/spreadsheetml/2009/9/main" uri="{B025F937-C7B1-47D3-B67F-A62EFF666E3E}">
          <x14:id>{8CB85E1A-E8DE-4ABE-AFEE-6C7845A59AC4}</x14:id>
        </ext>
      </extLst>
    </cfRule>
  </conditionalFormatting>
  <conditionalFormatting pivot="1">
    <cfRule type="dataBar" priority="42">
      <dataBar>
        <cfvo type="min"/>
        <cfvo type="max"/>
        <color rgb="FF638EC6"/>
      </dataBar>
      <extLst>
        <ext xmlns:x14="http://schemas.microsoft.com/office/spreadsheetml/2009/9/main" uri="{B025F937-C7B1-47D3-B67F-A62EFF666E3E}">
          <x14:id>{29DF724C-5F6F-4DB2-BDF7-496233B4B5B9}</x14:id>
        </ext>
      </extLst>
    </cfRule>
  </conditionalFormatting>
  <conditionalFormatting pivot="1" sqref="B31:J31 K31">
    <cfRule type="dataBar" priority="41">
      <dataBar>
        <cfvo type="min"/>
        <cfvo type="max"/>
        <color rgb="FF638EC6"/>
      </dataBar>
      <extLst>
        <ext xmlns:x14="http://schemas.microsoft.com/office/spreadsheetml/2009/9/main" uri="{B025F937-C7B1-47D3-B67F-A62EFF666E3E}">
          <x14:id>{B2E16A4D-270E-4652-AD65-3FEE4DDCFF1C}</x14:id>
        </ext>
      </extLst>
    </cfRule>
  </conditionalFormatting>
  <conditionalFormatting pivot="1" sqref="B22:K30">
    <cfRule type="dataBar" priority="40">
      <dataBar>
        <cfvo type="min"/>
        <cfvo type="max"/>
        <color rgb="FF638EC6"/>
      </dataBar>
      <extLst>
        <ext xmlns:x14="http://schemas.microsoft.com/office/spreadsheetml/2009/9/main" uri="{B025F937-C7B1-47D3-B67F-A62EFF666E3E}">
          <x14:id>{09BDEFFA-9358-491F-A149-1929E6C81494}</x14:id>
        </ext>
      </extLst>
    </cfRule>
  </conditionalFormatting>
  <conditionalFormatting pivot="1" sqref="B36:K44">
    <cfRule type="dataBar" priority="39">
      <dataBar>
        <cfvo type="min"/>
        <cfvo type="max"/>
        <color rgb="FF638EC6"/>
      </dataBar>
      <extLst>
        <ext xmlns:x14="http://schemas.microsoft.com/office/spreadsheetml/2009/9/main" uri="{B025F937-C7B1-47D3-B67F-A62EFF666E3E}">
          <x14:id>{CC7CA05D-0CEA-4898-84A6-7D9D060797F9}</x14:id>
        </ext>
      </extLst>
    </cfRule>
  </conditionalFormatting>
  <conditionalFormatting pivot="1" sqref="B50:G59">
    <cfRule type="dataBar" priority="38">
      <dataBar>
        <cfvo type="min"/>
        <cfvo type="max"/>
        <color rgb="FF638EC6"/>
      </dataBar>
      <extLst>
        <ext xmlns:x14="http://schemas.microsoft.com/office/spreadsheetml/2009/9/main" uri="{B025F937-C7B1-47D3-B67F-A62EFF666E3E}">
          <x14:id>{89198295-168C-4B01-AF46-3554DD821A98}</x14:id>
        </ext>
      </extLst>
    </cfRule>
  </conditionalFormatting>
  <conditionalFormatting pivot="1" sqref="B63:G71">
    <cfRule type="dataBar" priority="37">
      <dataBar>
        <cfvo type="min"/>
        <cfvo type="max"/>
        <color rgb="FF638EC6"/>
      </dataBar>
      <extLst>
        <ext xmlns:x14="http://schemas.microsoft.com/office/spreadsheetml/2009/9/main" uri="{B025F937-C7B1-47D3-B67F-A62EFF666E3E}">
          <x14:id>{69114B55-89E9-456B-B3B7-5F4F351BACD8}</x14:id>
        </ext>
      </extLst>
    </cfRule>
  </conditionalFormatting>
  <conditionalFormatting pivot="1" sqref="B72:G72">
    <cfRule type="dataBar" priority="36">
      <dataBar>
        <cfvo type="min"/>
        <cfvo type="max"/>
        <color rgb="FF638EC6"/>
      </dataBar>
      <extLst>
        <ext xmlns:x14="http://schemas.microsoft.com/office/spreadsheetml/2009/9/main" uri="{B025F937-C7B1-47D3-B67F-A62EFF666E3E}">
          <x14:id>{2C33DEEC-F983-4DB7-8A47-B9151DAFDCF8}</x14:id>
        </ext>
      </extLst>
    </cfRule>
  </conditionalFormatting>
  <conditionalFormatting pivot="1" sqref="C122:D122">
    <cfRule type="dataBar" priority="35">
      <dataBar>
        <cfvo type="min"/>
        <cfvo type="max"/>
        <color rgb="FF638EC6"/>
      </dataBar>
      <extLst>
        <ext xmlns:x14="http://schemas.microsoft.com/office/spreadsheetml/2009/9/main" uri="{B025F937-C7B1-47D3-B67F-A62EFF666E3E}">
          <x14:id>{E7CEBE7E-6BCB-4C4A-BA45-96BB7C8C247D}</x14:id>
        </ext>
      </extLst>
    </cfRule>
  </conditionalFormatting>
  <conditionalFormatting pivot="1" sqref="C117:D121 C122:D122 C141:D141 C124:D139 C141:D141 C153:D153">
    <cfRule type="dataBar" priority="34">
      <dataBar>
        <cfvo type="min"/>
        <cfvo type="max"/>
        <color rgb="FF638EC6"/>
      </dataBar>
      <extLst>
        <ext xmlns:x14="http://schemas.microsoft.com/office/spreadsheetml/2009/9/main" uri="{B025F937-C7B1-47D3-B67F-A62EFF666E3E}">
          <x14:id>{05B4269A-15F4-41DC-AB78-0D3DE355D48A}</x14:id>
        </ext>
      </extLst>
    </cfRule>
  </conditionalFormatting>
  <conditionalFormatting pivot="1" sqref="C143:D152 C153:D153 C164:D164 C155:D158">
    <cfRule type="dataBar" priority="33">
      <dataBar>
        <cfvo type="min"/>
        <cfvo type="max"/>
        <color rgb="FF638EC6"/>
      </dataBar>
      <extLst>
        <ext xmlns:x14="http://schemas.microsoft.com/office/spreadsheetml/2009/9/main" uri="{B025F937-C7B1-47D3-B67F-A62EFF666E3E}">
          <x14:id>{59AA4D28-8937-43D6-B04B-F37F8F7CD132}</x14:id>
        </ext>
      </extLst>
    </cfRule>
  </conditionalFormatting>
  <conditionalFormatting pivot="1" sqref="C159:D160 C164:D164 C172:D172 C166:D171 C172:D172 C181:D181 C174:D177 C181:D181 C186:D186 C183:D184 C186:D186 C187:D187">
    <cfRule type="dataBar" priority="32">
      <dataBar>
        <cfvo type="min"/>
        <cfvo type="max"/>
        <color rgb="FF638EC6"/>
      </dataBar>
      <extLst>
        <ext xmlns:x14="http://schemas.microsoft.com/office/spreadsheetml/2009/9/main" uri="{B025F937-C7B1-47D3-B67F-A62EFF666E3E}">
          <x14:id>{B7A92BA3-A983-428C-A76D-1F63BE3CCA7E}</x14:id>
        </ext>
      </extLst>
    </cfRule>
  </conditionalFormatting>
  <conditionalFormatting pivot="1" sqref="B190:K198">
    <cfRule type="dataBar" priority="31">
      <dataBar>
        <cfvo type="min"/>
        <cfvo type="max"/>
        <color rgb="FF638EC6"/>
      </dataBar>
      <extLst>
        <ext xmlns:x14="http://schemas.microsoft.com/office/spreadsheetml/2009/9/main" uri="{B025F937-C7B1-47D3-B67F-A62EFF666E3E}">
          <x14:id>{634C0897-35D8-4B79-927C-9DCD4F987548}</x14:id>
        </ext>
      </extLst>
    </cfRule>
  </conditionalFormatting>
  <pageMargins left="0.7" right="0.7" top="0.75" bottom="0.75" header="0.3" footer="0.3"/>
  <pageSetup orientation="portrait" r:id="rId11"/>
  <extLst>
    <ext xmlns:x14="http://schemas.microsoft.com/office/spreadsheetml/2009/9/main" uri="{78C0D931-6437-407d-A8EE-F0AAD7539E65}">
      <x14:conditionalFormattings>
        <x14:conditionalFormatting xmlns:xm="http://schemas.microsoft.com/office/excel/2006/main">
          <x14:cfRule type="dataBar" id="{3E4B025D-A4A5-4ADC-BC30-4C2822B99586}">
            <x14:dataBar minLength="0" maxLength="100" border="1" negativeBarBorderColorSameAsPositive="0">
              <x14:cfvo type="autoMin"/>
              <x14:cfvo type="autoMax"/>
              <x14:borderColor rgb="FF638EC6"/>
              <x14:negativeFillColor rgb="FFFF0000"/>
              <x14:negativeBorderColor rgb="FFFF0000"/>
              <x14:axisColor rgb="FF000000"/>
            </x14:dataBar>
          </x14:cfRule>
          <xm:sqref>B76:D82</xm:sqref>
        </x14:conditionalFormatting>
        <x14:conditionalFormatting xmlns:xm="http://schemas.microsoft.com/office/excel/2006/main" pivot="1">
          <x14:cfRule type="dataBar" id="{B28C92A3-CC5F-4D63-935C-1980BF2C29C9}">
            <x14:dataBar minLength="0" maxLength="100" border="1" negativeBarBorderColorSameAsPositive="0">
              <x14:cfvo type="autoMin"/>
              <x14:cfvo type="autoMax"/>
              <x14:borderColor rgb="FF638EC6"/>
              <x14:negativeFillColor rgb="FFFF0000"/>
              <x14:negativeBorderColor rgb="FFFF0000"/>
              <x14:axisColor rgb="FF000000"/>
            </x14:dataBar>
          </x14:cfRule>
          <xm:sqref>B8:H17</xm:sqref>
        </x14:conditionalFormatting>
        <x14:conditionalFormatting xmlns:xm="http://schemas.microsoft.com/office/excel/2006/main">
          <x14:cfRule type="dataBar" id="{B1C8903C-62B8-4FC0-90EF-F04EA98C3493}">
            <x14:dataBar minLength="0" maxLength="100" border="1" negativeBarBorderColorSameAsPositive="0">
              <x14:cfvo type="autoMin"/>
              <x14:cfvo type="autoMax"/>
              <x14:borderColor rgb="FF638EC6"/>
              <x14:negativeFillColor rgb="FFFF0000"/>
              <x14:negativeBorderColor rgb="FFFF0000"/>
              <x14:axisColor rgb="FF000000"/>
            </x14:dataBar>
          </x14:cfRule>
          <xm:sqref>B18:H20 B6:H6</xm:sqref>
        </x14:conditionalFormatting>
        <x14:conditionalFormatting xmlns:xm="http://schemas.microsoft.com/office/excel/2006/main">
          <x14:cfRule type="dataBar" id="{6E100A87-1A36-4406-9EB4-86A7CA8C9611}">
            <x14:dataBar minLength="0" maxLength="100" border="1" negativeBarBorderColorSameAsPositive="0">
              <x14:cfvo type="autoMin"/>
              <x14:cfvo type="autoMax"/>
              <x14:borderColor rgb="FF638EC6"/>
              <x14:negativeFillColor rgb="FFFF0000"/>
              <x14:negativeBorderColor rgb="FFFF0000"/>
              <x14:axisColor rgb="FF000000"/>
            </x14:dataBar>
          </x14:cfRule>
          <xm:sqref>A22:A31</xm:sqref>
        </x14:conditionalFormatting>
        <x14:conditionalFormatting xmlns:xm="http://schemas.microsoft.com/office/excel/2006/main">
          <x14:cfRule type="dataBar" id="{48B8F5DA-0D05-49CB-8A9A-11C34EDCE3BA}">
            <x14:dataBar minLength="0" maxLength="100" border="1" negativeBarBorderColorSameAsPositive="0">
              <x14:cfvo type="autoMin"/>
              <x14:cfvo type="autoMax"/>
              <x14:borderColor rgb="FF638EC6"/>
              <x14:negativeFillColor rgb="FFFF0000"/>
              <x14:negativeBorderColor rgb="FFFF0000"/>
              <x14:axisColor rgb="FF000000"/>
            </x14:dataBar>
          </x14:cfRule>
          <xm:sqref>A22:A31</xm:sqref>
        </x14:conditionalFormatting>
        <x14:conditionalFormatting xmlns:xm="http://schemas.microsoft.com/office/excel/2006/main" pivot="1">
          <x14:cfRule type="dataBar" id="{EB17E15B-7C75-4EC8-BC67-299088C99883}">
            <x14:dataBar minLength="0" maxLength="100" border="1" negativeBarBorderColorSameAsPositive="0">
              <x14:cfvo type="autoMin"/>
              <x14:cfvo type="autoMax"/>
              <x14:borderColor rgb="FF638EC6"/>
              <x14:negativeFillColor rgb="FFFF0000"/>
              <x14:negativeBorderColor rgb="FFFF0000"/>
              <x14:axisColor rgb="FF000000"/>
            </x14:dataBar>
          </x14:cfRule>
          <xm:sqref>B45:K45</xm:sqref>
        </x14:conditionalFormatting>
        <x14:conditionalFormatting xmlns:xm="http://schemas.microsoft.com/office/excel/2006/main" pivot="1">
          <x14:cfRule type="dataBar" id="{8CB85E1A-E8DE-4ABE-AFEE-6C7845A59AC4}">
            <x14:dataBar minLength="0" maxLength="100" border="1" negativeBarBorderColorSameAsPositive="0">
              <x14:cfvo type="autoMin"/>
              <x14:cfvo type="autoMax"/>
              <x14:borderColor rgb="FF638EC6"/>
              <x14:negativeFillColor rgb="FFFF0000"/>
              <x14:negativeBorderColor rgb="FFFF0000"/>
              <x14:axisColor rgb="FF000000"/>
            </x14:dataBar>
          </x14:cfRule>
          <xm:sqref>B199:L199 L190:L198</xm:sqref>
        </x14:conditionalFormatting>
        <x14:conditionalFormatting xmlns:xm="http://schemas.microsoft.com/office/excel/2006/main" pivot="1">
          <x14:cfRule type="dataBar" id="{29DF724C-5F6F-4DB2-BDF7-496233B4B5B9}">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B2E16A4D-270E-4652-AD65-3FEE4DDCFF1C}">
            <x14:dataBar minLength="0" maxLength="100" border="1" negativeBarBorderColorSameAsPositive="0">
              <x14:cfvo type="autoMin"/>
              <x14:cfvo type="autoMax"/>
              <x14:borderColor rgb="FF638EC6"/>
              <x14:negativeFillColor rgb="FFFF0000"/>
              <x14:negativeBorderColor rgb="FFFF0000"/>
              <x14:axisColor rgb="FF000000"/>
            </x14:dataBar>
          </x14:cfRule>
          <xm:sqref>B31:J31 K31</xm:sqref>
        </x14:conditionalFormatting>
        <x14:conditionalFormatting xmlns:xm="http://schemas.microsoft.com/office/excel/2006/main" pivot="1">
          <x14:cfRule type="dataBar" id="{09BDEFFA-9358-491F-A149-1929E6C81494}">
            <x14:dataBar minLength="0" maxLength="100" border="1" negativeBarBorderColorSameAsPositive="0">
              <x14:cfvo type="autoMin"/>
              <x14:cfvo type="autoMax"/>
              <x14:borderColor rgb="FF638EC6"/>
              <x14:negativeFillColor rgb="FFFF0000"/>
              <x14:negativeBorderColor rgb="FFFF0000"/>
              <x14:axisColor rgb="FF000000"/>
            </x14:dataBar>
          </x14:cfRule>
          <xm:sqref>B22:K30</xm:sqref>
        </x14:conditionalFormatting>
        <x14:conditionalFormatting xmlns:xm="http://schemas.microsoft.com/office/excel/2006/main" pivot="1">
          <x14:cfRule type="dataBar" id="{CC7CA05D-0CEA-4898-84A6-7D9D060797F9}">
            <x14:dataBar minLength="0" maxLength="100" border="1" negativeBarBorderColorSameAsPositive="0">
              <x14:cfvo type="autoMin"/>
              <x14:cfvo type="autoMax"/>
              <x14:borderColor rgb="FF638EC6"/>
              <x14:negativeFillColor rgb="FFFF0000"/>
              <x14:negativeBorderColor rgb="FFFF0000"/>
              <x14:axisColor rgb="FF000000"/>
            </x14:dataBar>
          </x14:cfRule>
          <xm:sqref>B36:K44</xm:sqref>
        </x14:conditionalFormatting>
        <x14:conditionalFormatting xmlns:xm="http://schemas.microsoft.com/office/excel/2006/main" pivot="1">
          <x14:cfRule type="dataBar" id="{89198295-168C-4B01-AF46-3554DD821A98}">
            <x14:dataBar minLength="0" maxLength="100" border="1" negativeBarBorderColorSameAsPositive="0">
              <x14:cfvo type="autoMin"/>
              <x14:cfvo type="autoMax"/>
              <x14:borderColor rgb="FF638EC6"/>
              <x14:negativeFillColor rgb="FFFF0000"/>
              <x14:negativeBorderColor rgb="FFFF0000"/>
              <x14:axisColor rgb="FF000000"/>
            </x14:dataBar>
          </x14:cfRule>
          <xm:sqref>B50:G59</xm:sqref>
        </x14:conditionalFormatting>
        <x14:conditionalFormatting xmlns:xm="http://schemas.microsoft.com/office/excel/2006/main" pivot="1">
          <x14:cfRule type="dataBar" id="{69114B55-89E9-456B-B3B7-5F4F351BACD8}">
            <x14:dataBar minLength="0" maxLength="100" border="1" negativeBarBorderColorSameAsPositive="0">
              <x14:cfvo type="autoMin"/>
              <x14:cfvo type="autoMax"/>
              <x14:borderColor rgb="FF638EC6"/>
              <x14:negativeFillColor rgb="FFFF0000"/>
              <x14:negativeBorderColor rgb="FFFF0000"/>
              <x14:axisColor rgb="FF000000"/>
            </x14:dataBar>
          </x14:cfRule>
          <xm:sqref>B63:G71</xm:sqref>
        </x14:conditionalFormatting>
        <x14:conditionalFormatting xmlns:xm="http://schemas.microsoft.com/office/excel/2006/main" pivot="1">
          <x14:cfRule type="dataBar" id="{2C33DEEC-F983-4DB7-8A47-B9151DAFDCF8}">
            <x14:dataBar minLength="0" maxLength="100" border="1" negativeBarBorderColorSameAsPositive="0">
              <x14:cfvo type="autoMin"/>
              <x14:cfvo type="autoMax"/>
              <x14:borderColor rgb="FF638EC6"/>
              <x14:negativeFillColor rgb="FFFF0000"/>
              <x14:negativeBorderColor rgb="FFFF0000"/>
              <x14:axisColor rgb="FF000000"/>
            </x14:dataBar>
          </x14:cfRule>
          <xm:sqref>B72:G72</xm:sqref>
        </x14:conditionalFormatting>
        <x14:conditionalFormatting xmlns:xm="http://schemas.microsoft.com/office/excel/2006/main" pivot="1">
          <x14:cfRule type="dataBar" id="{E7CEBE7E-6BCB-4C4A-BA45-96BB7C8C247D}">
            <x14:dataBar minLength="0" maxLength="100" border="1" negativeBarBorderColorSameAsPositive="0">
              <x14:cfvo type="autoMin"/>
              <x14:cfvo type="autoMax"/>
              <x14:borderColor rgb="FF638EC6"/>
              <x14:negativeFillColor rgb="FFFF0000"/>
              <x14:negativeBorderColor rgb="FFFF0000"/>
              <x14:axisColor rgb="FF000000"/>
            </x14:dataBar>
          </x14:cfRule>
          <xm:sqref>C122:D122</xm:sqref>
        </x14:conditionalFormatting>
        <x14:conditionalFormatting xmlns:xm="http://schemas.microsoft.com/office/excel/2006/main" pivot="1">
          <x14:cfRule type="dataBar" id="{05B4269A-15F4-41DC-AB78-0D3DE355D48A}">
            <x14:dataBar minLength="0" maxLength="100" border="1" negativeBarBorderColorSameAsPositive="0">
              <x14:cfvo type="autoMin"/>
              <x14:cfvo type="autoMax"/>
              <x14:borderColor rgb="FF638EC6"/>
              <x14:negativeFillColor rgb="FFFF0000"/>
              <x14:negativeBorderColor rgb="FFFF0000"/>
              <x14:axisColor rgb="FF000000"/>
            </x14:dataBar>
          </x14:cfRule>
          <xm:sqref>C117:D121 C122:D122 C141:D141 C124:D139 C141:D141 C153:D153</xm:sqref>
        </x14:conditionalFormatting>
        <x14:conditionalFormatting xmlns:xm="http://schemas.microsoft.com/office/excel/2006/main" pivot="1">
          <x14:cfRule type="dataBar" id="{59AA4D28-8937-43D6-B04B-F37F8F7CD132}">
            <x14:dataBar minLength="0" maxLength="100" border="1" negativeBarBorderColorSameAsPositive="0">
              <x14:cfvo type="autoMin"/>
              <x14:cfvo type="autoMax"/>
              <x14:borderColor rgb="FF638EC6"/>
              <x14:negativeFillColor rgb="FFFF0000"/>
              <x14:negativeBorderColor rgb="FFFF0000"/>
              <x14:axisColor rgb="FF000000"/>
            </x14:dataBar>
          </x14:cfRule>
          <xm:sqref>C143:D152 C153:D153 C164:D164 C155:D158</xm:sqref>
        </x14:conditionalFormatting>
        <x14:conditionalFormatting xmlns:xm="http://schemas.microsoft.com/office/excel/2006/main" pivot="1">
          <x14:cfRule type="dataBar" id="{B7A92BA3-A983-428C-A76D-1F63BE3CCA7E}">
            <x14:dataBar minLength="0" maxLength="100" border="1" negativeBarBorderColorSameAsPositive="0">
              <x14:cfvo type="autoMin"/>
              <x14:cfvo type="autoMax"/>
              <x14:borderColor rgb="FF638EC6"/>
              <x14:negativeFillColor rgb="FFFF0000"/>
              <x14:negativeBorderColor rgb="FFFF0000"/>
              <x14:axisColor rgb="FF000000"/>
            </x14:dataBar>
          </x14:cfRule>
          <xm:sqref>C159:D160 C164:D164 C172:D172 C166:D171 C172:D172 C181:D181 C174:D177 C181:D181 C186:D186 C183:D184 C186:D186 C187:D187</xm:sqref>
        </x14:conditionalFormatting>
        <x14:conditionalFormatting xmlns:xm="http://schemas.microsoft.com/office/excel/2006/main" pivot="1">
          <x14:cfRule type="dataBar" id="{634C0897-35D8-4B79-927C-9DCD4F987548}">
            <x14:dataBar minLength="0" maxLength="100" border="1" negativeBarBorderColorSameAsPositive="0">
              <x14:cfvo type="autoMin"/>
              <x14:cfvo type="autoMax"/>
              <x14:borderColor rgb="FF638EC6"/>
              <x14:negativeFillColor rgb="FFFF0000"/>
              <x14:negativeBorderColor rgb="FFFF0000"/>
              <x14:axisColor rgb="FF000000"/>
            </x14:dataBar>
          </x14:cfRule>
          <xm:sqref>B190:K198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A7E9-8795-46F1-B20B-C4C73AD3C0D4}">
  <dimension ref="A1:BY686"/>
  <sheetViews>
    <sheetView tabSelected="1" zoomScale="85" zoomScaleNormal="85" workbookViewId="0"/>
  </sheetViews>
  <sheetFormatPr defaultRowHeight="14.4" x14ac:dyDescent="0.3"/>
  <cols>
    <col min="1" max="1" width="14.33203125" style="51" customWidth="1"/>
    <col min="2" max="2" width="14.33203125" customWidth="1"/>
    <col min="3" max="4" width="10.5546875" customWidth="1"/>
    <col min="5" max="5" width="11.5546875" bestFit="1" customWidth="1"/>
    <col min="6" max="6" width="15.21875" bestFit="1" customWidth="1"/>
    <col min="7" max="7" width="12.44140625" bestFit="1" customWidth="1"/>
    <col min="8" max="8" width="13.21875" bestFit="1" customWidth="1"/>
    <col min="9" max="9" width="20.77734375" bestFit="1" customWidth="1"/>
    <col min="10" max="10" width="14" bestFit="1" customWidth="1"/>
    <col min="11" max="11" width="8.77734375" bestFit="1" customWidth="1"/>
    <col min="12" max="12" width="27.77734375" bestFit="1" customWidth="1"/>
    <col min="13" max="13" width="20.21875" bestFit="1" customWidth="1"/>
    <col min="14" max="14" width="15.77734375" bestFit="1" customWidth="1"/>
    <col min="15" max="16" width="12.21875" bestFit="1" customWidth="1"/>
    <col min="17" max="17" width="14.77734375" bestFit="1" customWidth="1"/>
    <col min="18" max="18" width="22.77734375" bestFit="1" customWidth="1"/>
    <col min="19" max="19" width="18.44140625" bestFit="1" customWidth="1"/>
    <col min="20" max="20" width="20" bestFit="1" customWidth="1"/>
    <col min="21" max="21" width="6.5546875" bestFit="1" customWidth="1"/>
    <col min="22" max="22" width="7.21875" bestFit="1" customWidth="1"/>
    <col min="23" max="23" width="15.5546875" bestFit="1" customWidth="1"/>
    <col min="24" max="24" width="16.21875" bestFit="1" customWidth="1"/>
    <col min="25" max="25" width="18.44140625" bestFit="1" customWidth="1"/>
    <col min="26" max="26" width="19" bestFit="1" customWidth="1"/>
    <col min="27" max="27" width="10.5546875" bestFit="1" customWidth="1"/>
    <col min="28" max="28" width="11" bestFit="1" customWidth="1"/>
    <col min="29" max="29" width="10.5546875" bestFit="1" customWidth="1"/>
    <col min="30" max="30" width="11" bestFit="1" customWidth="1"/>
    <col min="31" max="31" width="10.5546875" bestFit="1" customWidth="1"/>
    <col min="32" max="32" width="11" bestFit="1" customWidth="1"/>
    <col min="33" max="33" width="10.5546875" bestFit="1" customWidth="1"/>
    <col min="34" max="34" width="11" bestFit="1" customWidth="1"/>
    <col min="35" max="35" width="15.21875" bestFit="1" customWidth="1"/>
    <col min="36" max="36" width="20.77734375" bestFit="1" customWidth="1"/>
    <col min="37" max="37" width="15.21875" bestFit="1" customWidth="1"/>
    <col min="38" max="38" width="20.77734375" bestFit="1" customWidth="1"/>
    <col min="39" max="39" width="15.21875" bestFit="1" customWidth="1"/>
    <col min="40" max="40" width="20.77734375" bestFit="1" customWidth="1"/>
    <col min="41" max="43" width="44.21875" bestFit="1" customWidth="1"/>
    <col min="44" max="44" width="9.77734375" bestFit="1" customWidth="1"/>
    <col min="45" max="45" width="9.5546875" bestFit="1" customWidth="1"/>
    <col min="46" max="46" width="15" bestFit="1" customWidth="1"/>
    <col min="47" max="47" width="10.77734375" bestFit="1" customWidth="1"/>
    <col min="48" max="48" width="23" bestFit="1" customWidth="1"/>
    <col min="49" max="49" width="10" bestFit="1" customWidth="1"/>
    <col min="50" max="50" width="13.21875" bestFit="1" customWidth="1"/>
    <col min="51" max="51" width="9.5546875" bestFit="1" customWidth="1"/>
    <col min="52" max="52" width="13.5546875" bestFit="1" customWidth="1"/>
    <col min="53" max="53" width="13.77734375" bestFit="1" customWidth="1"/>
    <col min="54" max="54" width="8.21875" bestFit="1" customWidth="1"/>
    <col min="55" max="55" width="7.5546875" bestFit="1" customWidth="1"/>
    <col min="56" max="56" width="9.21875" bestFit="1" customWidth="1"/>
    <col min="57" max="57" width="8.5546875" bestFit="1" customWidth="1"/>
    <col min="58" max="58" width="10.21875" bestFit="1" customWidth="1"/>
    <col min="59" max="59" width="9.5546875" bestFit="1" customWidth="1"/>
    <col min="60" max="60" width="8.5546875" bestFit="1" customWidth="1"/>
    <col min="61" max="61" width="7.77734375" bestFit="1" customWidth="1"/>
    <col min="62" max="62" width="22.77734375" bestFit="1" customWidth="1"/>
    <col min="63" max="63" width="58.77734375" bestFit="1" customWidth="1"/>
    <col min="64" max="64" width="63" bestFit="1" customWidth="1"/>
    <col min="65" max="65" width="60.77734375" bestFit="1" customWidth="1"/>
    <col min="66" max="66" width="62.44140625" bestFit="1" customWidth="1"/>
    <col min="67" max="67" width="18" bestFit="1" customWidth="1"/>
    <col min="68" max="68" width="8.44140625" bestFit="1" customWidth="1"/>
    <col min="69" max="69" width="8" bestFit="1" customWidth="1"/>
    <col min="70" max="70" width="10" bestFit="1" customWidth="1"/>
    <col min="71" max="71" width="15.77734375" bestFit="1" customWidth="1"/>
    <col min="72" max="72" width="20.77734375" bestFit="1" customWidth="1"/>
    <col min="73" max="74" width="14.21875" customWidth="1"/>
    <col min="75" max="75" width="13.21875" bestFit="1" customWidth="1"/>
    <col min="76" max="76" width="39.77734375" bestFit="1" customWidth="1"/>
    <col min="77" max="77" width="14.21875" bestFit="1" customWidth="1"/>
    <col min="78" max="78" width="13.21875" bestFit="1" customWidth="1"/>
    <col min="79" max="79" width="14.21875" bestFit="1" customWidth="1"/>
    <col min="80" max="80" width="20.77734375" bestFit="1" customWidth="1"/>
    <col min="81" max="81" width="14.21875" bestFit="1" customWidth="1"/>
    <col min="82" max="82" width="8.44140625" bestFit="1" customWidth="1"/>
    <col min="83" max="83" width="8" bestFit="1" customWidth="1"/>
    <col min="84" max="84" width="10" bestFit="1" customWidth="1"/>
    <col min="85" max="85" width="14.21875" bestFit="1" customWidth="1"/>
    <col min="86" max="86" width="8" bestFit="1" customWidth="1"/>
    <col min="87" max="87" width="10" bestFit="1" customWidth="1"/>
    <col min="88" max="88" width="60.77734375" bestFit="1" customWidth="1"/>
    <col min="89" max="89" width="62.44140625" bestFit="1" customWidth="1"/>
    <col min="90" max="90" width="18" bestFit="1" customWidth="1"/>
    <col min="91" max="91" width="81.21875" bestFit="1" customWidth="1"/>
    <col min="92" max="92" width="8.44140625" bestFit="1" customWidth="1"/>
    <col min="93" max="93" width="8" bestFit="1" customWidth="1"/>
    <col min="94" max="94" width="10" bestFit="1" customWidth="1"/>
    <col min="95" max="95" width="9.77734375" bestFit="1" customWidth="1"/>
  </cols>
  <sheetData>
    <row r="1" spans="1:77" x14ac:dyDescent="0.3">
      <c r="A1" s="51" t="s">
        <v>1409</v>
      </c>
      <c r="B1" t="s">
        <v>2649</v>
      </c>
      <c r="C1" t="s">
        <v>2645</v>
      </c>
      <c r="D1" t="s">
        <v>2646</v>
      </c>
      <c r="E1" t="s">
        <v>1410</v>
      </c>
      <c r="F1" t="s">
        <v>1411</v>
      </c>
      <c r="G1" t="s">
        <v>1412</v>
      </c>
      <c r="H1" t="s">
        <v>1916</v>
      </c>
      <c r="I1" t="s">
        <v>1329</v>
      </c>
      <c r="J1" t="s">
        <v>1917</v>
      </c>
      <c r="K1" t="s">
        <v>1918</v>
      </c>
      <c r="L1" t="s">
        <v>1413</v>
      </c>
      <c r="M1" t="s">
        <v>1414</v>
      </c>
      <c r="N1" t="s">
        <v>1415</v>
      </c>
      <c r="O1" t="s">
        <v>1809</v>
      </c>
      <c r="P1" t="s">
        <v>1810</v>
      </c>
      <c r="Q1" t="s">
        <v>1416</v>
      </c>
      <c r="R1" t="s">
        <v>1417</v>
      </c>
      <c r="S1" t="s">
        <v>1418</v>
      </c>
      <c r="T1" t="s">
        <v>1419</v>
      </c>
      <c r="U1" t="s">
        <v>1420</v>
      </c>
      <c r="V1" t="s">
        <v>1421</v>
      </c>
      <c r="W1" t="s">
        <v>1422</v>
      </c>
      <c r="X1" t="s">
        <v>1423</v>
      </c>
      <c r="Y1" t="s">
        <v>1424</v>
      </c>
      <c r="Z1" t="s">
        <v>1425</v>
      </c>
      <c r="AA1" t="s">
        <v>1426</v>
      </c>
      <c r="AB1" t="s">
        <v>1427</v>
      </c>
      <c r="AC1" t="s">
        <v>1428</v>
      </c>
      <c r="AD1" t="s">
        <v>1429</v>
      </c>
      <c r="AE1" t="s">
        <v>1430</v>
      </c>
      <c r="AF1" t="s">
        <v>1431</v>
      </c>
      <c r="AG1" t="s">
        <v>1432</v>
      </c>
      <c r="AH1" t="s">
        <v>1433</v>
      </c>
      <c r="AI1" t="s">
        <v>1434</v>
      </c>
      <c r="AJ1" t="s">
        <v>1435</v>
      </c>
      <c r="AK1" t="s">
        <v>1436</v>
      </c>
      <c r="AL1" t="s">
        <v>1437</v>
      </c>
      <c r="AM1" t="s">
        <v>1438</v>
      </c>
      <c r="AN1" t="s">
        <v>1439</v>
      </c>
      <c r="AO1" t="s">
        <v>1440</v>
      </c>
      <c r="AP1" t="s">
        <v>1441</v>
      </c>
      <c r="AQ1" t="s">
        <v>1442</v>
      </c>
      <c r="AR1" t="s">
        <v>1443</v>
      </c>
      <c r="AS1" t="s">
        <v>1444</v>
      </c>
      <c r="AT1" t="s">
        <v>1445</v>
      </c>
      <c r="AU1" t="s">
        <v>1446</v>
      </c>
      <c r="AV1" t="s">
        <v>1447</v>
      </c>
      <c r="AW1" t="s">
        <v>1448</v>
      </c>
      <c r="AX1" t="s">
        <v>1449</v>
      </c>
      <c r="AY1" t="s">
        <v>1450</v>
      </c>
      <c r="AZ1" t="s">
        <v>1451</v>
      </c>
      <c r="BA1" t="s">
        <v>1452</v>
      </c>
      <c r="BB1" t="s">
        <v>1453</v>
      </c>
      <c r="BC1" t="s">
        <v>1454</v>
      </c>
      <c r="BD1" t="s">
        <v>1455</v>
      </c>
      <c r="BE1" t="s">
        <v>1456</v>
      </c>
      <c r="BF1" t="s">
        <v>1457</v>
      </c>
      <c r="BG1" t="s">
        <v>1458</v>
      </c>
      <c r="BH1" t="s">
        <v>1459</v>
      </c>
      <c r="BI1" t="s">
        <v>1460</v>
      </c>
      <c r="BJ1" t="s">
        <v>1461</v>
      </c>
      <c r="BK1" t="s">
        <v>1462</v>
      </c>
      <c r="BL1" t="s">
        <v>1463</v>
      </c>
      <c r="BM1" t="s">
        <v>1464</v>
      </c>
      <c r="BN1" t="s">
        <v>1465</v>
      </c>
      <c r="BO1" t="s">
        <v>99</v>
      </c>
      <c r="BP1" t="s">
        <v>0</v>
      </c>
      <c r="BQ1" t="s">
        <v>1733</v>
      </c>
      <c r="BR1" t="s">
        <v>1734</v>
      </c>
      <c r="BS1" t="s">
        <v>1805</v>
      </c>
      <c r="BT1" t="s">
        <v>1806</v>
      </c>
      <c r="BU1" t="s">
        <v>1811</v>
      </c>
      <c r="BV1" t="s">
        <v>1812</v>
      </c>
      <c r="BW1" t="s">
        <v>1813</v>
      </c>
      <c r="BX1" t="s">
        <v>1919</v>
      </c>
      <c r="BY1" s="43" t="s">
        <v>1803</v>
      </c>
    </row>
    <row r="2" spans="1:77" x14ac:dyDescent="0.3">
      <c r="A2" s="51" t="s">
        <v>1604</v>
      </c>
      <c r="B2" t="s">
        <v>2650</v>
      </c>
      <c r="C2" t="s">
        <v>2647</v>
      </c>
      <c r="D2" t="s">
        <v>2648</v>
      </c>
      <c r="E2" t="s">
        <v>102</v>
      </c>
      <c r="F2" t="s">
        <v>1349</v>
      </c>
      <c r="G2" t="s">
        <v>1595</v>
      </c>
      <c r="H2" t="s">
        <v>1817</v>
      </c>
      <c r="I2" t="s">
        <v>1714</v>
      </c>
      <c r="J2" t="s">
        <v>1596</v>
      </c>
      <c r="K2" t="s">
        <v>1828</v>
      </c>
      <c r="L2" t="s">
        <v>104</v>
      </c>
      <c r="M2" t="s">
        <v>105</v>
      </c>
      <c r="N2" t="s">
        <v>1493</v>
      </c>
      <c r="O2">
        <v>11.153</v>
      </c>
      <c r="P2">
        <v>34.318730000000002</v>
      </c>
      <c r="Q2" t="s">
        <v>1</v>
      </c>
      <c r="R2" t="s">
        <v>95</v>
      </c>
      <c r="U2">
        <v>167</v>
      </c>
      <c r="V2">
        <v>835</v>
      </c>
      <c r="Y2">
        <v>167</v>
      </c>
      <c r="Z2">
        <v>835</v>
      </c>
      <c r="AI2" t="s">
        <v>1349</v>
      </c>
      <c r="AJ2" t="s">
        <v>1714</v>
      </c>
      <c r="AO2" t="s">
        <v>1745</v>
      </c>
      <c r="AP2" t="s">
        <v>1471</v>
      </c>
      <c r="AQ2" t="s">
        <v>1471</v>
      </c>
      <c r="AR2" t="s">
        <v>1471</v>
      </c>
      <c r="AT2">
        <v>167</v>
      </c>
      <c r="AZ2">
        <v>20</v>
      </c>
      <c r="BA2">
        <v>30</v>
      </c>
      <c r="BB2">
        <v>50</v>
      </c>
      <c r="BC2">
        <v>70</v>
      </c>
      <c r="BD2">
        <v>121</v>
      </c>
      <c r="BE2">
        <v>92</v>
      </c>
      <c r="BF2">
        <v>201</v>
      </c>
      <c r="BG2">
        <v>231</v>
      </c>
      <c r="BH2">
        <v>10</v>
      </c>
      <c r="BI2">
        <v>10</v>
      </c>
      <c r="BJ2" t="s">
        <v>1676</v>
      </c>
      <c r="BK2" t="s">
        <v>2</v>
      </c>
      <c r="BL2" t="s">
        <v>3</v>
      </c>
      <c r="BM2" t="s">
        <v>4</v>
      </c>
      <c r="BN2" t="s">
        <v>3</v>
      </c>
      <c r="BO2" t="s">
        <v>1480</v>
      </c>
      <c r="BP2">
        <v>1497</v>
      </c>
      <c r="BQ2">
        <v>402</v>
      </c>
      <c r="BR2">
        <v>433</v>
      </c>
      <c r="BS2" t="s">
        <v>1349</v>
      </c>
      <c r="BT2" t="s">
        <v>1714</v>
      </c>
      <c r="BU2" t="s">
        <v>1817</v>
      </c>
      <c r="BV2" t="s">
        <v>1828</v>
      </c>
      <c r="BW2" t="s">
        <v>1818</v>
      </c>
      <c r="BX2" t="s">
        <v>1955</v>
      </c>
      <c r="BY2" s="44" t="str">
        <f t="shared" ref="BY2:BY65" si="0">HYPERLINK(CONCATENATE("http://maps.google.com/?t=k&amp;q=",O3,",",P3),"Show location")</f>
        <v>Show location</v>
      </c>
    </row>
    <row r="3" spans="1:77" x14ac:dyDescent="0.3">
      <c r="A3" s="51" t="s">
        <v>1602</v>
      </c>
      <c r="B3" t="s">
        <v>2650</v>
      </c>
      <c r="C3" t="s">
        <v>2647</v>
      </c>
      <c r="D3" t="s">
        <v>2648</v>
      </c>
      <c r="E3" t="s">
        <v>102</v>
      </c>
      <c r="F3" t="s">
        <v>1349</v>
      </c>
      <c r="G3" t="s">
        <v>1595</v>
      </c>
      <c r="H3" t="s">
        <v>1817</v>
      </c>
      <c r="I3" t="s">
        <v>1714</v>
      </c>
      <c r="J3" t="s">
        <v>1596</v>
      </c>
      <c r="K3" t="s">
        <v>1828</v>
      </c>
      <c r="L3" t="s">
        <v>2610</v>
      </c>
      <c r="M3" t="s">
        <v>106</v>
      </c>
      <c r="N3" t="s">
        <v>1493</v>
      </c>
      <c r="O3">
        <v>10.850967000000001</v>
      </c>
      <c r="P3">
        <v>34.320399999999999</v>
      </c>
      <c r="Q3" t="s">
        <v>1</v>
      </c>
      <c r="R3" t="s">
        <v>95</v>
      </c>
      <c r="U3">
        <v>341</v>
      </c>
      <c r="V3">
        <v>1705</v>
      </c>
      <c r="Y3">
        <v>341</v>
      </c>
      <c r="Z3">
        <v>1705</v>
      </c>
      <c r="AI3" t="s">
        <v>1349</v>
      </c>
      <c r="AJ3" t="s">
        <v>1714</v>
      </c>
      <c r="AO3" t="s">
        <v>1745</v>
      </c>
      <c r="AP3" t="s">
        <v>1471</v>
      </c>
      <c r="AQ3" t="s">
        <v>1471</v>
      </c>
      <c r="AR3" t="s">
        <v>1471</v>
      </c>
      <c r="AT3">
        <v>341</v>
      </c>
      <c r="AZ3">
        <v>37</v>
      </c>
      <c r="BA3">
        <v>94</v>
      </c>
      <c r="BB3">
        <v>112</v>
      </c>
      <c r="BC3">
        <v>56</v>
      </c>
      <c r="BD3">
        <v>187</v>
      </c>
      <c r="BE3">
        <v>170</v>
      </c>
      <c r="BF3">
        <v>487</v>
      </c>
      <c r="BG3">
        <v>562</v>
      </c>
      <c r="BH3">
        <v>0</v>
      </c>
      <c r="BI3">
        <v>0</v>
      </c>
      <c r="BJ3" t="s">
        <v>1676</v>
      </c>
      <c r="BK3" t="s">
        <v>2</v>
      </c>
      <c r="BL3" t="s">
        <v>5</v>
      </c>
      <c r="BM3" t="s">
        <v>5</v>
      </c>
      <c r="BN3" t="s">
        <v>5</v>
      </c>
      <c r="BO3" t="s">
        <v>1472</v>
      </c>
      <c r="BP3">
        <v>1485</v>
      </c>
      <c r="BQ3">
        <v>823</v>
      </c>
      <c r="BR3">
        <v>882</v>
      </c>
      <c r="BS3" t="s">
        <v>1349</v>
      </c>
      <c r="BT3" t="s">
        <v>1714</v>
      </c>
      <c r="BU3" t="s">
        <v>1817</v>
      </c>
      <c r="BV3" t="s">
        <v>1828</v>
      </c>
      <c r="BW3" t="s">
        <v>1818</v>
      </c>
      <c r="BX3" t="s">
        <v>1948</v>
      </c>
      <c r="BY3" s="44" t="str">
        <f t="shared" si="0"/>
        <v>Show location</v>
      </c>
    </row>
    <row r="4" spans="1:77" x14ac:dyDescent="0.3">
      <c r="A4" s="51" t="s">
        <v>1603</v>
      </c>
      <c r="B4" t="s">
        <v>2650</v>
      </c>
      <c r="C4" t="s">
        <v>2647</v>
      </c>
      <c r="D4" t="s">
        <v>2648</v>
      </c>
      <c r="E4" t="s">
        <v>102</v>
      </c>
      <c r="F4" t="s">
        <v>1349</v>
      </c>
      <c r="G4" t="s">
        <v>1595</v>
      </c>
      <c r="H4" t="s">
        <v>1817</v>
      </c>
      <c r="I4" t="s">
        <v>1714</v>
      </c>
      <c r="J4" t="s">
        <v>1596</v>
      </c>
      <c r="K4" t="s">
        <v>1828</v>
      </c>
      <c r="L4" t="s">
        <v>2611</v>
      </c>
      <c r="M4" t="s">
        <v>107</v>
      </c>
      <c r="N4" t="s">
        <v>1493</v>
      </c>
      <c r="O4">
        <v>11.241300000000001</v>
      </c>
      <c r="P4">
        <v>34.304369999999999</v>
      </c>
      <c r="Q4" t="s">
        <v>1</v>
      </c>
      <c r="R4" t="s">
        <v>2612</v>
      </c>
      <c r="U4">
        <v>1417</v>
      </c>
      <c r="V4">
        <v>7085</v>
      </c>
      <c r="Y4">
        <v>900</v>
      </c>
      <c r="Z4">
        <v>4500</v>
      </c>
      <c r="AA4">
        <v>60</v>
      </c>
      <c r="AB4">
        <v>300</v>
      </c>
      <c r="AC4">
        <v>50</v>
      </c>
      <c r="AD4">
        <v>250</v>
      </c>
      <c r="AE4">
        <v>300</v>
      </c>
      <c r="AF4">
        <v>1500</v>
      </c>
      <c r="AG4">
        <v>107</v>
      </c>
      <c r="AH4">
        <v>535</v>
      </c>
      <c r="AI4" t="s">
        <v>1349</v>
      </c>
      <c r="AJ4" t="s">
        <v>1365</v>
      </c>
      <c r="AK4" t="s">
        <v>1349</v>
      </c>
      <c r="AL4" t="s">
        <v>1714</v>
      </c>
      <c r="AO4" t="s">
        <v>1745</v>
      </c>
      <c r="AP4" t="s">
        <v>1471</v>
      </c>
      <c r="AQ4" t="s">
        <v>1471</v>
      </c>
      <c r="AR4" t="s">
        <v>1471</v>
      </c>
      <c r="AT4">
        <v>1417</v>
      </c>
      <c r="AZ4">
        <v>381</v>
      </c>
      <c r="BA4">
        <v>229</v>
      </c>
      <c r="BB4">
        <v>533</v>
      </c>
      <c r="BC4">
        <v>686</v>
      </c>
      <c r="BD4">
        <v>914</v>
      </c>
      <c r="BE4">
        <v>838</v>
      </c>
      <c r="BF4">
        <v>1600</v>
      </c>
      <c r="BG4">
        <v>1676</v>
      </c>
      <c r="BH4">
        <v>76</v>
      </c>
      <c r="BI4">
        <v>152</v>
      </c>
      <c r="BJ4" t="s">
        <v>1676</v>
      </c>
      <c r="BK4" t="s">
        <v>2</v>
      </c>
      <c r="BL4" t="s">
        <v>5</v>
      </c>
      <c r="BM4" t="s">
        <v>3</v>
      </c>
      <c r="BN4" t="s">
        <v>3</v>
      </c>
      <c r="BO4" t="s">
        <v>1472</v>
      </c>
      <c r="BP4">
        <v>1484</v>
      </c>
      <c r="BQ4">
        <v>3504</v>
      </c>
      <c r="BR4">
        <v>3581</v>
      </c>
      <c r="BS4" t="s">
        <v>1349</v>
      </c>
      <c r="BT4" t="s">
        <v>1714</v>
      </c>
      <c r="BU4" t="s">
        <v>1817</v>
      </c>
      <c r="BV4" t="s">
        <v>1828</v>
      </c>
      <c r="BW4" t="s">
        <v>1818</v>
      </c>
      <c r="BX4" t="s">
        <v>1953</v>
      </c>
      <c r="BY4" s="44" t="str">
        <f t="shared" si="0"/>
        <v>Show location</v>
      </c>
    </row>
    <row r="5" spans="1:77" x14ac:dyDescent="0.3">
      <c r="A5" s="51" t="s">
        <v>1594</v>
      </c>
      <c r="B5" t="s">
        <v>2650</v>
      </c>
      <c r="C5" t="s">
        <v>2647</v>
      </c>
      <c r="D5" t="s">
        <v>2648</v>
      </c>
      <c r="E5" t="s">
        <v>102</v>
      </c>
      <c r="F5" t="s">
        <v>1349</v>
      </c>
      <c r="G5" t="s">
        <v>1595</v>
      </c>
      <c r="H5" t="s">
        <v>1817</v>
      </c>
      <c r="I5" t="s">
        <v>1714</v>
      </c>
      <c r="J5" t="s">
        <v>1596</v>
      </c>
      <c r="K5" t="s">
        <v>1828</v>
      </c>
      <c r="L5" t="s">
        <v>2613</v>
      </c>
      <c r="M5" t="s">
        <v>108</v>
      </c>
      <c r="N5" t="s">
        <v>1493</v>
      </c>
      <c r="O5">
        <v>11.133782999999999</v>
      </c>
      <c r="P5">
        <v>34.233649999999997</v>
      </c>
      <c r="Q5" t="s">
        <v>1</v>
      </c>
      <c r="R5" t="s">
        <v>95</v>
      </c>
      <c r="U5">
        <v>506</v>
      </c>
      <c r="V5">
        <v>2530</v>
      </c>
      <c r="Y5">
        <v>506</v>
      </c>
      <c r="Z5">
        <v>2530</v>
      </c>
      <c r="AI5" t="s">
        <v>1349</v>
      </c>
      <c r="AJ5" t="s">
        <v>1714</v>
      </c>
      <c r="AO5" t="s">
        <v>1745</v>
      </c>
      <c r="AP5" t="s">
        <v>1471</v>
      </c>
      <c r="AQ5" t="s">
        <v>1471</v>
      </c>
      <c r="AR5" t="s">
        <v>1471</v>
      </c>
      <c r="AT5">
        <v>506</v>
      </c>
      <c r="AZ5">
        <v>85</v>
      </c>
      <c r="BA5">
        <v>114</v>
      </c>
      <c r="BB5">
        <v>142</v>
      </c>
      <c r="BC5">
        <v>171</v>
      </c>
      <c r="BD5">
        <v>341</v>
      </c>
      <c r="BE5">
        <v>284</v>
      </c>
      <c r="BF5">
        <v>654</v>
      </c>
      <c r="BG5">
        <v>711</v>
      </c>
      <c r="BH5">
        <v>28</v>
      </c>
      <c r="BI5">
        <v>0</v>
      </c>
      <c r="BJ5" t="s">
        <v>1676</v>
      </c>
      <c r="BK5" t="s">
        <v>2</v>
      </c>
      <c r="BL5" t="s">
        <v>5</v>
      </c>
      <c r="BM5" t="s">
        <v>5</v>
      </c>
      <c r="BN5" t="s">
        <v>5</v>
      </c>
      <c r="BO5" t="s">
        <v>1472</v>
      </c>
      <c r="BP5">
        <v>1477</v>
      </c>
      <c r="BQ5">
        <v>1250</v>
      </c>
      <c r="BR5">
        <v>1280</v>
      </c>
      <c r="BS5" t="s">
        <v>1349</v>
      </c>
      <c r="BT5" t="s">
        <v>1714</v>
      </c>
      <c r="BU5" t="s">
        <v>1817</v>
      </c>
      <c r="BV5" t="s">
        <v>1828</v>
      </c>
      <c r="BW5" t="s">
        <v>1818</v>
      </c>
      <c r="BX5" t="s">
        <v>1951</v>
      </c>
      <c r="BY5" s="44" t="str">
        <f t="shared" si="0"/>
        <v>Show location</v>
      </c>
    </row>
    <row r="6" spans="1:77" x14ac:dyDescent="0.3">
      <c r="A6" s="51" t="s">
        <v>1602</v>
      </c>
      <c r="B6" t="s">
        <v>2650</v>
      </c>
      <c r="C6" t="s">
        <v>2647</v>
      </c>
      <c r="D6" t="s">
        <v>2648</v>
      </c>
      <c r="E6" t="s">
        <v>102</v>
      </c>
      <c r="F6" t="s">
        <v>1349</v>
      </c>
      <c r="G6" t="s">
        <v>1595</v>
      </c>
      <c r="H6" t="s">
        <v>1817</v>
      </c>
      <c r="I6" t="s">
        <v>1714</v>
      </c>
      <c r="J6" t="s">
        <v>1596</v>
      </c>
      <c r="K6" t="s">
        <v>1828</v>
      </c>
      <c r="L6" t="s">
        <v>109</v>
      </c>
      <c r="M6" t="s">
        <v>110</v>
      </c>
      <c r="N6" t="s">
        <v>1493</v>
      </c>
      <c r="O6">
        <v>11.0692</v>
      </c>
      <c r="P6">
        <v>34.119050000000001</v>
      </c>
      <c r="Q6" t="s">
        <v>1</v>
      </c>
      <c r="R6" t="s">
        <v>95</v>
      </c>
      <c r="U6">
        <v>814</v>
      </c>
      <c r="V6">
        <v>4070</v>
      </c>
      <c r="Y6">
        <v>814</v>
      </c>
      <c r="Z6">
        <v>4070</v>
      </c>
      <c r="AI6" t="s">
        <v>1349</v>
      </c>
      <c r="AJ6" t="s">
        <v>1714</v>
      </c>
      <c r="AK6" t="s">
        <v>1349</v>
      </c>
      <c r="AL6" t="s">
        <v>1365</v>
      </c>
      <c r="AO6" t="s">
        <v>1745</v>
      </c>
      <c r="AP6" t="s">
        <v>1471</v>
      </c>
      <c r="AQ6" t="s">
        <v>1471</v>
      </c>
      <c r="AR6" t="s">
        <v>1471</v>
      </c>
      <c r="AT6">
        <v>814</v>
      </c>
      <c r="AZ6">
        <v>278</v>
      </c>
      <c r="BA6">
        <v>432</v>
      </c>
      <c r="BB6">
        <v>308</v>
      </c>
      <c r="BC6">
        <v>278</v>
      </c>
      <c r="BD6">
        <v>586</v>
      </c>
      <c r="BE6">
        <v>430</v>
      </c>
      <c r="BF6">
        <v>833</v>
      </c>
      <c r="BG6">
        <v>925</v>
      </c>
      <c r="BH6">
        <v>0</v>
      </c>
      <c r="BI6">
        <v>0</v>
      </c>
      <c r="BJ6" t="s">
        <v>1676</v>
      </c>
      <c r="BK6" t="s">
        <v>2</v>
      </c>
      <c r="BL6" t="s">
        <v>5</v>
      </c>
      <c r="BM6" t="s">
        <v>5</v>
      </c>
      <c r="BN6" t="s">
        <v>5</v>
      </c>
      <c r="BO6" t="s">
        <v>1472</v>
      </c>
      <c r="BP6">
        <v>1496</v>
      </c>
      <c r="BQ6">
        <v>2005</v>
      </c>
      <c r="BR6">
        <v>2065</v>
      </c>
      <c r="BS6" t="s">
        <v>1349</v>
      </c>
      <c r="BT6" t="s">
        <v>1714</v>
      </c>
      <c r="BU6" t="s">
        <v>1817</v>
      </c>
      <c r="BV6" t="s">
        <v>1828</v>
      </c>
      <c r="BW6" t="s">
        <v>1818</v>
      </c>
      <c r="BX6" t="s">
        <v>1949</v>
      </c>
      <c r="BY6" s="44" t="str">
        <f t="shared" si="0"/>
        <v>Show location</v>
      </c>
    </row>
    <row r="7" spans="1:77" x14ac:dyDescent="0.3">
      <c r="A7" s="51" t="s">
        <v>1604</v>
      </c>
      <c r="B7" t="s">
        <v>2650</v>
      </c>
      <c r="C7" t="s">
        <v>2647</v>
      </c>
      <c r="D7" t="s">
        <v>2648</v>
      </c>
      <c r="E7" t="s">
        <v>102</v>
      </c>
      <c r="F7" t="s">
        <v>1349</v>
      </c>
      <c r="G7" t="s">
        <v>1595</v>
      </c>
      <c r="H7" t="s">
        <v>1817</v>
      </c>
      <c r="I7" t="s">
        <v>1714</v>
      </c>
      <c r="J7" t="s">
        <v>1596</v>
      </c>
      <c r="K7" t="s">
        <v>1828</v>
      </c>
      <c r="L7" t="s">
        <v>2614</v>
      </c>
      <c r="M7" t="s">
        <v>111</v>
      </c>
      <c r="N7" t="s">
        <v>1493</v>
      </c>
      <c r="O7">
        <v>11.035467000000001</v>
      </c>
      <c r="P7">
        <v>34.3414</v>
      </c>
      <c r="Q7" t="s">
        <v>1</v>
      </c>
      <c r="R7" t="s">
        <v>95</v>
      </c>
      <c r="U7">
        <v>113</v>
      </c>
      <c r="V7">
        <v>678</v>
      </c>
      <c r="Y7">
        <v>113</v>
      </c>
      <c r="Z7">
        <v>678</v>
      </c>
      <c r="AI7" t="s">
        <v>1349</v>
      </c>
      <c r="AJ7" t="s">
        <v>1714</v>
      </c>
      <c r="AO7" t="s">
        <v>1745</v>
      </c>
      <c r="AP7" t="s">
        <v>1471</v>
      </c>
      <c r="AQ7" t="s">
        <v>1471</v>
      </c>
      <c r="AR7" t="s">
        <v>1471</v>
      </c>
      <c r="AT7">
        <v>113</v>
      </c>
      <c r="AZ7">
        <v>9</v>
      </c>
      <c r="BA7">
        <v>17</v>
      </c>
      <c r="BB7">
        <v>43</v>
      </c>
      <c r="BC7">
        <v>61</v>
      </c>
      <c r="BD7">
        <v>104</v>
      </c>
      <c r="BE7">
        <v>79</v>
      </c>
      <c r="BF7">
        <v>165</v>
      </c>
      <c r="BG7">
        <v>191</v>
      </c>
      <c r="BH7">
        <v>9</v>
      </c>
      <c r="BI7">
        <v>0</v>
      </c>
      <c r="BJ7" t="s">
        <v>1676</v>
      </c>
      <c r="BK7" t="s">
        <v>2</v>
      </c>
      <c r="BL7" t="s">
        <v>5</v>
      </c>
      <c r="BM7" t="s">
        <v>5</v>
      </c>
      <c r="BN7" t="s">
        <v>5</v>
      </c>
      <c r="BO7" t="s">
        <v>1472</v>
      </c>
      <c r="BP7">
        <v>1481</v>
      </c>
      <c r="BQ7">
        <v>330</v>
      </c>
      <c r="BR7">
        <v>348</v>
      </c>
      <c r="BS7" t="s">
        <v>1349</v>
      </c>
      <c r="BT7" t="s">
        <v>1714</v>
      </c>
      <c r="BU7" t="s">
        <v>1817</v>
      </c>
      <c r="BV7" t="s">
        <v>1828</v>
      </c>
      <c r="BW7" t="s">
        <v>1829</v>
      </c>
      <c r="BX7" t="s">
        <v>1956</v>
      </c>
      <c r="BY7" s="44" t="str">
        <f t="shared" si="0"/>
        <v>Show location</v>
      </c>
    </row>
    <row r="8" spans="1:77" x14ac:dyDescent="0.3">
      <c r="A8" s="51" t="s">
        <v>1614</v>
      </c>
      <c r="B8" t="s">
        <v>2650</v>
      </c>
      <c r="C8" t="s">
        <v>2647</v>
      </c>
      <c r="D8" t="s">
        <v>2648</v>
      </c>
      <c r="E8" t="s">
        <v>102</v>
      </c>
      <c r="F8" t="s">
        <v>1349</v>
      </c>
      <c r="G8" t="s">
        <v>1595</v>
      </c>
      <c r="H8" t="s">
        <v>1817</v>
      </c>
      <c r="I8" t="s">
        <v>1714</v>
      </c>
      <c r="J8" t="s">
        <v>1596</v>
      </c>
      <c r="K8" t="s">
        <v>1828</v>
      </c>
      <c r="L8" t="s">
        <v>112</v>
      </c>
      <c r="M8" t="s">
        <v>113</v>
      </c>
      <c r="N8" t="s">
        <v>1493</v>
      </c>
      <c r="O8">
        <v>10.55367</v>
      </c>
      <c r="P8">
        <v>34.28387</v>
      </c>
      <c r="Q8" t="s">
        <v>6</v>
      </c>
      <c r="R8" t="s">
        <v>2612</v>
      </c>
      <c r="U8">
        <v>1476</v>
      </c>
      <c r="V8">
        <v>7340</v>
      </c>
      <c r="Y8">
        <v>1476</v>
      </c>
      <c r="Z8">
        <v>7340</v>
      </c>
      <c r="AI8" t="s">
        <v>1349</v>
      </c>
      <c r="AJ8" t="s">
        <v>1714</v>
      </c>
      <c r="AK8" t="s">
        <v>1349</v>
      </c>
      <c r="AL8" t="s">
        <v>1365</v>
      </c>
      <c r="AO8" t="s">
        <v>1745</v>
      </c>
      <c r="AP8" t="s">
        <v>1471</v>
      </c>
      <c r="AQ8" t="s">
        <v>1471</v>
      </c>
      <c r="AR8" t="s">
        <v>1471</v>
      </c>
      <c r="AT8">
        <v>1476</v>
      </c>
      <c r="AZ8">
        <v>237</v>
      </c>
      <c r="BA8">
        <v>79</v>
      </c>
      <c r="BB8">
        <v>789</v>
      </c>
      <c r="BC8">
        <v>237</v>
      </c>
      <c r="BD8">
        <v>1105</v>
      </c>
      <c r="BE8">
        <v>947</v>
      </c>
      <c r="BF8">
        <v>1815</v>
      </c>
      <c r="BG8">
        <v>2052</v>
      </c>
      <c r="BH8">
        <v>79</v>
      </c>
      <c r="BI8">
        <v>0</v>
      </c>
      <c r="BJ8" t="s">
        <v>1676</v>
      </c>
      <c r="BK8" t="s">
        <v>2</v>
      </c>
      <c r="BL8" t="s">
        <v>3</v>
      </c>
      <c r="BM8" t="s">
        <v>3</v>
      </c>
      <c r="BN8" t="s">
        <v>3</v>
      </c>
      <c r="BO8" t="s">
        <v>1472</v>
      </c>
      <c r="BP8">
        <v>1498</v>
      </c>
      <c r="BQ8">
        <v>4025</v>
      </c>
      <c r="BR8">
        <v>3315</v>
      </c>
      <c r="BS8" t="s">
        <v>1349</v>
      </c>
      <c r="BT8" t="s">
        <v>1714</v>
      </c>
      <c r="BU8" t="s">
        <v>1817</v>
      </c>
      <c r="BV8" t="s">
        <v>1828</v>
      </c>
      <c r="BW8" t="s">
        <v>1818</v>
      </c>
      <c r="BX8" t="s">
        <v>1950</v>
      </c>
      <c r="BY8" s="44" t="str">
        <f t="shared" si="0"/>
        <v>Show location</v>
      </c>
    </row>
    <row r="9" spans="1:77" x14ac:dyDescent="0.3">
      <c r="A9" s="51" t="s">
        <v>1603</v>
      </c>
      <c r="B9" t="s">
        <v>2650</v>
      </c>
      <c r="C9" t="s">
        <v>2647</v>
      </c>
      <c r="D9" t="s">
        <v>2648</v>
      </c>
      <c r="E9" t="s">
        <v>102</v>
      </c>
      <c r="F9" t="s">
        <v>1349</v>
      </c>
      <c r="G9" t="s">
        <v>1595</v>
      </c>
      <c r="H9" t="s">
        <v>1817</v>
      </c>
      <c r="I9" t="s">
        <v>1714</v>
      </c>
      <c r="J9" t="s">
        <v>1596</v>
      </c>
      <c r="K9" t="s">
        <v>1828</v>
      </c>
      <c r="L9" t="s">
        <v>114</v>
      </c>
      <c r="M9" t="s">
        <v>115</v>
      </c>
      <c r="N9" t="s">
        <v>1493</v>
      </c>
      <c r="O9">
        <v>11.15827</v>
      </c>
      <c r="P9">
        <v>34.250680000000003</v>
      </c>
      <c r="Q9" t="s">
        <v>1</v>
      </c>
      <c r="R9" t="s">
        <v>95</v>
      </c>
      <c r="U9">
        <v>330</v>
      </c>
      <c r="V9">
        <v>1650</v>
      </c>
      <c r="Y9">
        <v>280</v>
      </c>
      <c r="Z9">
        <v>1400</v>
      </c>
      <c r="AG9">
        <v>50</v>
      </c>
      <c r="AH9">
        <v>250</v>
      </c>
      <c r="AI9" t="s">
        <v>1349</v>
      </c>
      <c r="AJ9" t="s">
        <v>1714</v>
      </c>
      <c r="AK9" t="s">
        <v>1349</v>
      </c>
      <c r="AL9" t="s">
        <v>1365</v>
      </c>
      <c r="AO9" t="s">
        <v>1745</v>
      </c>
      <c r="AP9" t="s">
        <v>1471</v>
      </c>
      <c r="AQ9" t="s">
        <v>1471</v>
      </c>
      <c r="AR9" t="s">
        <v>1471</v>
      </c>
      <c r="AT9">
        <v>330</v>
      </c>
      <c r="AZ9">
        <v>63</v>
      </c>
      <c r="BA9">
        <v>42</v>
      </c>
      <c r="BB9">
        <v>254</v>
      </c>
      <c r="BC9">
        <v>190</v>
      </c>
      <c r="BD9">
        <v>106</v>
      </c>
      <c r="BE9">
        <v>85</v>
      </c>
      <c r="BF9">
        <v>423</v>
      </c>
      <c r="BG9">
        <v>487</v>
      </c>
      <c r="BH9">
        <v>0</v>
      </c>
      <c r="BI9">
        <v>0</v>
      </c>
      <c r="BJ9" t="s">
        <v>1676</v>
      </c>
      <c r="BK9" t="s">
        <v>2</v>
      </c>
      <c r="BL9" t="s">
        <v>5</v>
      </c>
      <c r="BM9" t="s">
        <v>5</v>
      </c>
      <c r="BN9" t="s">
        <v>5</v>
      </c>
      <c r="BO9" t="s">
        <v>1472</v>
      </c>
      <c r="BP9">
        <v>1482</v>
      </c>
      <c r="BQ9">
        <v>846</v>
      </c>
      <c r="BR9">
        <v>804</v>
      </c>
      <c r="BS9" t="s">
        <v>1349</v>
      </c>
      <c r="BT9" t="s">
        <v>1714</v>
      </c>
      <c r="BU9" t="s">
        <v>1817</v>
      </c>
      <c r="BV9" t="s">
        <v>1828</v>
      </c>
      <c r="BW9" t="s">
        <v>1818</v>
      </c>
      <c r="BX9" t="s">
        <v>1954</v>
      </c>
      <c r="BY9" s="44" t="str">
        <f t="shared" si="0"/>
        <v>Show location</v>
      </c>
    </row>
    <row r="10" spans="1:77" x14ac:dyDescent="0.3">
      <c r="A10" s="51" t="s">
        <v>1604</v>
      </c>
      <c r="B10" t="s">
        <v>2650</v>
      </c>
      <c r="C10" t="s">
        <v>2647</v>
      </c>
      <c r="D10" t="s">
        <v>2648</v>
      </c>
      <c r="E10" t="s">
        <v>102</v>
      </c>
      <c r="F10" t="s">
        <v>1349</v>
      </c>
      <c r="G10" t="s">
        <v>1595</v>
      </c>
      <c r="H10" t="s">
        <v>1817</v>
      </c>
      <c r="I10" t="s">
        <v>1714</v>
      </c>
      <c r="J10" t="s">
        <v>1596</v>
      </c>
      <c r="K10" t="s">
        <v>1828</v>
      </c>
      <c r="L10" t="s">
        <v>2615</v>
      </c>
      <c r="M10" t="s">
        <v>116</v>
      </c>
      <c r="N10" t="s">
        <v>1493</v>
      </c>
      <c r="O10">
        <v>11.053430000000001</v>
      </c>
      <c r="P10">
        <v>34.370600000000003</v>
      </c>
      <c r="Q10" t="s">
        <v>1</v>
      </c>
      <c r="R10" t="s">
        <v>95</v>
      </c>
      <c r="U10">
        <v>17</v>
      </c>
      <c r="V10">
        <v>82</v>
      </c>
      <c r="Y10">
        <v>17</v>
      </c>
      <c r="Z10">
        <v>82</v>
      </c>
      <c r="AI10" t="s">
        <v>1349</v>
      </c>
      <c r="AJ10" t="s">
        <v>1714</v>
      </c>
      <c r="AO10" t="s">
        <v>1745</v>
      </c>
      <c r="AP10" t="s">
        <v>1471</v>
      </c>
      <c r="AQ10" t="s">
        <v>1471</v>
      </c>
      <c r="AR10" t="s">
        <v>1471</v>
      </c>
      <c r="AV10">
        <v>17</v>
      </c>
      <c r="AZ10">
        <v>3</v>
      </c>
      <c r="BA10">
        <v>5</v>
      </c>
      <c r="BB10">
        <v>5</v>
      </c>
      <c r="BC10">
        <v>4</v>
      </c>
      <c r="BD10">
        <v>7</v>
      </c>
      <c r="BE10">
        <v>9</v>
      </c>
      <c r="BF10">
        <v>23</v>
      </c>
      <c r="BG10">
        <v>26</v>
      </c>
      <c r="BH10">
        <v>0</v>
      </c>
      <c r="BI10">
        <v>0</v>
      </c>
      <c r="BJ10" t="s">
        <v>1676</v>
      </c>
      <c r="BK10" t="s">
        <v>2</v>
      </c>
      <c r="BL10" t="s">
        <v>5</v>
      </c>
      <c r="BM10" t="s">
        <v>4</v>
      </c>
      <c r="BN10" t="s">
        <v>5</v>
      </c>
      <c r="BO10" t="s">
        <v>1472</v>
      </c>
      <c r="BP10">
        <v>1578</v>
      </c>
      <c r="BQ10">
        <v>38</v>
      </c>
      <c r="BR10">
        <v>44</v>
      </c>
      <c r="BS10" t="s">
        <v>1349</v>
      </c>
      <c r="BT10" t="s">
        <v>1714</v>
      </c>
      <c r="BU10" t="s">
        <v>1817</v>
      </c>
      <c r="BV10" t="s">
        <v>1828</v>
      </c>
      <c r="BW10" t="s">
        <v>1818</v>
      </c>
      <c r="BX10" t="s">
        <v>1957</v>
      </c>
      <c r="BY10" s="44" t="str">
        <f t="shared" si="0"/>
        <v>Show location</v>
      </c>
    </row>
    <row r="11" spans="1:77" x14ac:dyDescent="0.3">
      <c r="A11" s="51" t="s">
        <v>1740</v>
      </c>
      <c r="B11" t="s">
        <v>2650</v>
      </c>
      <c r="C11" t="s">
        <v>2647</v>
      </c>
      <c r="D11" t="s">
        <v>2648</v>
      </c>
      <c r="E11" t="s">
        <v>102</v>
      </c>
      <c r="F11" t="s">
        <v>1349</v>
      </c>
      <c r="G11" t="s">
        <v>1595</v>
      </c>
      <c r="H11" t="s">
        <v>1817</v>
      </c>
      <c r="I11" t="s">
        <v>1741</v>
      </c>
      <c r="J11" t="s">
        <v>1742</v>
      </c>
      <c r="K11" t="s">
        <v>1815</v>
      </c>
      <c r="L11" t="s">
        <v>1743</v>
      </c>
      <c r="M11" t="s">
        <v>1744</v>
      </c>
      <c r="N11" t="s">
        <v>4</v>
      </c>
      <c r="O11">
        <v>12.42347</v>
      </c>
      <c r="P11">
        <v>34.461440000000003</v>
      </c>
      <c r="Q11" t="s">
        <v>1</v>
      </c>
      <c r="R11" t="s">
        <v>94</v>
      </c>
      <c r="S11">
        <v>2650</v>
      </c>
      <c r="T11">
        <v>15747</v>
      </c>
      <c r="U11">
        <v>2650</v>
      </c>
      <c r="V11">
        <v>15747</v>
      </c>
      <c r="Y11">
        <v>2225</v>
      </c>
      <c r="Z11">
        <v>13347</v>
      </c>
      <c r="AC11">
        <v>350</v>
      </c>
      <c r="AD11">
        <v>2000</v>
      </c>
      <c r="AE11">
        <v>75</v>
      </c>
      <c r="AF11">
        <v>400</v>
      </c>
      <c r="AI11" t="s">
        <v>1349</v>
      </c>
      <c r="AJ11" t="s">
        <v>1365</v>
      </c>
      <c r="AO11" t="s">
        <v>1745</v>
      </c>
      <c r="AP11" t="s">
        <v>1471</v>
      </c>
      <c r="AQ11" t="s">
        <v>1471</v>
      </c>
      <c r="AR11" t="s">
        <v>1471</v>
      </c>
      <c r="AS11">
        <v>2650</v>
      </c>
      <c r="AT11">
        <v>0</v>
      </c>
      <c r="AU11">
        <v>0</v>
      </c>
      <c r="AV11">
        <v>0</v>
      </c>
      <c r="AW11">
        <v>0</v>
      </c>
      <c r="AX11">
        <v>0</v>
      </c>
      <c r="AY11">
        <v>0</v>
      </c>
      <c r="AZ11">
        <v>726</v>
      </c>
      <c r="BA11">
        <v>726</v>
      </c>
      <c r="BB11">
        <v>1959</v>
      </c>
      <c r="BC11">
        <v>1959</v>
      </c>
      <c r="BD11">
        <v>2612</v>
      </c>
      <c r="BE11">
        <v>2612</v>
      </c>
      <c r="BF11">
        <v>2395</v>
      </c>
      <c r="BG11">
        <v>2395</v>
      </c>
      <c r="BH11">
        <v>218</v>
      </c>
      <c r="BI11">
        <v>145</v>
      </c>
      <c r="BJ11" t="s">
        <v>1335</v>
      </c>
      <c r="BK11" t="s">
        <v>2</v>
      </c>
      <c r="BL11" t="s">
        <v>3</v>
      </c>
      <c r="BM11" t="s">
        <v>4</v>
      </c>
      <c r="BN11" t="s">
        <v>5</v>
      </c>
      <c r="BO11" t="s">
        <v>1472</v>
      </c>
      <c r="BP11">
        <v>267</v>
      </c>
      <c r="BQ11">
        <v>7910</v>
      </c>
      <c r="BR11">
        <v>7837</v>
      </c>
      <c r="BS11" t="s">
        <v>1349</v>
      </c>
      <c r="BT11" t="s">
        <v>1741</v>
      </c>
      <c r="BU11" t="s">
        <v>1814</v>
      </c>
      <c r="BV11" t="s">
        <v>1815</v>
      </c>
      <c r="BW11" t="s">
        <v>1816</v>
      </c>
      <c r="BX11" t="s">
        <v>1920</v>
      </c>
      <c r="BY11" s="44" t="str">
        <f t="shared" si="0"/>
        <v>Show location</v>
      </c>
    </row>
    <row r="12" spans="1:77" x14ac:dyDescent="0.3">
      <c r="A12" s="51" t="s">
        <v>1761</v>
      </c>
      <c r="B12" t="s">
        <v>2650</v>
      </c>
      <c r="C12" t="s">
        <v>2647</v>
      </c>
      <c r="D12" t="s">
        <v>2648</v>
      </c>
      <c r="E12" t="s">
        <v>102</v>
      </c>
      <c r="F12" t="s">
        <v>1349</v>
      </c>
      <c r="G12" t="s">
        <v>1595</v>
      </c>
      <c r="H12" t="s">
        <v>1817</v>
      </c>
      <c r="I12" t="s">
        <v>1741</v>
      </c>
      <c r="J12" t="s">
        <v>1742</v>
      </c>
      <c r="K12" t="s">
        <v>1815</v>
      </c>
      <c r="L12" t="s">
        <v>2616</v>
      </c>
      <c r="M12" t="s">
        <v>1762</v>
      </c>
      <c r="N12" t="s">
        <v>4</v>
      </c>
      <c r="O12">
        <v>11.836639999999999</v>
      </c>
      <c r="P12">
        <v>34.123750000000001</v>
      </c>
      <c r="Q12" t="s">
        <v>1</v>
      </c>
      <c r="R12" t="s">
        <v>95</v>
      </c>
      <c r="S12">
        <v>2840</v>
      </c>
      <c r="T12">
        <v>17040</v>
      </c>
      <c r="U12">
        <v>2840</v>
      </c>
      <c r="V12">
        <v>17040</v>
      </c>
      <c r="Y12">
        <v>2840</v>
      </c>
      <c r="Z12">
        <v>17040</v>
      </c>
      <c r="AI12" t="s">
        <v>1349</v>
      </c>
      <c r="AJ12" t="s">
        <v>1365</v>
      </c>
      <c r="AO12" t="s">
        <v>1745</v>
      </c>
      <c r="AP12" t="s">
        <v>1471</v>
      </c>
      <c r="AQ12" t="s">
        <v>1471</v>
      </c>
      <c r="AR12" t="s">
        <v>1471</v>
      </c>
      <c r="AS12">
        <v>2840</v>
      </c>
      <c r="AT12">
        <v>0</v>
      </c>
      <c r="AU12">
        <v>0</v>
      </c>
      <c r="AV12">
        <v>0</v>
      </c>
      <c r="AW12">
        <v>0</v>
      </c>
      <c r="AX12">
        <v>0</v>
      </c>
      <c r="AY12">
        <v>0</v>
      </c>
      <c r="AZ12">
        <v>325</v>
      </c>
      <c r="BA12">
        <v>243</v>
      </c>
      <c r="BB12">
        <v>1461</v>
      </c>
      <c r="BC12">
        <v>1947</v>
      </c>
      <c r="BD12">
        <v>3651</v>
      </c>
      <c r="BE12">
        <v>2435</v>
      </c>
      <c r="BF12">
        <v>3814</v>
      </c>
      <c r="BG12">
        <v>3002</v>
      </c>
      <c r="BH12">
        <v>162</v>
      </c>
      <c r="BI12">
        <v>0</v>
      </c>
      <c r="BJ12" t="s">
        <v>1335</v>
      </c>
      <c r="BK12" t="s">
        <v>2</v>
      </c>
      <c r="BL12" t="s">
        <v>5</v>
      </c>
      <c r="BM12" t="s">
        <v>5</v>
      </c>
      <c r="BN12" t="s">
        <v>5</v>
      </c>
      <c r="BO12" t="s">
        <v>1472</v>
      </c>
      <c r="BP12">
        <v>268</v>
      </c>
      <c r="BQ12">
        <v>9413</v>
      </c>
      <c r="BR12">
        <v>7627</v>
      </c>
      <c r="BS12" t="s">
        <v>1349</v>
      </c>
      <c r="BT12" t="s">
        <v>1363</v>
      </c>
      <c r="BU12" t="s">
        <v>1817</v>
      </c>
      <c r="BV12" t="s">
        <v>1822</v>
      </c>
      <c r="BW12" t="s">
        <v>1818</v>
      </c>
      <c r="BX12" t="s">
        <v>1927</v>
      </c>
      <c r="BY12" s="44" t="str">
        <f t="shared" si="0"/>
        <v>Show location</v>
      </c>
    </row>
    <row r="13" spans="1:77" x14ac:dyDescent="0.3">
      <c r="A13" s="51" t="s">
        <v>1763</v>
      </c>
      <c r="B13" t="s">
        <v>2650</v>
      </c>
      <c r="C13" t="s">
        <v>2647</v>
      </c>
      <c r="D13" t="s">
        <v>2648</v>
      </c>
      <c r="E13" t="s">
        <v>102</v>
      </c>
      <c r="F13" t="s">
        <v>1349</v>
      </c>
      <c r="G13" t="s">
        <v>1595</v>
      </c>
      <c r="H13" t="s">
        <v>1817</v>
      </c>
      <c r="I13" t="s">
        <v>1741</v>
      </c>
      <c r="J13" t="s">
        <v>1742</v>
      </c>
      <c r="K13" t="s">
        <v>1815</v>
      </c>
      <c r="L13" t="s">
        <v>1764</v>
      </c>
      <c r="M13" t="s">
        <v>1765</v>
      </c>
      <c r="N13" t="s">
        <v>4</v>
      </c>
      <c r="O13">
        <v>11.843030000000001</v>
      </c>
      <c r="P13">
        <v>34.404389999999999</v>
      </c>
      <c r="Q13" t="s">
        <v>1</v>
      </c>
      <c r="R13" t="s">
        <v>95</v>
      </c>
      <c r="S13">
        <v>480</v>
      </c>
      <c r="T13">
        <v>2880</v>
      </c>
      <c r="U13">
        <v>480</v>
      </c>
      <c r="V13">
        <v>2880</v>
      </c>
      <c r="Y13">
        <v>360</v>
      </c>
      <c r="Z13">
        <v>2160</v>
      </c>
      <c r="AA13">
        <v>120</v>
      </c>
      <c r="AB13">
        <v>720</v>
      </c>
      <c r="AI13" t="s">
        <v>1349</v>
      </c>
      <c r="AJ13" t="s">
        <v>1365</v>
      </c>
      <c r="AO13" t="s">
        <v>1745</v>
      </c>
      <c r="AP13" t="s">
        <v>1471</v>
      </c>
      <c r="AQ13" t="s">
        <v>1471</v>
      </c>
      <c r="AR13" t="s">
        <v>1471</v>
      </c>
      <c r="AS13">
        <v>0</v>
      </c>
      <c r="AT13">
        <v>480</v>
      </c>
      <c r="AU13">
        <v>0</v>
      </c>
      <c r="AV13">
        <v>0</v>
      </c>
      <c r="AW13">
        <v>0</v>
      </c>
      <c r="AX13">
        <v>0</v>
      </c>
      <c r="AY13">
        <v>0</v>
      </c>
      <c r="AZ13">
        <v>119</v>
      </c>
      <c r="BA13">
        <v>106</v>
      </c>
      <c r="BB13">
        <v>358</v>
      </c>
      <c r="BC13">
        <v>305</v>
      </c>
      <c r="BD13">
        <v>465</v>
      </c>
      <c r="BE13">
        <v>400</v>
      </c>
      <c r="BF13">
        <v>504</v>
      </c>
      <c r="BG13">
        <v>557</v>
      </c>
      <c r="BH13">
        <v>66</v>
      </c>
      <c r="BI13">
        <v>0</v>
      </c>
      <c r="BJ13" t="s">
        <v>1335</v>
      </c>
      <c r="BK13" t="s">
        <v>2</v>
      </c>
      <c r="BL13" t="s">
        <v>3</v>
      </c>
      <c r="BM13" t="s">
        <v>4</v>
      </c>
      <c r="BN13" t="s">
        <v>5</v>
      </c>
      <c r="BO13" t="s">
        <v>1472</v>
      </c>
      <c r="BP13">
        <v>269</v>
      </c>
      <c r="BQ13">
        <v>1512</v>
      </c>
      <c r="BR13">
        <v>1368</v>
      </c>
      <c r="BS13" t="s">
        <v>1349</v>
      </c>
      <c r="BT13" t="s">
        <v>1741</v>
      </c>
      <c r="BU13" t="s">
        <v>1817</v>
      </c>
      <c r="BV13" t="s">
        <v>1815</v>
      </c>
      <c r="BW13" t="s">
        <v>1818</v>
      </c>
      <c r="BX13" t="s">
        <v>1931</v>
      </c>
      <c r="BY13" s="44" t="str">
        <f t="shared" si="0"/>
        <v>Show location</v>
      </c>
    </row>
    <row r="14" spans="1:77" x14ac:dyDescent="0.3">
      <c r="A14" s="51" t="s">
        <v>1740</v>
      </c>
      <c r="B14" t="s">
        <v>2650</v>
      </c>
      <c r="C14" t="s">
        <v>2647</v>
      </c>
      <c r="D14" t="s">
        <v>2648</v>
      </c>
      <c r="E14" t="s">
        <v>102</v>
      </c>
      <c r="F14" t="s">
        <v>1349</v>
      </c>
      <c r="G14" t="s">
        <v>1595</v>
      </c>
      <c r="H14" t="s">
        <v>1817</v>
      </c>
      <c r="I14" t="s">
        <v>1741</v>
      </c>
      <c r="J14" t="s">
        <v>1742</v>
      </c>
      <c r="K14" t="s">
        <v>1815</v>
      </c>
      <c r="L14" t="s">
        <v>2617</v>
      </c>
      <c r="M14" t="s">
        <v>1746</v>
      </c>
      <c r="N14" t="s">
        <v>4</v>
      </c>
      <c r="O14">
        <v>11.945639999999999</v>
      </c>
      <c r="P14">
        <v>34.376669999999997</v>
      </c>
      <c r="Q14" t="s">
        <v>1</v>
      </c>
      <c r="R14" t="s">
        <v>95</v>
      </c>
      <c r="S14">
        <v>700</v>
      </c>
      <c r="T14">
        <v>4200</v>
      </c>
      <c r="U14">
        <v>700</v>
      </c>
      <c r="V14">
        <v>4200</v>
      </c>
      <c r="Y14">
        <v>660</v>
      </c>
      <c r="Z14">
        <v>3960</v>
      </c>
      <c r="AC14">
        <v>40</v>
      </c>
      <c r="AD14">
        <v>240</v>
      </c>
      <c r="AI14" t="s">
        <v>1349</v>
      </c>
      <c r="AJ14" t="s">
        <v>1365</v>
      </c>
      <c r="AO14" t="s">
        <v>1745</v>
      </c>
      <c r="AP14" t="s">
        <v>1471</v>
      </c>
      <c r="AQ14" t="s">
        <v>1471</v>
      </c>
      <c r="AR14" t="s">
        <v>1471</v>
      </c>
      <c r="AS14">
        <v>0</v>
      </c>
      <c r="AT14">
        <v>0</v>
      </c>
      <c r="AU14">
        <v>0</v>
      </c>
      <c r="AV14">
        <v>0</v>
      </c>
      <c r="AW14">
        <v>0</v>
      </c>
      <c r="AX14">
        <v>700</v>
      </c>
      <c r="AY14">
        <v>0</v>
      </c>
      <c r="AZ14">
        <v>265</v>
      </c>
      <c r="BA14">
        <v>140</v>
      </c>
      <c r="BB14">
        <v>279</v>
      </c>
      <c r="BC14">
        <v>433</v>
      </c>
      <c r="BD14">
        <v>865</v>
      </c>
      <c r="BE14">
        <v>780</v>
      </c>
      <c r="BF14">
        <v>628</v>
      </c>
      <c r="BG14">
        <v>628</v>
      </c>
      <c r="BH14">
        <v>112</v>
      </c>
      <c r="BI14">
        <v>70</v>
      </c>
      <c r="BJ14" t="s">
        <v>1335</v>
      </c>
      <c r="BK14" t="s">
        <v>2</v>
      </c>
      <c r="BL14" t="s">
        <v>5</v>
      </c>
      <c r="BM14" t="s">
        <v>5</v>
      </c>
      <c r="BN14" t="s">
        <v>5</v>
      </c>
      <c r="BO14" t="s">
        <v>1472</v>
      </c>
      <c r="BP14">
        <v>266</v>
      </c>
      <c r="BQ14">
        <v>2149</v>
      </c>
      <c r="BR14">
        <v>2051</v>
      </c>
      <c r="BS14" t="s">
        <v>1349</v>
      </c>
      <c r="BT14" t="s">
        <v>1741</v>
      </c>
      <c r="BU14" t="s">
        <v>1817</v>
      </c>
      <c r="BV14" t="s">
        <v>1815</v>
      </c>
      <c r="BW14" t="s">
        <v>1818</v>
      </c>
      <c r="BX14" t="s">
        <v>1921</v>
      </c>
      <c r="BY14" s="44" t="str">
        <f t="shared" si="0"/>
        <v>Show location</v>
      </c>
    </row>
    <row r="15" spans="1:77" x14ac:dyDescent="0.3">
      <c r="A15" s="51" t="s">
        <v>1763</v>
      </c>
      <c r="B15" t="s">
        <v>2650</v>
      </c>
      <c r="C15" t="s">
        <v>2647</v>
      </c>
      <c r="D15" t="s">
        <v>2648</v>
      </c>
      <c r="E15" t="s">
        <v>102</v>
      </c>
      <c r="F15" t="s">
        <v>1349</v>
      </c>
      <c r="G15" t="s">
        <v>1595</v>
      </c>
      <c r="H15" t="s">
        <v>1817</v>
      </c>
      <c r="I15" t="s">
        <v>1741</v>
      </c>
      <c r="J15" t="s">
        <v>1742</v>
      </c>
      <c r="K15" t="s">
        <v>1815</v>
      </c>
      <c r="L15" t="s">
        <v>2618</v>
      </c>
      <c r="M15" t="s">
        <v>1766</v>
      </c>
      <c r="N15" t="s">
        <v>4</v>
      </c>
      <c r="O15">
        <v>11.89883</v>
      </c>
      <c r="P15">
        <v>34.387360000000001</v>
      </c>
      <c r="Q15" t="s">
        <v>6</v>
      </c>
      <c r="R15" t="s">
        <v>95</v>
      </c>
      <c r="S15">
        <v>110</v>
      </c>
      <c r="T15">
        <v>660</v>
      </c>
      <c r="U15">
        <v>110</v>
      </c>
      <c r="V15">
        <v>660</v>
      </c>
      <c r="Y15">
        <v>110</v>
      </c>
      <c r="Z15">
        <v>660</v>
      </c>
      <c r="AI15" t="s">
        <v>1349</v>
      </c>
      <c r="AJ15" t="s">
        <v>1714</v>
      </c>
      <c r="AO15" t="s">
        <v>1745</v>
      </c>
      <c r="AP15" t="s">
        <v>1471</v>
      </c>
      <c r="AQ15" t="s">
        <v>1471</v>
      </c>
      <c r="AR15" t="s">
        <v>1471</v>
      </c>
      <c r="AS15">
        <v>0</v>
      </c>
      <c r="AT15">
        <v>110</v>
      </c>
      <c r="AU15">
        <v>0</v>
      </c>
      <c r="AV15">
        <v>0</v>
      </c>
      <c r="AW15">
        <v>0</v>
      </c>
      <c r="AX15">
        <v>0</v>
      </c>
      <c r="AY15">
        <v>0</v>
      </c>
      <c r="AZ15">
        <v>25</v>
      </c>
      <c r="BA15">
        <v>32</v>
      </c>
      <c r="BB15">
        <v>60</v>
      </c>
      <c r="BC15">
        <v>70</v>
      </c>
      <c r="BD15">
        <v>98</v>
      </c>
      <c r="BE15">
        <v>87</v>
      </c>
      <c r="BF15">
        <v>130</v>
      </c>
      <c r="BG15">
        <v>147</v>
      </c>
      <c r="BH15">
        <v>7</v>
      </c>
      <c r="BI15">
        <v>4</v>
      </c>
      <c r="BJ15" t="s">
        <v>1335</v>
      </c>
      <c r="BK15" t="s">
        <v>2</v>
      </c>
      <c r="BL15" t="s">
        <v>3</v>
      </c>
      <c r="BM15" t="s">
        <v>3</v>
      </c>
      <c r="BN15" t="s">
        <v>5</v>
      </c>
      <c r="BO15" t="s">
        <v>1472</v>
      </c>
      <c r="BP15">
        <v>270</v>
      </c>
      <c r="BQ15">
        <v>320</v>
      </c>
      <c r="BR15">
        <v>340</v>
      </c>
      <c r="BS15" t="s">
        <v>1349</v>
      </c>
      <c r="BT15" t="s">
        <v>1741</v>
      </c>
      <c r="BU15" t="s">
        <v>1817</v>
      </c>
      <c r="BV15" t="s">
        <v>1815</v>
      </c>
      <c r="BW15" t="s">
        <v>1818</v>
      </c>
      <c r="BX15" t="s">
        <v>1932</v>
      </c>
      <c r="BY15" s="44" t="str">
        <f t="shared" si="0"/>
        <v>Show location</v>
      </c>
    </row>
    <row r="16" spans="1:77" x14ac:dyDescent="0.3">
      <c r="A16" s="51" t="s">
        <v>1615</v>
      </c>
      <c r="B16" t="s">
        <v>2650</v>
      </c>
      <c r="C16" t="s">
        <v>2647</v>
      </c>
      <c r="D16" t="s">
        <v>2648</v>
      </c>
      <c r="E16" t="s">
        <v>102</v>
      </c>
      <c r="F16" t="s">
        <v>1349</v>
      </c>
      <c r="G16" t="s">
        <v>1595</v>
      </c>
      <c r="H16" t="s">
        <v>1817</v>
      </c>
      <c r="I16" t="s">
        <v>1363</v>
      </c>
      <c r="J16" t="s">
        <v>1606</v>
      </c>
      <c r="K16" t="s">
        <v>1822</v>
      </c>
      <c r="L16" t="s">
        <v>117</v>
      </c>
      <c r="M16" t="s">
        <v>118</v>
      </c>
      <c r="N16" t="s">
        <v>1493</v>
      </c>
      <c r="O16">
        <v>11.80402</v>
      </c>
      <c r="P16">
        <v>34.070999999999998</v>
      </c>
      <c r="Q16" t="s">
        <v>1</v>
      </c>
      <c r="R16" t="s">
        <v>95</v>
      </c>
      <c r="U16">
        <v>135</v>
      </c>
      <c r="V16">
        <v>675</v>
      </c>
      <c r="Y16">
        <v>135</v>
      </c>
      <c r="Z16">
        <v>675</v>
      </c>
      <c r="AI16" t="s">
        <v>1349</v>
      </c>
      <c r="AJ16" t="s">
        <v>1365</v>
      </c>
      <c r="AO16" t="s">
        <v>1745</v>
      </c>
      <c r="AP16" t="s">
        <v>1471</v>
      </c>
      <c r="AQ16" t="s">
        <v>1471</v>
      </c>
      <c r="AR16" t="s">
        <v>1471</v>
      </c>
      <c r="AT16">
        <v>135</v>
      </c>
      <c r="AZ16">
        <v>18</v>
      </c>
      <c r="BA16">
        <v>35</v>
      </c>
      <c r="BB16">
        <v>70</v>
      </c>
      <c r="BC16">
        <v>53</v>
      </c>
      <c r="BD16">
        <v>76</v>
      </c>
      <c r="BE16">
        <v>65</v>
      </c>
      <c r="BF16">
        <v>176</v>
      </c>
      <c r="BG16">
        <v>182</v>
      </c>
      <c r="BH16">
        <v>0</v>
      </c>
      <c r="BI16">
        <v>0</v>
      </c>
      <c r="BJ16" t="s">
        <v>1676</v>
      </c>
      <c r="BK16" t="s">
        <v>2</v>
      </c>
      <c r="BL16" t="s">
        <v>3</v>
      </c>
      <c r="BM16" t="s">
        <v>4</v>
      </c>
      <c r="BN16" t="s">
        <v>3</v>
      </c>
      <c r="BO16" t="s">
        <v>1480</v>
      </c>
      <c r="BP16">
        <v>1500</v>
      </c>
      <c r="BQ16">
        <v>340</v>
      </c>
      <c r="BR16">
        <v>335</v>
      </c>
      <c r="BS16" t="s">
        <v>1349</v>
      </c>
      <c r="BT16" t="s">
        <v>1363</v>
      </c>
      <c r="BU16" t="s">
        <v>1817</v>
      </c>
      <c r="BV16" t="s">
        <v>1822</v>
      </c>
      <c r="BW16" t="s">
        <v>1818</v>
      </c>
      <c r="BX16" t="s">
        <v>1959</v>
      </c>
      <c r="BY16" s="44" t="str">
        <f t="shared" si="0"/>
        <v>Show location</v>
      </c>
    </row>
    <row r="17" spans="1:77" x14ac:dyDescent="0.3">
      <c r="A17" s="51" t="s">
        <v>1600</v>
      </c>
      <c r="B17" t="s">
        <v>2650</v>
      </c>
      <c r="C17" t="s">
        <v>2647</v>
      </c>
      <c r="D17" t="s">
        <v>2648</v>
      </c>
      <c r="E17" t="s">
        <v>102</v>
      </c>
      <c r="F17" t="s">
        <v>1349</v>
      </c>
      <c r="G17" t="s">
        <v>1595</v>
      </c>
      <c r="H17" t="s">
        <v>1817</v>
      </c>
      <c r="I17" t="s">
        <v>1363</v>
      </c>
      <c r="J17" t="s">
        <v>1606</v>
      </c>
      <c r="K17" t="s">
        <v>1822</v>
      </c>
      <c r="L17" t="s">
        <v>119</v>
      </c>
      <c r="M17" t="s">
        <v>120</v>
      </c>
      <c r="N17" t="s">
        <v>1470</v>
      </c>
      <c r="O17">
        <v>11.42033</v>
      </c>
      <c r="P17">
        <v>33.385019999999997</v>
      </c>
      <c r="Q17" t="s">
        <v>6</v>
      </c>
      <c r="R17" t="s">
        <v>2612</v>
      </c>
      <c r="U17">
        <v>1080</v>
      </c>
      <c r="V17">
        <v>5400</v>
      </c>
      <c r="Y17">
        <v>1080</v>
      </c>
      <c r="Z17">
        <v>5400</v>
      </c>
      <c r="AI17" t="s">
        <v>1349</v>
      </c>
      <c r="AJ17" t="s">
        <v>1365</v>
      </c>
      <c r="AO17" t="s">
        <v>1745</v>
      </c>
      <c r="AP17" t="s">
        <v>1471</v>
      </c>
      <c r="AQ17" t="s">
        <v>1471</v>
      </c>
      <c r="AR17" t="s">
        <v>1471</v>
      </c>
      <c r="AY17">
        <v>1080</v>
      </c>
      <c r="AZ17">
        <v>180</v>
      </c>
      <c r="BA17">
        <v>300</v>
      </c>
      <c r="BB17">
        <v>180</v>
      </c>
      <c r="BC17">
        <v>420</v>
      </c>
      <c r="BD17">
        <v>600</v>
      </c>
      <c r="BE17">
        <v>720</v>
      </c>
      <c r="BF17">
        <v>1260</v>
      </c>
      <c r="BG17">
        <v>1560</v>
      </c>
      <c r="BH17">
        <v>60</v>
      </c>
      <c r="BI17">
        <v>120</v>
      </c>
      <c r="BJ17" t="s">
        <v>1676</v>
      </c>
      <c r="BK17" t="s">
        <v>2</v>
      </c>
      <c r="BL17" t="s">
        <v>3</v>
      </c>
      <c r="BM17" t="s">
        <v>3</v>
      </c>
      <c r="BN17" t="s">
        <v>3</v>
      </c>
      <c r="BO17" t="s">
        <v>1472</v>
      </c>
      <c r="BP17">
        <v>1487</v>
      </c>
      <c r="BQ17">
        <v>2280</v>
      </c>
      <c r="BR17">
        <v>3120</v>
      </c>
      <c r="BS17" t="s">
        <v>1349</v>
      </c>
      <c r="BT17" t="s">
        <v>1363</v>
      </c>
      <c r="BU17" t="s">
        <v>1817</v>
      </c>
      <c r="BV17" t="s">
        <v>1822</v>
      </c>
      <c r="BW17" t="s">
        <v>1818</v>
      </c>
      <c r="BX17" t="s">
        <v>1944</v>
      </c>
      <c r="BY17" s="44" t="str">
        <f t="shared" si="0"/>
        <v>Show location</v>
      </c>
    </row>
    <row r="18" spans="1:77" x14ac:dyDescent="0.3">
      <c r="A18" s="51" t="s">
        <v>1605</v>
      </c>
      <c r="B18" t="s">
        <v>2650</v>
      </c>
      <c r="C18" t="s">
        <v>2647</v>
      </c>
      <c r="D18" t="s">
        <v>2648</v>
      </c>
      <c r="E18" t="s">
        <v>102</v>
      </c>
      <c r="F18" t="s">
        <v>1349</v>
      </c>
      <c r="G18" t="s">
        <v>1595</v>
      </c>
      <c r="H18" t="s">
        <v>1817</v>
      </c>
      <c r="I18" t="s">
        <v>1363</v>
      </c>
      <c r="J18" t="s">
        <v>1606</v>
      </c>
      <c r="K18" t="s">
        <v>1822</v>
      </c>
      <c r="L18" t="s">
        <v>121</v>
      </c>
      <c r="M18" t="s">
        <v>122</v>
      </c>
      <c r="N18" t="s">
        <v>1470</v>
      </c>
      <c r="O18">
        <v>11.020060000000001</v>
      </c>
      <c r="P18">
        <v>33.511200000000002</v>
      </c>
      <c r="Q18" t="s">
        <v>1</v>
      </c>
      <c r="R18" t="s">
        <v>95</v>
      </c>
      <c r="U18">
        <v>50</v>
      </c>
      <c r="V18">
        <v>250</v>
      </c>
      <c r="Y18">
        <v>10</v>
      </c>
      <c r="Z18">
        <v>50</v>
      </c>
      <c r="AA18">
        <v>5</v>
      </c>
      <c r="AB18">
        <v>25</v>
      </c>
      <c r="AC18">
        <v>6</v>
      </c>
      <c r="AD18">
        <v>30</v>
      </c>
      <c r="AE18">
        <v>15</v>
      </c>
      <c r="AF18">
        <v>75</v>
      </c>
      <c r="AG18">
        <v>14</v>
      </c>
      <c r="AH18">
        <v>70</v>
      </c>
      <c r="AI18" t="s">
        <v>1349</v>
      </c>
      <c r="AJ18" t="s">
        <v>1365</v>
      </c>
      <c r="AO18" t="s">
        <v>1745</v>
      </c>
      <c r="AP18" t="s">
        <v>1471</v>
      </c>
      <c r="AQ18" t="s">
        <v>1471</v>
      </c>
      <c r="AR18" t="s">
        <v>1471</v>
      </c>
      <c r="AY18">
        <v>50</v>
      </c>
      <c r="AZ18">
        <v>16</v>
      </c>
      <c r="BA18">
        <v>19</v>
      </c>
      <c r="BB18">
        <v>35</v>
      </c>
      <c r="BC18">
        <v>22</v>
      </c>
      <c r="BD18">
        <v>22</v>
      </c>
      <c r="BE18">
        <v>33</v>
      </c>
      <c r="BF18">
        <v>47</v>
      </c>
      <c r="BG18">
        <v>44</v>
      </c>
      <c r="BH18">
        <v>3</v>
      </c>
      <c r="BI18">
        <v>9</v>
      </c>
      <c r="BJ18" t="s">
        <v>1676</v>
      </c>
      <c r="BK18" t="s">
        <v>2</v>
      </c>
      <c r="BL18" t="s">
        <v>5</v>
      </c>
      <c r="BM18" t="s">
        <v>5</v>
      </c>
      <c r="BN18" t="s">
        <v>5</v>
      </c>
      <c r="BO18" t="s">
        <v>1472</v>
      </c>
      <c r="BP18">
        <v>1483</v>
      </c>
      <c r="BQ18">
        <v>123</v>
      </c>
      <c r="BR18">
        <v>127</v>
      </c>
      <c r="BS18" t="s">
        <v>1349</v>
      </c>
      <c r="BT18" t="s">
        <v>1363</v>
      </c>
      <c r="BU18" t="s">
        <v>1814</v>
      </c>
      <c r="BV18" t="s">
        <v>1822</v>
      </c>
      <c r="BW18" t="s">
        <v>1816</v>
      </c>
      <c r="BX18" t="s">
        <v>1958</v>
      </c>
      <c r="BY18" s="44" t="str">
        <f t="shared" si="0"/>
        <v>Show location</v>
      </c>
    </row>
    <row r="19" spans="1:77" x14ac:dyDescent="0.3">
      <c r="A19" s="51" t="s">
        <v>1770</v>
      </c>
      <c r="B19" t="s">
        <v>2650</v>
      </c>
      <c r="C19" t="s">
        <v>2647</v>
      </c>
      <c r="D19" t="s">
        <v>2648</v>
      </c>
      <c r="E19" t="s">
        <v>102</v>
      </c>
      <c r="F19" t="s">
        <v>1349</v>
      </c>
      <c r="G19" t="s">
        <v>1595</v>
      </c>
      <c r="H19" t="s">
        <v>1817</v>
      </c>
      <c r="I19" t="s">
        <v>1365</v>
      </c>
      <c r="J19" t="s">
        <v>1601</v>
      </c>
      <c r="K19" t="s">
        <v>1823</v>
      </c>
      <c r="L19" t="s">
        <v>1771</v>
      </c>
      <c r="M19" t="s">
        <v>1772</v>
      </c>
      <c r="N19" t="s">
        <v>4</v>
      </c>
      <c r="O19">
        <v>11.65964</v>
      </c>
      <c r="P19">
        <v>34.215719999999997</v>
      </c>
      <c r="Q19" t="s">
        <v>1</v>
      </c>
      <c r="R19" t="s">
        <v>95</v>
      </c>
      <c r="S19">
        <v>120</v>
      </c>
      <c r="T19">
        <v>720</v>
      </c>
      <c r="U19">
        <v>120</v>
      </c>
      <c r="V19">
        <v>720</v>
      </c>
      <c r="Y19">
        <v>120</v>
      </c>
      <c r="Z19">
        <v>720</v>
      </c>
      <c r="AI19" t="s">
        <v>1349</v>
      </c>
      <c r="AJ19" t="s">
        <v>1365</v>
      </c>
      <c r="AO19" t="s">
        <v>1745</v>
      </c>
      <c r="AP19" t="s">
        <v>1471</v>
      </c>
      <c r="AQ19" t="s">
        <v>1471</v>
      </c>
      <c r="AR19" t="s">
        <v>1471</v>
      </c>
      <c r="AS19">
        <v>0</v>
      </c>
      <c r="AT19">
        <v>120</v>
      </c>
      <c r="AU19">
        <v>0</v>
      </c>
      <c r="AV19">
        <v>0</v>
      </c>
      <c r="AW19">
        <v>0</v>
      </c>
      <c r="AX19">
        <v>0</v>
      </c>
      <c r="AY19">
        <v>0</v>
      </c>
      <c r="AZ19">
        <v>22</v>
      </c>
      <c r="BA19">
        <v>18</v>
      </c>
      <c r="BB19">
        <v>52</v>
      </c>
      <c r="BC19">
        <v>70</v>
      </c>
      <c r="BD19">
        <v>92</v>
      </c>
      <c r="BE19">
        <v>75</v>
      </c>
      <c r="BF19">
        <v>177</v>
      </c>
      <c r="BG19">
        <v>188</v>
      </c>
      <c r="BH19">
        <v>15</v>
      </c>
      <c r="BI19">
        <v>11</v>
      </c>
      <c r="BJ19" t="s">
        <v>1335</v>
      </c>
      <c r="BK19" t="s">
        <v>2</v>
      </c>
      <c r="BL19" t="s">
        <v>5</v>
      </c>
      <c r="BM19" t="s">
        <v>5</v>
      </c>
      <c r="BN19" t="s">
        <v>5</v>
      </c>
      <c r="BO19" t="s">
        <v>1472</v>
      </c>
      <c r="BP19">
        <v>280</v>
      </c>
      <c r="BQ19">
        <v>358</v>
      </c>
      <c r="BR19">
        <v>362</v>
      </c>
      <c r="BS19" t="s">
        <v>1349</v>
      </c>
      <c r="BT19" t="s">
        <v>1365</v>
      </c>
      <c r="BU19" t="s">
        <v>1817</v>
      </c>
      <c r="BV19" t="s">
        <v>1823</v>
      </c>
      <c r="BW19" t="s">
        <v>1818</v>
      </c>
      <c r="BX19" t="s">
        <v>1928</v>
      </c>
      <c r="BY19" s="44" t="str">
        <f t="shared" si="0"/>
        <v>Show location</v>
      </c>
    </row>
    <row r="20" spans="1:77" x14ac:dyDescent="0.3">
      <c r="A20" s="51" t="s">
        <v>1608</v>
      </c>
      <c r="B20" t="s">
        <v>2650</v>
      </c>
      <c r="C20" t="s">
        <v>2647</v>
      </c>
      <c r="D20" t="s">
        <v>2648</v>
      </c>
      <c r="E20" t="s">
        <v>102</v>
      </c>
      <c r="F20" t="s">
        <v>1349</v>
      </c>
      <c r="G20" t="s">
        <v>1595</v>
      </c>
      <c r="H20" t="s">
        <v>1817</v>
      </c>
      <c r="I20" t="s">
        <v>1365</v>
      </c>
      <c r="J20" t="s">
        <v>1601</v>
      </c>
      <c r="K20" t="s">
        <v>1823</v>
      </c>
      <c r="L20" t="s">
        <v>2619</v>
      </c>
      <c r="M20" t="s">
        <v>123</v>
      </c>
      <c r="N20" t="s">
        <v>1493</v>
      </c>
      <c r="O20">
        <v>11.32413</v>
      </c>
      <c r="P20">
        <v>34.337429999999998</v>
      </c>
      <c r="Q20" t="s">
        <v>1</v>
      </c>
      <c r="R20" t="s">
        <v>95</v>
      </c>
      <c r="U20">
        <v>35</v>
      </c>
      <c r="V20">
        <v>175</v>
      </c>
      <c r="Y20">
        <v>29</v>
      </c>
      <c r="Z20">
        <v>145</v>
      </c>
      <c r="AA20">
        <v>6</v>
      </c>
      <c r="AB20">
        <v>30</v>
      </c>
      <c r="AI20" t="s">
        <v>1349</v>
      </c>
      <c r="AJ20" t="s">
        <v>1365</v>
      </c>
      <c r="AO20" t="s">
        <v>1745</v>
      </c>
      <c r="AP20" t="s">
        <v>1471</v>
      </c>
      <c r="AQ20" t="s">
        <v>1471</v>
      </c>
      <c r="AR20" t="s">
        <v>1471</v>
      </c>
      <c r="AT20">
        <v>35</v>
      </c>
      <c r="AZ20">
        <v>10</v>
      </c>
      <c r="BA20">
        <v>7</v>
      </c>
      <c r="BB20">
        <v>7</v>
      </c>
      <c r="BC20">
        <v>12</v>
      </c>
      <c r="BD20">
        <v>17</v>
      </c>
      <c r="BE20">
        <v>22</v>
      </c>
      <c r="BF20">
        <v>50</v>
      </c>
      <c r="BG20">
        <v>46</v>
      </c>
      <c r="BH20">
        <v>2</v>
      </c>
      <c r="BI20">
        <v>2</v>
      </c>
      <c r="BJ20" t="s">
        <v>1676</v>
      </c>
      <c r="BK20" t="s">
        <v>2</v>
      </c>
      <c r="BL20" t="s">
        <v>5</v>
      </c>
      <c r="BM20" t="s">
        <v>5</v>
      </c>
      <c r="BN20" t="s">
        <v>5</v>
      </c>
      <c r="BO20" t="s">
        <v>1472</v>
      </c>
      <c r="BP20">
        <v>1490</v>
      </c>
      <c r="BQ20">
        <v>86</v>
      </c>
      <c r="BR20">
        <v>89</v>
      </c>
      <c r="BS20" t="s">
        <v>1349</v>
      </c>
      <c r="BT20" t="s">
        <v>1365</v>
      </c>
      <c r="BU20" t="s">
        <v>1817</v>
      </c>
      <c r="BV20" t="s">
        <v>1823</v>
      </c>
      <c r="BW20" t="s">
        <v>1818</v>
      </c>
      <c r="BX20" t="s">
        <v>1936</v>
      </c>
      <c r="BY20" s="44" t="str">
        <f t="shared" si="0"/>
        <v>Show location</v>
      </c>
    </row>
    <row r="21" spans="1:77" x14ac:dyDescent="0.3">
      <c r="A21" s="51" t="s">
        <v>1770</v>
      </c>
      <c r="B21" t="s">
        <v>2650</v>
      </c>
      <c r="C21" t="s">
        <v>2647</v>
      </c>
      <c r="D21" t="s">
        <v>2648</v>
      </c>
      <c r="E21" t="s">
        <v>102</v>
      </c>
      <c r="F21" t="s">
        <v>1349</v>
      </c>
      <c r="G21" t="s">
        <v>1595</v>
      </c>
      <c r="H21" t="s">
        <v>1817</v>
      </c>
      <c r="I21" t="s">
        <v>1365</v>
      </c>
      <c r="J21" t="s">
        <v>1601</v>
      </c>
      <c r="K21" t="s">
        <v>1823</v>
      </c>
      <c r="L21" t="s">
        <v>2620</v>
      </c>
      <c r="M21" t="s">
        <v>1775</v>
      </c>
      <c r="N21" t="s">
        <v>4</v>
      </c>
      <c r="O21">
        <v>11.748530000000001</v>
      </c>
      <c r="P21">
        <v>34.327170000000002</v>
      </c>
      <c r="Q21" t="s">
        <v>6</v>
      </c>
      <c r="R21" t="s">
        <v>95</v>
      </c>
      <c r="S21">
        <v>2500</v>
      </c>
      <c r="T21">
        <v>15000</v>
      </c>
      <c r="U21">
        <v>2500</v>
      </c>
      <c r="V21">
        <v>15000</v>
      </c>
      <c r="Y21">
        <v>2500</v>
      </c>
      <c r="Z21">
        <v>15000</v>
      </c>
      <c r="AI21" t="s">
        <v>1349</v>
      </c>
      <c r="AJ21" t="s">
        <v>1365</v>
      </c>
      <c r="AO21" t="s">
        <v>1745</v>
      </c>
      <c r="AP21" t="s">
        <v>1471</v>
      </c>
      <c r="AQ21" t="s">
        <v>1471</v>
      </c>
      <c r="AR21" t="s">
        <v>1471</v>
      </c>
      <c r="AS21">
        <v>0</v>
      </c>
      <c r="AT21">
        <v>0</v>
      </c>
      <c r="AU21">
        <v>0</v>
      </c>
      <c r="AV21">
        <v>0</v>
      </c>
      <c r="AW21">
        <v>0</v>
      </c>
      <c r="AX21">
        <v>2500</v>
      </c>
      <c r="AY21">
        <v>0</v>
      </c>
      <c r="AZ21">
        <v>1137</v>
      </c>
      <c r="BA21">
        <v>704</v>
      </c>
      <c r="BB21">
        <v>1083</v>
      </c>
      <c r="BC21">
        <v>1570</v>
      </c>
      <c r="BD21">
        <v>2816</v>
      </c>
      <c r="BE21">
        <v>2438</v>
      </c>
      <c r="BF21">
        <v>2437</v>
      </c>
      <c r="BG21">
        <v>2274</v>
      </c>
      <c r="BH21">
        <v>379</v>
      </c>
      <c r="BI21">
        <v>162</v>
      </c>
      <c r="BJ21" t="s">
        <v>1335</v>
      </c>
      <c r="BK21" t="s">
        <v>2</v>
      </c>
      <c r="BL21" t="s">
        <v>5</v>
      </c>
      <c r="BM21" t="s">
        <v>3</v>
      </c>
      <c r="BN21" t="s">
        <v>3</v>
      </c>
      <c r="BO21" t="s">
        <v>1472</v>
      </c>
      <c r="BP21">
        <v>279</v>
      </c>
      <c r="BQ21">
        <v>7852</v>
      </c>
      <c r="BR21">
        <v>7148</v>
      </c>
      <c r="BS21" t="s">
        <v>1349</v>
      </c>
      <c r="BT21" t="s">
        <v>1748</v>
      </c>
      <c r="BU21" t="s">
        <v>1817</v>
      </c>
      <c r="BV21" t="s">
        <v>1819</v>
      </c>
      <c r="BW21" t="s">
        <v>1818</v>
      </c>
      <c r="BX21" t="s">
        <v>1930</v>
      </c>
      <c r="BY21" s="44" t="str">
        <f t="shared" si="0"/>
        <v>Show location</v>
      </c>
    </row>
    <row r="22" spans="1:77" x14ac:dyDescent="0.3">
      <c r="A22" s="51" t="s">
        <v>1770</v>
      </c>
      <c r="B22" t="s">
        <v>2650</v>
      </c>
      <c r="C22" t="s">
        <v>2647</v>
      </c>
      <c r="D22" t="s">
        <v>2648</v>
      </c>
      <c r="E22" t="s">
        <v>102</v>
      </c>
      <c r="F22" t="s">
        <v>1349</v>
      </c>
      <c r="G22" t="s">
        <v>1595</v>
      </c>
      <c r="H22" t="s">
        <v>1817</v>
      </c>
      <c r="I22" t="s">
        <v>1365</v>
      </c>
      <c r="J22" t="s">
        <v>1601</v>
      </c>
      <c r="K22" t="s">
        <v>1823</v>
      </c>
      <c r="L22" t="s">
        <v>1773</v>
      </c>
      <c r="M22" t="s">
        <v>1774</v>
      </c>
      <c r="N22" t="s">
        <v>4</v>
      </c>
      <c r="O22">
        <v>11.288360000000001</v>
      </c>
      <c r="P22">
        <v>34.124189999999999</v>
      </c>
      <c r="Q22" t="s">
        <v>1</v>
      </c>
      <c r="R22" t="s">
        <v>95</v>
      </c>
      <c r="S22">
        <v>739</v>
      </c>
      <c r="T22">
        <v>4434</v>
      </c>
      <c r="U22">
        <v>739</v>
      </c>
      <c r="V22">
        <v>4434</v>
      </c>
      <c r="Y22">
        <v>510</v>
      </c>
      <c r="Z22">
        <v>3060</v>
      </c>
      <c r="AA22">
        <v>100</v>
      </c>
      <c r="AB22">
        <v>600</v>
      </c>
      <c r="AC22">
        <v>50</v>
      </c>
      <c r="AD22">
        <v>300</v>
      </c>
      <c r="AE22">
        <v>40</v>
      </c>
      <c r="AF22">
        <v>240</v>
      </c>
      <c r="AG22">
        <v>39</v>
      </c>
      <c r="AH22">
        <v>234</v>
      </c>
      <c r="AI22" t="s">
        <v>1349</v>
      </c>
      <c r="AJ22" t="s">
        <v>1365</v>
      </c>
      <c r="AO22" t="s">
        <v>1745</v>
      </c>
      <c r="AP22" t="s">
        <v>1471</v>
      </c>
      <c r="AQ22" t="s">
        <v>1471</v>
      </c>
      <c r="AR22" t="s">
        <v>1471</v>
      </c>
      <c r="AS22">
        <v>0</v>
      </c>
      <c r="AT22">
        <v>739</v>
      </c>
      <c r="AU22">
        <v>0</v>
      </c>
      <c r="AV22">
        <v>0</v>
      </c>
      <c r="AW22">
        <v>0</v>
      </c>
      <c r="AX22">
        <v>0</v>
      </c>
      <c r="AY22">
        <v>0</v>
      </c>
      <c r="AZ22">
        <v>81</v>
      </c>
      <c r="BA22">
        <v>81</v>
      </c>
      <c r="BB22">
        <v>730</v>
      </c>
      <c r="BC22">
        <v>324</v>
      </c>
      <c r="BD22">
        <v>730</v>
      </c>
      <c r="BE22">
        <v>1028</v>
      </c>
      <c r="BF22">
        <v>676</v>
      </c>
      <c r="BG22">
        <v>703</v>
      </c>
      <c r="BH22">
        <v>81</v>
      </c>
      <c r="BI22">
        <v>0</v>
      </c>
      <c r="BJ22" t="s">
        <v>1335</v>
      </c>
      <c r="BK22" t="s">
        <v>2</v>
      </c>
      <c r="BL22" t="s">
        <v>3</v>
      </c>
      <c r="BM22" t="s">
        <v>3</v>
      </c>
      <c r="BN22" t="s">
        <v>5</v>
      </c>
      <c r="BO22" t="s">
        <v>1472</v>
      </c>
      <c r="BP22">
        <v>281</v>
      </c>
      <c r="BQ22">
        <v>2298</v>
      </c>
      <c r="BR22">
        <v>2136</v>
      </c>
      <c r="BS22" t="s">
        <v>1349</v>
      </c>
      <c r="BT22" t="s">
        <v>1365</v>
      </c>
      <c r="BU22" t="s">
        <v>1817</v>
      </c>
      <c r="BV22" t="s">
        <v>1823</v>
      </c>
      <c r="BW22" t="s">
        <v>1818</v>
      </c>
      <c r="BX22" t="s">
        <v>1929</v>
      </c>
      <c r="BY22" s="44" t="str">
        <f t="shared" si="0"/>
        <v>Show location</v>
      </c>
    </row>
    <row r="23" spans="1:77" x14ac:dyDescent="0.3">
      <c r="A23" s="51" t="s">
        <v>1608</v>
      </c>
      <c r="B23" t="s">
        <v>2650</v>
      </c>
      <c r="C23" t="s">
        <v>2647</v>
      </c>
      <c r="D23" t="s">
        <v>2648</v>
      </c>
      <c r="E23" t="s">
        <v>102</v>
      </c>
      <c r="F23" t="s">
        <v>1349</v>
      </c>
      <c r="G23" t="s">
        <v>1595</v>
      </c>
      <c r="H23" t="s">
        <v>1817</v>
      </c>
      <c r="I23" t="s">
        <v>1365</v>
      </c>
      <c r="J23" t="s">
        <v>1601</v>
      </c>
      <c r="K23" t="s">
        <v>1823</v>
      </c>
      <c r="L23" t="s">
        <v>124</v>
      </c>
      <c r="M23" t="s">
        <v>125</v>
      </c>
      <c r="N23" t="s">
        <v>1493</v>
      </c>
      <c r="O23">
        <v>11.407</v>
      </c>
      <c r="P23">
        <v>34.366849999999999</v>
      </c>
      <c r="Q23" t="s">
        <v>1</v>
      </c>
      <c r="R23" t="s">
        <v>95</v>
      </c>
      <c r="U23">
        <v>243</v>
      </c>
      <c r="V23">
        <v>1215</v>
      </c>
      <c r="Y23">
        <v>243</v>
      </c>
      <c r="Z23">
        <v>1215</v>
      </c>
      <c r="AI23" t="s">
        <v>1349</v>
      </c>
      <c r="AJ23" t="s">
        <v>1365</v>
      </c>
      <c r="AO23" t="s">
        <v>1745</v>
      </c>
      <c r="AP23" t="s">
        <v>1471</v>
      </c>
      <c r="AQ23" t="s">
        <v>1471</v>
      </c>
      <c r="AR23" t="s">
        <v>1471</v>
      </c>
      <c r="AT23">
        <v>243</v>
      </c>
      <c r="AZ23">
        <v>26</v>
      </c>
      <c r="BA23">
        <v>39</v>
      </c>
      <c r="BB23">
        <v>65</v>
      </c>
      <c r="BC23">
        <v>52</v>
      </c>
      <c r="BD23">
        <v>157</v>
      </c>
      <c r="BE23">
        <v>118</v>
      </c>
      <c r="BF23">
        <v>392</v>
      </c>
      <c r="BG23">
        <v>340</v>
      </c>
      <c r="BH23">
        <v>13</v>
      </c>
      <c r="BI23">
        <v>13</v>
      </c>
      <c r="BJ23" t="s">
        <v>1676</v>
      </c>
      <c r="BK23" t="s">
        <v>2</v>
      </c>
      <c r="BL23" t="s">
        <v>5</v>
      </c>
      <c r="BM23" t="s">
        <v>5</v>
      </c>
      <c r="BN23" t="s">
        <v>5</v>
      </c>
      <c r="BO23" t="s">
        <v>1472</v>
      </c>
      <c r="BP23">
        <v>1492</v>
      </c>
      <c r="BQ23">
        <v>653</v>
      </c>
      <c r="BR23">
        <v>562</v>
      </c>
      <c r="BS23" t="s">
        <v>1349</v>
      </c>
      <c r="BT23" t="s">
        <v>1365</v>
      </c>
      <c r="BU23" t="s">
        <v>1817</v>
      </c>
      <c r="BV23" t="s">
        <v>1823</v>
      </c>
      <c r="BW23" t="s">
        <v>1818</v>
      </c>
      <c r="BX23" t="s">
        <v>1937</v>
      </c>
      <c r="BY23" s="44" t="str">
        <f t="shared" si="0"/>
        <v>Show location</v>
      </c>
    </row>
    <row r="24" spans="1:77" x14ac:dyDescent="0.3">
      <c r="A24" s="51" t="s">
        <v>1600</v>
      </c>
      <c r="B24" t="s">
        <v>2650</v>
      </c>
      <c r="C24" t="s">
        <v>2647</v>
      </c>
      <c r="D24" t="s">
        <v>2648</v>
      </c>
      <c r="E24" t="s">
        <v>102</v>
      </c>
      <c r="F24" t="s">
        <v>1349</v>
      </c>
      <c r="G24" t="s">
        <v>1595</v>
      </c>
      <c r="H24" t="s">
        <v>1817</v>
      </c>
      <c r="I24" t="s">
        <v>1365</v>
      </c>
      <c r="J24" t="s">
        <v>1601</v>
      </c>
      <c r="K24" t="s">
        <v>1823</v>
      </c>
      <c r="L24" t="s">
        <v>2621</v>
      </c>
      <c r="M24" t="s">
        <v>126</v>
      </c>
      <c r="N24" t="s">
        <v>1493</v>
      </c>
      <c r="O24">
        <v>11.36792</v>
      </c>
      <c r="P24">
        <v>33.636270000000003</v>
      </c>
      <c r="Q24" t="s">
        <v>1</v>
      </c>
      <c r="R24" t="s">
        <v>95</v>
      </c>
      <c r="U24">
        <v>181</v>
      </c>
      <c r="V24">
        <v>1089</v>
      </c>
      <c r="Y24">
        <v>181</v>
      </c>
      <c r="Z24">
        <v>1089</v>
      </c>
      <c r="AI24" t="s">
        <v>1349</v>
      </c>
      <c r="AJ24" t="s">
        <v>1714</v>
      </c>
      <c r="AK24" t="s">
        <v>1349</v>
      </c>
      <c r="AL24" t="s">
        <v>1365</v>
      </c>
      <c r="AO24" t="s">
        <v>1745</v>
      </c>
      <c r="AP24" t="s">
        <v>1939</v>
      </c>
      <c r="AQ24" t="s">
        <v>1471</v>
      </c>
      <c r="AR24" t="s">
        <v>1471</v>
      </c>
      <c r="AT24">
        <v>130</v>
      </c>
      <c r="AY24">
        <v>51</v>
      </c>
      <c r="AZ24">
        <v>43</v>
      </c>
      <c r="BA24">
        <v>32</v>
      </c>
      <c r="BB24">
        <v>75</v>
      </c>
      <c r="BC24">
        <v>97</v>
      </c>
      <c r="BD24">
        <v>183</v>
      </c>
      <c r="BE24">
        <v>163</v>
      </c>
      <c r="BF24">
        <v>248</v>
      </c>
      <c r="BG24">
        <v>226</v>
      </c>
      <c r="BH24">
        <v>11</v>
      </c>
      <c r="BI24">
        <v>11</v>
      </c>
      <c r="BJ24" t="s">
        <v>1676</v>
      </c>
      <c r="BK24" t="s">
        <v>2</v>
      </c>
      <c r="BL24" t="s">
        <v>5</v>
      </c>
      <c r="BM24" t="s">
        <v>5</v>
      </c>
      <c r="BN24" t="s">
        <v>5</v>
      </c>
      <c r="BO24" t="s">
        <v>1472</v>
      </c>
      <c r="BP24">
        <v>1480</v>
      </c>
      <c r="BQ24">
        <v>560</v>
      </c>
      <c r="BR24">
        <v>529</v>
      </c>
      <c r="BS24" t="s">
        <v>1349</v>
      </c>
      <c r="BT24" t="s">
        <v>1365</v>
      </c>
      <c r="BU24" t="s">
        <v>1817</v>
      </c>
      <c r="BV24" t="s">
        <v>1823</v>
      </c>
      <c r="BW24" t="s">
        <v>1818</v>
      </c>
      <c r="BX24" t="s">
        <v>1945</v>
      </c>
      <c r="BY24" s="44" t="str">
        <f t="shared" si="0"/>
        <v>Show location</v>
      </c>
    </row>
    <row r="25" spans="1:77" x14ac:dyDescent="0.3">
      <c r="A25" s="51" t="s">
        <v>1608</v>
      </c>
      <c r="B25" t="s">
        <v>2650</v>
      </c>
      <c r="C25" t="s">
        <v>2647</v>
      </c>
      <c r="D25" t="s">
        <v>2648</v>
      </c>
      <c r="E25" t="s">
        <v>102</v>
      </c>
      <c r="F25" t="s">
        <v>1349</v>
      </c>
      <c r="G25" t="s">
        <v>1595</v>
      </c>
      <c r="H25" t="s">
        <v>1817</v>
      </c>
      <c r="I25" t="s">
        <v>1365</v>
      </c>
      <c r="J25" t="s">
        <v>1601</v>
      </c>
      <c r="K25" t="s">
        <v>1823</v>
      </c>
      <c r="L25" t="s">
        <v>127</v>
      </c>
      <c r="M25" t="s">
        <v>128</v>
      </c>
      <c r="N25" t="s">
        <v>1493</v>
      </c>
      <c r="O25">
        <v>11.337300000000001</v>
      </c>
      <c r="P25">
        <v>34.34093</v>
      </c>
      <c r="Q25" t="s">
        <v>1</v>
      </c>
      <c r="R25" t="s">
        <v>95</v>
      </c>
      <c r="U25">
        <v>235</v>
      </c>
      <c r="V25">
        <v>1175</v>
      </c>
      <c r="Y25">
        <v>235</v>
      </c>
      <c r="Z25">
        <v>1175</v>
      </c>
      <c r="AI25" t="s">
        <v>1349</v>
      </c>
      <c r="AJ25" t="s">
        <v>1365</v>
      </c>
      <c r="AO25" t="s">
        <v>1745</v>
      </c>
      <c r="AP25" t="s">
        <v>1471</v>
      </c>
      <c r="AQ25" t="s">
        <v>1471</v>
      </c>
      <c r="AR25" t="s">
        <v>1471</v>
      </c>
      <c r="AT25">
        <v>235</v>
      </c>
      <c r="AZ25">
        <v>15</v>
      </c>
      <c r="BA25">
        <v>45</v>
      </c>
      <c r="BB25">
        <v>59</v>
      </c>
      <c r="BC25">
        <v>89</v>
      </c>
      <c r="BD25">
        <v>134</v>
      </c>
      <c r="BE25">
        <v>193</v>
      </c>
      <c r="BF25">
        <v>312</v>
      </c>
      <c r="BG25">
        <v>283</v>
      </c>
      <c r="BH25">
        <v>15</v>
      </c>
      <c r="BI25">
        <v>30</v>
      </c>
      <c r="BJ25" t="s">
        <v>1676</v>
      </c>
      <c r="BK25" t="s">
        <v>2</v>
      </c>
      <c r="BL25" t="s">
        <v>5</v>
      </c>
      <c r="BM25" t="s">
        <v>5</v>
      </c>
      <c r="BN25" t="s">
        <v>5</v>
      </c>
      <c r="BO25" t="s">
        <v>1472</v>
      </c>
      <c r="BP25">
        <v>1491</v>
      </c>
      <c r="BQ25">
        <v>535</v>
      </c>
      <c r="BR25">
        <v>640</v>
      </c>
      <c r="BS25" t="s">
        <v>1349</v>
      </c>
      <c r="BT25" t="s">
        <v>1365</v>
      </c>
      <c r="BU25" t="s">
        <v>1817</v>
      </c>
      <c r="BV25" t="s">
        <v>1823</v>
      </c>
      <c r="BW25" t="s">
        <v>1818</v>
      </c>
      <c r="BX25" t="s">
        <v>1938</v>
      </c>
      <c r="BY25" s="44" t="str">
        <f t="shared" si="0"/>
        <v>Show location</v>
      </c>
    </row>
    <row r="26" spans="1:77" x14ac:dyDescent="0.3">
      <c r="A26" s="51" t="s">
        <v>1609</v>
      </c>
      <c r="B26" t="s">
        <v>2650</v>
      </c>
      <c r="C26" t="s">
        <v>2647</v>
      </c>
      <c r="D26" t="s">
        <v>2648</v>
      </c>
      <c r="E26" t="s">
        <v>102</v>
      </c>
      <c r="F26" t="s">
        <v>1349</v>
      </c>
      <c r="G26" t="s">
        <v>1595</v>
      </c>
      <c r="H26" t="s">
        <v>1817</v>
      </c>
      <c r="I26" t="s">
        <v>1366</v>
      </c>
      <c r="J26" t="s">
        <v>1610</v>
      </c>
      <c r="K26" t="s">
        <v>1826</v>
      </c>
      <c r="L26" t="s">
        <v>2622</v>
      </c>
      <c r="M26" t="s">
        <v>131</v>
      </c>
      <c r="N26" t="s">
        <v>1493</v>
      </c>
      <c r="O26">
        <v>11.88705</v>
      </c>
      <c r="P26">
        <v>34.301099999999998</v>
      </c>
      <c r="Q26" t="s">
        <v>1</v>
      </c>
      <c r="R26" t="s">
        <v>1497</v>
      </c>
      <c r="U26">
        <v>143</v>
      </c>
      <c r="V26">
        <v>715</v>
      </c>
      <c r="Y26">
        <v>143</v>
      </c>
      <c r="Z26">
        <v>715</v>
      </c>
      <c r="AI26" t="s">
        <v>1349</v>
      </c>
      <c r="AJ26" t="s">
        <v>1714</v>
      </c>
      <c r="AK26" t="s">
        <v>1349</v>
      </c>
      <c r="AL26" t="s">
        <v>1365</v>
      </c>
      <c r="AO26" t="s">
        <v>1745</v>
      </c>
      <c r="AP26" t="s">
        <v>1471</v>
      </c>
      <c r="AQ26" t="s">
        <v>1471</v>
      </c>
      <c r="AR26" t="s">
        <v>1471</v>
      </c>
      <c r="AT26">
        <v>143</v>
      </c>
      <c r="AZ26">
        <v>30</v>
      </c>
      <c r="BA26">
        <v>22</v>
      </c>
      <c r="BB26">
        <v>37</v>
      </c>
      <c r="BC26">
        <v>15</v>
      </c>
      <c r="BD26">
        <v>74</v>
      </c>
      <c r="BE26">
        <v>121</v>
      </c>
      <c r="BF26">
        <v>156</v>
      </c>
      <c r="BG26">
        <v>216</v>
      </c>
      <c r="BH26">
        <v>22</v>
      </c>
      <c r="BI26">
        <v>22</v>
      </c>
      <c r="BJ26" t="s">
        <v>1334</v>
      </c>
      <c r="BK26" t="s">
        <v>2</v>
      </c>
      <c r="BL26" t="s">
        <v>5</v>
      </c>
      <c r="BM26" t="s">
        <v>5</v>
      </c>
      <c r="BN26" t="s">
        <v>5</v>
      </c>
      <c r="BO26" t="s">
        <v>1472</v>
      </c>
      <c r="BP26">
        <v>1493</v>
      </c>
      <c r="BQ26">
        <v>319</v>
      </c>
      <c r="BR26">
        <v>396</v>
      </c>
      <c r="BS26" t="s">
        <v>1349</v>
      </c>
      <c r="BT26" t="s">
        <v>1366</v>
      </c>
      <c r="BU26" t="s">
        <v>1817</v>
      </c>
      <c r="BV26" t="s">
        <v>1826</v>
      </c>
      <c r="BW26" t="s">
        <v>1818</v>
      </c>
      <c r="BX26" t="s">
        <v>1942</v>
      </c>
      <c r="BY26" s="44" t="str">
        <f t="shared" si="0"/>
        <v>Show location</v>
      </c>
    </row>
    <row r="27" spans="1:77" x14ac:dyDescent="0.3">
      <c r="A27" s="51" t="s">
        <v>1609</v>
      </c>
      <c r="B27" t="s">
        <v>2650</v>
      </c>
      <c r="C27" t="s">
        <v>2647</v>
      </c>
      <c r="D27" t="s">
        <v>2648</v>
      </c>
      <c r="E27" t="s">
        <v>102</v>
      </c>
      <c r="F27" t="s">
        <v>1349</v>
      </c>
      <c r="G27" t="s">
        <v>1595</v>
      </c>
      <c r="H27" t="s">
        <v>1817</v>
      </c>
      <c r="I27" t="s">
        <v>1366</v>
      </c>
      <c r="J27" t="s">
        <v>1610</v>
      </c>
      <c r="K27" t="s">
        <v>1826</v>
      </c>
      <c r="L27" t="s">
        <v>2623</v>
      </c>
      <c r="M27" t="s">
        <v>130</v>
      </c>
      <c r="N27" t="s">
        <v>1493</v>
      </c>
      <c r="O27">
        <v>11.756919999999999</v>
      </c>
      <c r="P27">
        <v>34.335070000000002</v>
      </c>
      <c r="Q27" t="s">
        <v>6</v>
      </c>
      <c r="R27" t="s">
        <v>1497</v>
      </c>
      <c r="U27">
        <v>876</v>
      </c>
      <c r="V27">
        <v>8036</v>
      </c>
      <c r="Y27">
        <v>876</v>
      </c>
      <c r="Z27">
        <v>8036</v>
      </c>
      <c r="AI27" t="s">
        <v>1349</v>
      </c>
      <c r="AJ27" t="s">
        <v>1714</v>
      </c>
      <c r="AO27" t="s">
        <v>1745</v>
      </c>
      <c r="AP27" t="s">
        <v>1939</v>
      </c>
      <c r="AQ27" t="s">
        <v>1471</v>
      </c>
      <c r="AR27" t="s">
        <v>1471</v>
      </c>
      <c r="AT27">
        <v>876</v>
      </c>
      <c r="AZ27">
        <v>199</v>
      </c>
      <c r="BA27">
        <v>332</v>
      </c>
      <c r="BB27">
        <v>664</v>
      </c>
      <c r="BC27">
        <v>731</v>
      </c>
      <c r="BD27">
        <v>797</v>
      </c>
      <c r="BE27">
        <v>598</v>
      </c>
      <c r="BF27">
        <v>2125</v>
      </c>
      <c r="BG27">
        <v>2391</v>
      </c>
      <c r="BH27">
        <v>133</v>
      </c>
      <c r="BI27">
        <v>66</v>
      </c>
      <c r="BJ27" t="s">
        <v>1334</v>
      </c>
      <c r="BK27" t="s">
        <v>2</v>
      </c>
      <c r="BL27" t="s">
        <v>5</v>
      </c>
      <c r="BM27" t="s">
        <v>5</v>
      </c>
      <c r="BN27" t="s">
        <v>5</v>
      </c>
      <c r="BO27" t="s">
        <v>1472</v>
      </c>
      <c r="BP27">
        <v>1495</v>
      </c>
      <c r="BQ27">
        <v>3918</v>
      </c>
      <c r="BR27">
        <v>4118</v>
      </c>
      <c r="BS27" t="s">
        <v>1349</v>
      </c>
      <c r="BT27" t="s">
        <v>1748</v>
      </c>
      <c r="BU27" t="s">
        <v>1817</v>
      </c>
      <c r="BV27" t="s">
        <v>1819</v>
      </c>
      <c r="BW27" t="s">
        <v>1818</v>
      </c>
      <c r="BX27" t="s">
        <v>1941</v>
      </c>
      <c r="BY27" s="44" t="str">
        <f t="shared" si="0"/>
        <v>Show location</v>
      </c>
    </row>
    <row r="28" spans="1:77" x14ac:dyDescent="0.3">
      <c r="A28" s="51" t="s">
        <v>1609</v>
      </c>
      <c r="B28" t="s">
        <v>2650</v>
      </c>
      <c r="C28" t="s">
        <v>2647</v>
      </c>
      <c r="D28" t="s">
        <v>2648</v>
      </c>
      <c r="E28" t="s">
        <v>102</v>
      </c>
      <c r="F28" t="s">
        <v>1349</v>
      </c>
      <c r="G28" t="s">
        <v>1595</v>
      </c>
      <c r="H28" t="s">
        <v>1817</v>
      </c>
      <c r="I28" t="s">
        <v>1366</v>
      </c>
      <c r="J28" t="s">
        <v>1610</v>
      </c>
      <c r="K28" t="s">
        <v>1826</v>
      </c>
      <c r="L28" t="s">
        <v>2624</v>
      </c>
      <c r="M28" t="s">
        <v>129</v>
      </c>
      <c r="N28" t="s">
        <v>1493</v>
      </c>
      <c r="O28">
        <v>11.83428</v>
      </c>
      <c r="P28">
        <v>34.333730000000003</v>
      </c>
      <c r="Q28" t="s">
        <v>6</v>
      </c>
      <c r="R28" t="s">
        <v>1497</v>
      </c>
      <c r="U28">
        <v>500</v>
      </c>
      <c r="V28">
        <v>3000</v>
      </c>
      <c r="Y28">
        <v>500</v>
      </c>
      <c r="Z28">
        <v>3000</v>
      </c>
      <c r="AI28" t="s">
        <v>1349</v>
      </c>
      <c r="AJ28" t="s">
        <v>1363</v>
      </c>
      <c r="AK28" t="s">
        <v>1349</v>
      </c>
      <c r="AL28" t="s">
        <v>1714</v>
      </c>
      <c r="AM28" t="s">
        <v>1349</v>
      </c>
      <c r="AN28" t="s">
        <v>1365</v>
      </c>
      <c r="AO28" t="s">
        <v>1745</v>
      </c>
      <c r="AP28" t="s">
        <v>1939</v>
      </c>
      <c r="AQ28" t="s">
        <v>1471</v>
      </c>
      <c r="AR28" t="s">
        <v>1471</v>
      </c>
      <c r="AT28">
        <v>500</v>
      </c>
      <c r="AZ28">
        <v>82</v>
      </c>
      <c r="BA28">
        <v>109</v>
      </c>
      <c r="BB28">
        <v>136</v>
      </c>
      <c r="BC28">
        <v>164</v>
      </c>
      <c r="BD28">
        <v>327</v>
      </c>
      <c r="BE28">
        <v>436</v>
      </c>
      <c r="BF28">
        <v>791</v>
      </c>
      <c r="BG28">
        <v>818</v>
      </c>
      <c r="BH28">
        <v>55</v>
      </c>
      <c r="BI28">
        <v>82</v>
      </c>
      <c r="BJ28" t="s">
        <v>1334</v>
      </c>
      <c r="BK28" t="s">
        <v>2</v>
      </c>
      <c r="BL28" t="s">
        <v>5</v>
      </c>
      <c r="BM28" t="s">
        <v>5</v>
      </c>
      <c r="BN28" t="s">
        <v>5</v>
      </c>
      <c r="BO28" t="s">
        <v>1472</v>
      </c>
      <c r="BP28">
        <v>1579</v>
      </c>
      <c r="BQ28">
        <v>1391</v>
      </c>
      <c r="BR28">
        <v>1609</v>
      </c>
      <c r="BS28" t="s">
        <v>1349</v>
      </c>
      <c r="BT28" t="s">
        <v>1366</v>
      </c>
      <c r="BU28" t="s">
        <v>1817</v>
      </c>
      <c r="BV28" t="s">
        <v>1826</v>
      </c>
      <c r="BW28" t="s">
        <v>1818</v>
      </c>
      <c r="BX28" t="s">
        <v>1940</v>
      </c>
      <c r="BY28" s="44" t="str">
        <f t="shared" si="0"/>
        <v>Show location</v>
      </c>
    </row>
    <row r="29" spans="1:77" x14ac:dyDescent="0.3">
      <c r="A29" s="51" t="s">
        <v>1594</v>
      </c>
      <c r="B29" t="s">
        <v>2650</v>
      </c>
      <c r="C29" t="s">
        <v>2647</v>
      </c>
      <c r="D29" t="s">
        <v>2648</v>
      </c>
      <c r="E29" t="s">
        <v>102</v>
      </c>
      <c r="F29" t="s">
        <v>1349</v>
      </c>
      <c r="G29" t="s">
        <v>1595</v>
      </c>
      <c r="H29" t="s">
        <v>1817</v>
      </c>
      <c r="I29" t="s">
        <v>1366</v>
      </c>
      <c r="J29" t="s">
        <v>1610</v>
      </c>
      <c r="K29" t="s">
        <v>1826</v>
      </c>
      <c r="L29" t="s">
        <v>132</v>
      </c>
      <c r="M29" t="s">
        <v>133</v>
      </c>
      <c r="N29" t="s">
        <v>1493</v>
      </c>
      <c r="O29">
        <v>11.82583</v>
      </c>
      <c r="P29">
        <v>34.37012</v>
      </c>
      <c r="Q29" t="s">
        <v>6</v>
      </c>
      <c r="R29" t="s">
        <v>1497</v>
      </c>
      <c r="U29">
        <v>50</v>
      </c>
      <c r="V29">
        <v>250</v>
      </c>
      <c r="Y29">
        <v>50</v>
      </c>
      <c r="Z29">
        <v>250</v>
      </c>
      <c r="AI29" t="s">
        <v>1349</v>
      </c>
      <c r="AJ29" t="s">
        <v>1714</v>
      </c>
      <c r="AO29" t="s">
        <v>1745</v>
      </c>
      <c r="AP29" t="s">
        <v>1471</v>
      </c>
      <c r="AQ29" t="s">
        <v>1471</v>
      </c>
      <c r="AR29" t="s">
        <v>1471</v>
      </c>
      <c r="AT29">
        <v>50</v>
      </c>
      <c r="AZ29">
        <v>13</v>
      </c>
      <c r="BA29">
        <v>8</v>
      </c>
      <c r="BB29">
        <v>15</v>
      </c>
      <c r="BC29">
        <v>25</v>
      </c>
      <c r="BD29">
        <v>38</v>
      </c>
      <c r="BE29">
        <v>39</v>
      </c>
      <c r="BF29">
        <v>51</v>
      </c>
      <c r="BG29">
        <v>61</v>
      </c>
      <c r="BH29">
        <v>0</v>
      </c>
      <c r="BI29">
        <v>0</v>
      </c>
      <c r="BJ29" t="s">
        <v>1334</v>
      </c>
      <c r="BK29" t="s">
        <v>2</v>
      </c>
      <c r="BL29" t="s">
        <v>5</v>
      </c>
      <c r="BM29" t="s">
        <v>3</v>
      </c>
      <c r="BN29" t="s">
        <v>5</v>
      </c>
      <c r="BO29" t="s">
        <v>1472</v>
      </c>
      <c r="BP29">
        <v>1580</v>
      </c>
      <c r="BQ29">
        <v>117</v>
      </c>
      <c r="BR29">
        <v>133</v>
      </c>
      <c r="BS29" t="s">
        <v>1349</v>
      </c>
      <c r="BT29" t="s">
        <v>1366</v>
      </c>
      <c r="BU29" t="s">
        <v>1817</v>
      </c>
      <c r="BV29" t="s">
        <v>1826</v>
      </c>
      <c r="BW29" t="s">
        <v>1818</v>
      </c>
      <c r="BX29" t="s">
        <v>1952</v>
      </c>
      <c r="BY29" s="44" t="str">
        <f t="shared" si="0"/>
        <v>Show location</v>
      </c>
    </row>
    <row r="30" spans="1:77" x14ac:dyDescent="0.3">
      <c r="A30" s="51" t="s">
        <v>1609</v>
      </c>
      <c r="B30" t="s">
        <v>2650</v>
      </c>
      <c r="C30" t="s">
        <v>2647</v>
      </c>
      <c r="D30" t="s">
        <v>2648</v>
      </c>
      <c r="E30" t="s">
        <v>102</v>
      </c>
      <c r="F30" t="s">
        <v>1349</v>
      </c>
      <c r="G30" t="s">
        <v>1595</v>
      </c>
      <c r="H30" t="s">
        <v>1817</v>
      </c>
      <c r="I30" t="s">
        <v>1366</v>
      </c>
      <c r="J30" t="s">
        <v>1610</v>
      </c>
      <c r="K30" t="s">
        <v>1826</v>
      </c>
      <c r="L30" t="s">
        <v>134</v>
      </c>
      <c r="M30" t="s">
        <v>135</v>
      </c>
      <c r="N30" t="s">
        <v>1493</v>
      </c>
      <c r="O30">
        <v>11.768179999999999</v>
      </c>
      <c r="P30">
        <v>34.324599999999997</v>
      </c>
      <c r="Q30" t="s">
        <v>6</v>
      </c>
      <c r="R30" t="s">
        <v>1497</v>
      </c>
      <c r="U30">
        <v>262</v>
      </c>
      <c r="V30">
        <v>1310</v>
      </c>
      <c r="Y30">
        <v>262</v>
      </c>
      <c r="Z30">
        <v>1310</v>
      </c>
      <c r="AI30" t="s">
        <v>1349</v>
      </c>
      <c r="AJ30" t="s">
        <v>1714</v>
      </c>
      <c r="AK30" t="s">
        <v>1349</v>
      </c>
      <c r="AL30" t="s">
        <v>1365</v>
      </c>
      <c r="AM30" t="s">
        <v>1349</v>
      </c>
      <c r="AN30" t="s">
        <v>1363</v>
      </c>
      <c r="AO30" t="s">
        <v>1745</v>
      </c>
      <c r="AP30" t="s">
        <v>1471</v>
      </c>
      <c r="AQ30" t="s">
        <v>1471</v>
      </c>
      <c r="AR30" t="s">
        <v>1471</v>
      </c>
      <c r="AT30">
        <v>262</v>
      </c>
      <c r="AZ30">
        <v>34</v>
      </c>
      <c r="BA30">
        <v>50</v>
      </c>
      <c r="BB30">
        <v>34</v>
      </c>
      <c r="BC30">
        <v>67</v>
      </c>
      <c r="BD30">
        <v>202</v>
      </c>
      <c r="BE30">
        <v>99</v>
      </c>
      <c r="BF30">
        <v>353</v>
      </c>
      <c r="BG30">
        <v>437</v>
      </c>
      <c r="BH30">
        <v>34</v>
      </c>
      <c r="BI30">
        <v>0</v>
      </c>
      <c r="BJ30" t="s">
        <v>1334</v>
      </c>
      <c r="BK30" t="s">
        <v>2</v>
      </c>
      <c r="BL30" t="s">
        <v>5</v>
      </c>
      <c r="BM30" t="s">
        <v>5</v>
      </c>
      <c r="BN30" t="s">
        <v>5</v>
      </c>
      <c r="BO30" t="s">
        <v>1472</v>
      </c>
      <c r="BP30">
        <v>1494</v>
      </c>
      <c r="BQ30">
        <v>657</v>
      </c>
      <c r="BR30">
        <v>653</v>
      </c>
      <c r="BS30" t="s">
        <v>1349</v>
      </c>
      <c r="BT30" t="s">
        <v>1748</v>
      </c>
      <c r="BU30" t="s">
        <v>1817</v>
      </c>
      <c r="BV30" t="s">
        <v>1819</v>
      </c>
      <c r="BW30" t="s">
        <v>1818</v>
      </c>
      <c r="BX30" t="s">
        <v>1943</v>
      </c>
      <c r="BY30" s="44" t="str">
        <f t="shared" si="0"/>
        <v>Show location</v>
      </c>
    </row>
    <row r="31" spans="1:77" x14ac:dyDescent="0.3">
      <c r="A31" s="51" t="s">
        <v>1752</v>
      </c>
      <c r="B31" t="s">
        <v>2650</v>
      </c>
      <c r="C31" t="s">
        <v>2647</v>
      </c>
      <c r="D31" t="s">
        <v>2648</v>
      </c>
      <c r="E31" t="s">
        <v>102</v>
      </c>
      <c r="F31" t="s">
        <v>1349</v>
      </c>
      <c r="G31" t="s">
        <v>1595</v>
      </c>
      <c r="H31" t="s">
        <v>1817</v>
      </c>
      <c r="I31" t="s">
        <v>1748</v>
      </c>
      <c r="J31" t="s">
        <v>1749</v>
      </c>
      <c r="K31" t="s">
        <v>1819</v>
      </c>
      <c r="L31" t="s">
        <v>1753</v>
      </c>
      <c r="M31" t="s">
        <v>1754</v>
      </c>
      <c r="N31" t="s">
        <v>4</v>
      </c>
      <c r="O31">
        <v>11.25489</v>
      </c>
      <c r="P31">
        <v>34.801940000000002</v>
      </c>
      <c r="Q31" t="s">
        <v>1</v>
      </c>
      <c r="R31" t="s">
        <v>95</v>
      </c>
      <c r="S31">
        <v>137</v>
      </c>
      <c r="T31">
        <v>822</v>
      </c>
      <c r="U31">
        <v>137</v>
      </c>
      <c r="V31">
        <v>822</v>
      </c>
      <c r="Y31">
        <v>135</v>
      </c>
      <c r="Z31">
        <v>810</v>
      </c>
      <c r="AG31">
        <v>2</v>
      </c>
      <c r="AH31">
        <v>12</v>
      </c>
      <c r="AI31" t="s">
        <v>1349</v>
      </c>
      <c r="AJ31" t="s">
        <v>1748</v>
      </c>
      <c r="AO31" t="s">
        <v>1745</v>
      </c>
      <c r="AP31" t="s">
        <v>1471</v>
      </c>
      <c r="AQ31" t="s">
        <v>1471</v>
      </c>
      <c r="AR31" t="s">
        <v>1471</v>
      </c>
      <c r="AS31">
        <v>0</v>
      </c>
      <c r="AT31">
        <v>137</v>
      </c>
      <c r="AU31">
        <v>0</v>
      </c>
      <c r="AV31">
        <v>0</v>
      </c>
      <c r="AW31">
        <v>0</v>
      </c>
      <c r="AX31">
        <v>0</v>
      </c>
      <c r="AY31">
        <v>0</v>
      </c>
      <c r="AZ31">
        <v>59</v>
      </c>
      <c r="BA31">
        <v>72</v>
      </c>
      <c r="BB31">
        <v>76</v>
      </c>
      <c r="BC31">
        <v>102</v>
      </c>
      <c r="BD31">
        <v>109</v>
      </c>
      <c r="BE31">
        <v>105</v>
      </c>
      <c r="BF31">
        <v>122</v>
      </c>
      <c r="BG31">
        <v>148</v>
      </c>
      <c r="BH31">
        <v>13</v>
      </c>
      <c r="BI31">
        <v>16</v>
      </c>
      <c r="BJ31" t="s">
        <v>1335</v>
      </c>
      <c r="BK31" t="s">
        <v>2</v>
      </c>
      <c r="BL31" t="s">
        <v>5</v>
      </c>
      <c r="BM31" t="s">
        <v>5</v>
      </c>
      <c r="BN31" t="s">
        <v>5</v>
      </c>
      <c r="BO31" t="s">
        <v>1472</v>
      </c>
      <c r="BP31">
        <v>265</v>
      </c>
      <c r="BQ31">
        <v>379</v>
      </c>
      <c r="BR31">
        <v>443</v>
      </c>
      <c r="BS31" t="s">
        <v>1349</v>
      </c>
      <c r="BT31" t="s">
        <v>1748</v>
      </c>
      <c r="BU31" t="s">
        <v>1817</v>
      </c>
      <c r="BV31" t="s">
        <v>1819</v>
      </c>
      <c r="BW31" t="s">
        <v>1818</v>
      </c>
      <c r="BX31" t="s">
        <v>1924</v>
      </c>
      <c r="BY31" s="44" t="str">
        <f t="shared" si="0"/>
        <v>Show location</v>
      </c>
    </row>
    <row r="32" spans="1:77" x14ac:dyDescent="0.3">
      <c r="A32" s="51" t="s">
        <v>1752</v>
      </c>
      <c r="B32" t="s">
        <v>2650</v>
      </c>
      <c r="C32" t="s">
        <v>2647</v>
      </c>
      <c r="D32" t="s">
        <v>2648</v>
      </c>
      <c r="E32" t="s">
        <v>102</v>
      </c>
      <c r="F32" t="s">
        <v>1349</v>
      </c>
      <c r="G32" t="s">
        <v>1595</v>
      </c>
      <c r="H32" t="s">
        <v>1817</v>
      </c>
      <c r="I32" t="s">
        <v>1748</v>
      </c>
      <c r="J32" t="s">
        <v>1749</v>
      </c>
      <c r="K32" t="s">
        <v>1819</v>
      </c>
      <c r="L32" t="s">
        <v>1755</v>
      </c>
      <c r="M32" t="s">
        <v>1756</v>
      </c>
      <c r="N32" t="s">
        <v>4</v>
      </c>
      <c r="O32">
        <v>11.210940000000001</v>
      </c>
      <c r="P32">
        <v>34.639918999999999</v>
      </c>
      <c r="Q32" t="s">
        <v>6</v>
      </c>
      <c r="R32" t="s">
        <v>95</v>
      </c>
      <c r="S32">
        <v>1855</v>
      </c>
      <c r="T32">
        <v>11130</v>
      </c>
      <c r="U32">
        <v>1855</v>
      </c>
      <c r="V32">
        <v>11130</v>
      </c>
      <c r="Y32">
        <v>1300</v>
      </c>
      <c r="Z32">
        <v>7800</v>
      </c>
      <c r="AA32">
        <v>350</v>
      </c>
      <c r="AB32">
        <v>2100</v>
      </c>
      <c r="AC32">
        <v>150</v>
      </c>
      <c r="AD32">
        <v>900</v>
      </c>
      <c r="AE32">
        <v>25</v>
      </c>
      <c r="AF32">
        <v>150</v>
      </c>
      <c r="AG32">
        <v>30</v>
      </c>
      <c r="AH32">
        <v>180</v>
      </c>
      <c r="AI32" t="s">
        <v>1349</v>
      </c>
      <c r="AJ32" t="s">
        <v>1714</v>
      </c>
      <c r="AO32" t="s">
        <v>1745</v>
      </c>
      <c r="AP32" t="s">
        <v>1471</v>
      </c>
      <c r="AQ32" t="s">
        <v>1471</v>
      </c>
      <c r="AR32" t="s">
        <v>1471</v>
      </c>
      <c r="AS32">
        <v>0</v>
      </c>
      <c r="AT32">
        <v>1855</v>
      </c>
      <c r="AU32">
        <v>0</v>
      </c>
      <c r="AV32">
        <v>0</v>
      </c>
      <c r="AW32">
        <v>0</v>
      </c>
      <c r="AX32">
        <v>0</v>
      </c>
      <c r="AY32">
        <v>0</v>
      </c>
      <c r="AZ32">
        <v>200</v>
      </c>
      <c r="BA32">
        <v>333</v>
      </c>
      <c r="BB32">
        <v>600</v>
      </c>
      <c r="BC32">
        <v>933</v>
      </c>
      <c r="BD32">
        <v>1866</v>
      </c>
      <c r="BE32">
        <v>2600</v>
      </c>
      <c r="BF32">
        <v>1799</v>
      </c>
      <c r="BG32">
        <v>2399</v>
      </c>
      <c r="BH32">
        <v>333</v>
      </c>
      <c r="BI32">
        <v>67</v>
      </c>
      <c r="BJ32" t="s">
        <v>1335</v>
      </c>
      <c r="BK32" t="s">
        <v>2</v>
      </c>
      <c r="BL32" t="s">
        <v>5</v>
      </c>
      <c r="BM32" t="s">
        <v>5</v>
      </c>
      <c r="BN32" t="s">
        <v>5</v>
      </c>
      <c r="BO32" t="s">
        <v>1472</v>
      </c>
      <c r="BP32">
        <v>261</v>
      </c>
      <c r="BQ32">
        <v>4798</v>
      </c>
      <c r="BR32">
        <v>6332</v>
      </c>
      <c r="BS32" t="s">
        <v>1349</v>
      </c>
      <c r="BT32" t="s">
        <v>1748</v>
      </c>
      <c r="BU32" t="s">
        <v>1817</v>
      </c>
      <c r="BV32" t="s">
        <v>1819</v>
      </c>
      <c r="BW32" t="s">
        <v>1818</v>
      </c>
      <c r="BX32" t="s">
        <v>1925</v>
      </c>
      <c r="BY32" s="44" t="str">
        <f t="shared" si="0"/>
        <v>Show location</v>
      </c>
    </row>
    <row r="33" spans="1:77" x14ac:dyDescent="0.3">
      <c r="A33" s="51" t="s">
        <v>1747</v>
      </c>
      <c r="B33" t="s">
        <v>2650</v>
      </c>
      <c r="C33" t="s">
        <v>2647</v>
      </c>
      <c r="D33" t="s">
        <v>2648</v>
      </c>
      <c r="E33" t="s">
        <v>102</v>
      </c>
      <c r="F33" t="s">
        <v>1349</v>
      </c>
      <c r="G33" t="s">
        <v>1595</v>
      </c>
      <c r="H33" t="s">
        <v>1817</v>
      </c>
      <c r="I33" t="s">
        <v>1748</v>
      </c>
      <c r="J33" t="s">
        <v>1749</v>
      </c>
      <c r="K33" t="s">
        <v>1819</v>
      </c>
      <c r="L33" t="s">
        <v>1750</v>
      </c>
      <c r="M33" t="s">
        <v>1751</v>
      </c>
      <c r="N33" t="s">
        <v>4</v>
      </c>
      <c r="O33">
        <v>11.181749999999999</v>
      </c>
      <c r="P33">
        <v>34.928170000000001</v>
      </c>
      <c r="Q33" t="s">
        <v>1</v>
      </c>
      <c r="R33" t="s">
        <v>95</v>
      </c>
      <c r="S33">
        <v>139</v>
      </c>
      <c r="T33">
        <v>834</v>
      </c>
      <c r="U33">
        <v>139</v>
      </c>
      <c r="V33">
        <v>834</v>
      </c>
      <c r="Y33">
        <v>111</v>
      </c>
      <c r="Z33">
        <v>666</v>
      </c>
      <c r="AA33">
        <v>7</v>
      </c>
      <c r="AB33">
        <v>42</v>
      </c>
      <c r="AC33">
        <v>21</v>
      </c>
      <c r="AD33">
        <v>126</v>
      </c>
      <c r="AI33" t="s">
        <v>1349</v>
      </c>
      <c r="AJ33" t="s">
        <v>1748</v>
      </c>
      <c r="AO33" t="s">
        <v>1745</v>
      </c>
      <c r="AP33" t="s">
        <v>1471</v>
      </c>
      <c r="AQ33" t="s">
        <v>1471</v>
      </c>
      <c r="AR33" t="s">
        <v>1471</v>
      </c>
      <c r="AS33">
        <v>0</v>
      </c>
      <c r="AT33">
        <v>139</v>
      </c>
      <c r="AU33">
        <v>0</v>
      </c>
      <c r="AV33">
        <v>0</v>
      </c>
      <c r="AW33">
        <v>0</v>
      </c>
      <c r="AX33">
        <v>0</v>
      </c>
      <c r="AY33">
        <v>0</v>
      </c>
      <c r="AZ33">
        <v>26</v>
      </c>
      <c r="BA33">
        <v>30</v>
      </c>
      <c r="BB33">
        <v>92</v>
      </c>
      <c r="BC33">
        <v>82</v>
      </c>
      <c r="BD33">
        <v>115</v>
      </c>
      <c r="BE33">
        <v>146</v>
      </c>
      <c r="BF33">
        <v>162</v>
      </c>
      <c r="BG33">
        <v>155</v>
      </c>
      <c r="BH33">
        <v>16</v>
      </c>
      <c r="BI33">
        <v>10</v>
      </c>
      <c r="BJ33" t="s">
        <v>1335</v>
      </c>
      <c r="BK33" t="s">
        <v>2</v>
      </c>
      <c r="BL33" t="s">
        <v>5</v>
      </c>
      <c r="BM33" t="s">
        <v>5</v>
      </c>
      <c r="BN33" t="s">
        <v>5</v>
      </c>
      <c r="BO33" t="s">
        <v>1472</v>
      </c>
      <c r="BP33">
        <v>263</v>
      </c>
      <c r="BQ33">
        <v>411</v>
      </c>
      <c r="BR33">
        <v>423</v>
      </c>
      <c r="BS33" t="s">
        <v>1349</v>
      </c>
      <c r="BT33" t="s">
        <v>1748</v>
      </c>
      <c r="BU33" t="s">
        <v>1817</v>
      </c>
      <c r="BV33" t="s">
        <v>1819</v>
      </c>
      <c r="BW33" t="s">
        <v>1820</v>
      </c>
      <c r="BX33" t="s">
        <v>1923</v>
      </c>
      <c r="BY33" s="44" t="str">
        <f t="shared" si="0"/>
        <v>Show location</v>
      </c>
    </row>
    <row r="34" spans="1:77" x14ac:dyDescent="0.3">
      <c r="A34" s="51" t="s">
        <v>1767</v>
      </c>
      <c r="B34" t="s">
        <v>2650</v>
      </c>
      <c r="C34" t="s">
        <v>2647</v>
      </c>
      <c r="D34" t="s">
        <v>2648</v>
      </c>
      <c r="E34" t="s">
        <v>102</v>
      </c>
      <c r="F34" t="s">
        <v>1349</v>
      </c>
      <c r="G34" t="s">
        <v>1595</v>
      </c>
      <c r="H34" t="s">
        <v>1817</v>
      </c>
      <c r="I34" t="s">
        <v>1748</v>
      </c>
      <c r="J34" t="s">
        <v>1749</v>
      </c>
      <c r="K34" t="s">
        <v>1819</v>
      </c>
      <c r="L34" t="s">
        <v>1768</v>
      </c>
      <c r="M34" t="s">
        <v>1769</v>
      </c>
      <c r="N34" t="s">
        <v>4</v>
      </c>
      <c r="O34">
        <v>11.27633</v>
      </c>
      <c r="P34">
        <v>34.654640000000001</v>
      </c>
      <c r="Q34" t="s">
        <v>1</v>
      </c>
      <c r="R34" t="s">
        <v>95</v>
      </c>
      <c r="S34">
        <v>652</v>
      </c>
      <c r="T34">
        <v>3912</v>
      </c>
      <c r="U34">
        <v>652</v>
      </c>
      <c r="V34">
        <v>3912</v>
      </c>
      <c r="Y34">
        <v>652</v>
      </c>
      <c r="Z34">
        <v>3912</v>
      </c>
      <c r="AI34" t="s">
        <v>1349</v>
      </c>
      <c r="AJ34" t="s">
        <v>1748</v>
      </c>
      <c r="AO34" t="s">
        <v>1745</v>
      </c>
      <c r="AP34" t="s">
        <v>1471</v>
      </c>
      <c r="AQ34" t="s">
        <v>1471</v>
      </c>
      <c r="AR34" t="s">
        <v>1471</v>
      </c>
      <c r="AS34">
        <v>0</v>
      </c>
      <c r="AT34">
        <v>652</v>
      </c>
      <c r="AU34">
        <v>0</v>
      </c>
      <c r="AV34">
        <v>0</v>
      </c>
      <c r="AW34">
        <v>0</v>
      </c>
      <c r="AX34">
        <v>0</v>
      </c>
      <c r="AY34">
        <v>0</v>
      </c>
      <c r="AZ34">
        <v>106</v>
      </c>
      <c r="BA34">
        <v>61</v>
      </c>
      <c r="BB34">
        <v>516</v>
      </c>
      <c r="BC34">
        <v>455</v>
      </c>
      <c r="BD34">
        <v>697</v>
      </c>
      <c r="BE34">
        <v>532</v>
      </c>
      <c r="BF34">
        <v>788</v>
      </c>
      <c r="BG34">
        <v>591</v>
      </c>
      <c r="BH34">
        <v>45</v>
      </c>
      <c r="BI34">
        <v>121</v>
      </c>
      <c r="BJ34" t="s">
        <v>1335</v>
      </c>
      <c r="BK34" t="s">
        <v>2</v>
      </c>
      <c r="BL34" t="s">
        <v>5</v>
      </c>
      <c r="BM34" t="s">
        <v>5</v>
      </c>
      <c r="BN34" t="s">
        <v>5</v>
      </c>
      <c r="BO34" t="s">
        <v>1472</v>
      </c>
      <c r="BP34">
        <v>283</v>
      </c>
      <c r="BQ34">
        <v>2152</v>
      </c>
      <c r="BR34">
        <v>1760</v>
      </c>
      <c r="BS34" t="s">
        <v>1349</v>
      </c>
      <c r="BT34" t="s">
        <v>1748</v>
      </c>
      <c r="BU34" t="s">
        <v>1817</v>
      </c>
      <c r="BV34" t="s">
        <v>1819</v>
      </c>
      <c r="BW34" t="s">
        <v>1818</v>
      </c>
      <c r="BX34" t="s">
        <v>1922</v>
      </c>
      <c r="BY34" s="44" t="str">
        <f t="shared" si="0"/>
        <v>Show location</v>
      </c>
    </row>
    <row r="35" spans="1:77" x14ac:dyDescent="0.3">
      <c r="A35" s="51" t="s">
        <v>1757</v>
      </c>
      <c r="B35" t="s">
        <v>2650</v>
      </c>
      <c r="C35" t="s">
        <v>2647</v>
      </c>
      <c r="D35" t="s">
        <v>2648</v>
      </c>
      <c r="E35" t="s">
        <v>102</v>
      </c>
      <c r="F35" t="s">
        <v>1349</v>
      </c>
      <c r="G35" t="s">
        <v>1595</v>
      </c>
      <c r="H35" t="s">
        <v>1817</v>
      </c>
      <c r="I35" t="s">
        <v>1758</v>
      </c>
      <c r="J35" t="s">
        <v>1759</v>
      </c>
      <c r="K35" t="s">
        <v>1821</v>
      </c>
      <c r="L35" t="s">
        <v>2625</v>
      </c>
      <c r="M35" t="s">
        <v>1760</v>
      </c>
      <c r="N35" t="s">
        <v>4</v>
      </c>
      <c r="O35">
        <v>11.317640000000001</v>
      </c>
      <c r="P35">
        <v>34.746690000000001</v>
      </c>
      <c r="Q35" t="s">
        <v>1</v>
      </c>
      <c r="R35" t="s">
        <v>95</v>
      </c>
      <c r="S35">
        <v>719</v>
      </c>
      <c r="T35">
        <v>4314</v>
      </c>
      <c r="U35">
        <v>719</v>
      </c>
      <c r="V35">
        <v>4314</v>
      </c>
      <c r="Y35">
        <v>719</v>
      </c>
      <c r="Z35">
        <v>4314</v>
      </c>
      <c r="AI35" t="s">
        <v>1349</v>
      </c>
      <c r="AJ35" t="s">
        <v>1758</v>
      </c>
      <c r="AO35" t="s">
        <v>1745</v>
      </c>
      <c r="AP35" t="s">
        <v>1471</v>
      </c>
      <c r="AQ35" t="s">
        <v>1471</v>
      </c>
      <c r="AR35" t="s">
        <v>1471</v>
      </c>
      <c r="AS35">
        <v>0</v>
      </c>
      <c r="AT35">
        <v>0</v>
      </c>
      <c r="AU35">
        <v>0</v>
      </c>
      <c r="AV35">
        <v>0</v>
      </c>
      <c r="AW35">
        <v>0</v>
      </c>
      <c r="AX35">
        <v>719</v>
      </c>
      <c r="AY35">
        <v>0</v>
      </c>
      <c r="AZ35">
        <v>282</v>
      </c>
      <c r="BA35">
        <v>211</v>
      </c>
      <c r="BB35">
        <v>563</v>
      </c>
      <c r="BC35">
        <v>616</v>
      </c>
      <c r="BD35">
        <v>546</v>
      </c>
      <c r="BE35">
        <v>617</v>
      </c>
      <c r="BF35">
        <v>669</v>
      </c>
      <c r="BG35">
        <v>599</v>
      </c>
      <c r="BH35">
        <v>70</v>
      </c>
      <c r="BI35">
        <v>141</v>
      </c>
      <c r="BJ35" t="s">
        <v>1335</v>
      </c>
      <c r="BK35" t="s">
        <v>2</v>
      </c>
      <c r="BL35" t="s">
        <v>5</v>
      </c>
      <c r="BM35" t="s">
        <v>7</v>
      </c>
      <c r="BN35" t="s">
        <v>5</v>
      </c>
      <c r="BO35" t="s">
        <v>1472</v>
      </c>
      <c r="BP35">
        <v>271</v>
      </c>
      <c r="BQ35">
        <v>2130</v>
      </c>
      <c r="BR35">
        <v>2184</v>
      </c>
      <c r="BS35" t="s">
        <v>1349</v>
      </c>
      <c r="BT35" t="s">
        <v>1758</v>
      </c>
      <c r="BU35" t="s">
        <v>1817</v>
      </c>
      <c r="BV35" t="s">
        <v>1821</v>
      </c>
      <c r="BW35" t="s">
        <v>1818</v>
      </c>
      <c r="BX35" t="s">
        <v>1926</v>
      </c>
      <c r="BY35" s="44" t="str">
        <f t="shared" si="0"/>
        <v>Show location</v>
      </c>
    </row>
    <row r="36" spans="1:77" x14ac:dyDescent="0.3">
      <c r="A36" s="51" t="s">
        <v>1561</v>
      </c>
      <c r="B36" t="s">
        <v>2650</v>
      </c>
      <c r="C36" t="s">
        <v>2647</v>
      </c>
      <c r="D36" t="s">
        <v>2648</v>
      </c>
      <c r="E36" t="s">
        <v>102</v>
      </c>
      <c r="F36" t="s">
        <v>1348</v>
      </c>
      <c r="G36" t="s">
        <v>1562</v>
      </c>
      <c r="H36" t="s">
        <v>1891</v>
      </c>
      <c r="I36" t="s">
        <v>1712</v>
      </c>
      <c r="J36" t="s">
        <v>1584</v>
      </c>
      <c r="K36" t="s">
        <v>1904</v>
      </c>
      <c r="L36" t="s">
        <v>813</v>
      </c>
      <c r="M36" t="s">
        <v>136</v>
      </c>
      <c r="N36" t="s">
        <v>1470</v>
      </c>
      <c r="O36">
        <v>11.992583</v>
      </c>
      <c r="P36">
        <v>23.329249999999998</v>
      </c>
      <c r="Q36" t="s">
        <v>1</v>
      </c>
      <c r="R36" t="s">
        <v>95</v>
      </c>
      <c r="S36">
        <v>2350</v>
      </c>
      <c r="T36">
        <v>11750</v>
      </c>
      <c r="U36">
        <v>2420</v>
      </c>
      <c r="V36">
        <v>12100</v>
      </c>
      <c r="Y36">
        <v>2350</v>
      </c>
      <c r="Z36">
        <v>11750</v>
      </c>
      <c r="AA36">
        <v>70</v>
      </c>
      <c r="AB36">
        <v>350</v>
      </c>
      <c r="AI36" t="s">
        <v>1348</v>
      </c>
      <c r="AJ36" t="s">
        <v>1712</v>
      </c>
      <c r="AO36" t="s">
        <v>1933</v>
      </c>
      <c r="AP36" t="s">
        <v>1471</v>
      </c>
      <c r="AQ36" t="s">
        <v>1471</v>
      </c>
      <c r="AR36" t="s">
        <v>1471</v>
      </c>
      <c r="AY36">
        <v>2420</v>
      </c>
      <c r="AZ36">
        <v>252</v>
      </c>
      <c r="BA36">
        <v>672</v>
      </c>
      <c r="BB36">
        <v>588</v>
      </c>
      <c r="BC36">
        <v>168</v>
      </c>
      <c r="BD36">
        <v>1681</v>
      </c>
      <c r="BE36">
        <v>924</v>
      </c>
      <c r="BF36">
        <v>2521</v>
      </c>
      <c r="BG36">
        <v>3950</v>
      </c>
      <c r="BH36">
        <v>588</v>
      </c>
      <c r="BI36">
        <v>756</v>
      </c>
      <c r="BJ36" t="s">
        <v>1334</v>
      </c>
      <c r="BK36" t="s">
        <v>2</v>
      </c>
      <c r="BL36" t="s">
        <v>5</v>
      </c>
      <c r="BM36" t="s">
        <v>7</v>
      </c>
      <c r="BN36" t="s">
        <v>5</v>
      </c>
      <c r="BO36" t="s">
        <v>1472</v>
      </c>
      <c r="BP36">
        <v>1221</v>
      </c>
      <c r="BQ36">
        <v>5630</v>
      </c>
      <c r="BR36">
        <v>6470</v>
      </c>
      <c r="BS36" t="s">
        <v>1348</v>
      </c>
      <c r="BT36" t="s">
        <v>818</v>
      </c>
      <c r="BU36" t="s">
        <v>1891</v>
      </c>
      <c r="BV36" t="s">
        <v>1906</v>
      </c>
      <c r="BW36" t="s">
        <v>1818</v>
      </c>
      <c r="BX36" t="s">
        <v>2411</v>
      </c>
      <c r="BY36" s="44" t="str">
        <f t="shared" si="0"/>
        <v>Show location</v>
      </c>
    </row>
    <row r="37" spans="1:77" x14ac:dyDescent="0.3">
      <c r="A37" s="51" t="s">
        <v>1579</v>
      </c>
      <c r="B37" t="s">
        <v>2650</v>
      </c>
      <c r="C37" t="s">
        <v>2647</v>
      </c>
      <c r="D37" t="s">
        <v>2648</v>
      </c>
      <c r="E37" t="s">
        <v>102</v>
      </c>
      <c r="F37" t="s">
        <v>1348</v>
      </c>
      <c r="G37" t="s">
        <v>1562</v>
      </c>
      <c r="H37" t="s">
        <v>1891</v>
      </c>
      <c r="I37" t="s">
        <v>1712</v>
      </c>
      <c r="J37" t="s">
        <v>1584</v>
      </c>
      <c r="K37" t="s">
        <v>1904</v>
      </c>
      <c r="L37" t="s">
        <v>2626</v>
      </c>
      <c r="M37" t="s">
        <v>1648</v>
      </c>
      <c r="N37" t="s">
        <v>1470</v>
      </c>
      <c r="O37">
        <v>12.98035</v>
      </c>
      <c r="P37">
        <v>22.922917000000002</v>
      </c>
      <c r="Q37" t="s">
        <v>1</v>
      </c>
      <c r="R37" t="s">
        <v>1497</v>
      </c>
      <c r="U37">
        <v>2830</v>
      </c>
      <c r="V37">
        <v>14150</v>
      </c>
      <c r="W37">
        <v>2530</v>
      </c>
      <c r="X37">
        <v>12650</v>
      </c>
      <c r="AE37">
        <v>300</v>
      </c>
      <c r="AF37">
        <v>1500</v>
      </c>
      <c r="AI37" t="s">
        <v>1344</v>
      </c>
      <c r="AJ37" t="s">
        <v>1678</v>
      </c>
      <c r="AO37" t="s">
        <v>1471</v>
      </c>
      <c r="AP37" t="s">
        <v>1471</v>
      </c>
      <c r="AQ37" t="s">
        <v>1471</v>
      </c>
      <c r="AR37" t="s">
        <v>1471</v>
      </c>
      <c r="AY37">
        <v>2830</v>
      </c>
      <c r="AZ37">
        <v>422</v>
      </c>
      <c r="BA37">
        <v>739</v>
      </c>
      <c r="BB37">
        <v>211</v>
      </c>
      <c r="BC37">
        <v>317</v>
      </c>
      <c r="BD37">
        <v>1267</v>
      </c>
      <c r="BE37">
        <v>1267</v>
      </c>
      <c r="BF37">
        <v>3485</v>
      </c>
      <c r="BG37">
        <v>4964</v>
      </c>
      <c r="BH37">
        <v>950</v>
      </c>
      <c r="BI37">
        <v>528</v>
      </c>
      <c r="BJ37" t="s">
        <v>1334</v>
      </c>
      <c r="BK37" t="s">
        <v>1649</v>
      </c>
      <c r="BL37" t="s">
        <v>1650</v>
      </c>
      <c r="BM37" t="s">
        <v>1650</v>
      </c>
      <c r="BN37" t="s">
        <v>1650</v>
      </c>
      <c r="BO37" t="s">
        <v>1472</v>
      </c>
      <c r="BP37">
        <v>1222</v>
      </c>
      <c r="BQ37">
        <v>6335</v>
      </c>
      <c r="BR37">
        <v>7815</v>
      </c>
      <c r="BS37" t="s">
        <v>1348</v>
      </c>
      <c r="BT37" t="s">
        <v>1712</v>
      </c>
      <c r="BU37" t="s">
        <v>1891</v>
      </c>
      <c r="BV37" t="s">
        <v>1904</v>
      </c>
      <c r="BW37" t="s">
        <v>1818</v>
      </c>
      <c r="BX37" t="s">
        <v>2405</v>
      </c>
      <c r="BY37" s="44" t="str">
        <f t="shared" si="0"/>
        <v>Show location</v>
      </c>
    </row>
    <row r="38" spans="1:77" x14ac:dyDescent="0.3">
      <c r="A38" s="51" t="s">
        <v>1589</v>
      </c>
      <c r="B38" t="s">
        <v>2650</v>
      </c>
      <c r="C38" t="s">
        <v>2647</v>
      </c>
      <c r="D38" t="s">
        <v>2648</v>
      </c>
      <c r="E38" t="s">
        <v>102</v>
      </c>
      <c r="F38" t="s">
        <v>1348</v>
      </c>
      <c r="G38" t="s">
        <v>1562</v>
      </c>
      <c r="H38" t="s">
        <v>1891</v>
      </c>
      <c r="I38" t="s">
        <v>1367</v>
      </c>
      <c r="J38" t="s">
        <v>1590</v>
      </c>
      <c r="K38" t="s">
        <v>1907</v>
      </c>
      <c r="L38" t="s">
        <v>814</v>
      </c>
      <c r="M38" t="s">
        <v>137</v>
      </c>
      <c r="N38" t="s">
        <v>1470</v>
      </c>
      <c r="O38">
        <v>11.6</v>
      </c>
      <c r="P38">
        <v>23.1</v>
      </c>
      <c r="Q38" t="s">
        <v>1</v>
      </c>
      <c r="R38" t="s">
        <v>94</v>
      </c>
      <c r="S38">
        <v>6500</v>
      </c>
      <c r="T38">
        <v>32500</v>
      </c>
      <c r="U38">
        <v>5881</v>
      </c>
      <c r="V38">
        <v>29677</v>
      </c>
      <c r="W38">
        <v>5881</v>
      </c>
      <c r="X38">
        <v>29677</v>
      </c>
      <c r="AI38" t="s">
        <v>1348</v>
      </c>
      <c r="AJ38" t="s">
        <v>1367</v>
      </c>
      <c r="AO38" t="s">
        <v>1745</v>
      </c>
      <c r="AP38" t="s">
        <v>1471</v>
      </c>
      <c r="AQ38" t="s">
        <v>1471</v>
      </c>
      <c r="AR38" t="s">
        <v>1471</v>
      </c>
      <c r="AS38">
        <v>5881</v>
      </c>
      <c r="AZ38">
        <v>1469</v>
      </c>
      <c r="BA38">
        <v>2644</v>
      </c>
      <c r="BB38">
        <v>2644</v>
      </c>
      <c r="BC38">
        <v>2938</v>
      </c>
      <c r="BD38">
        <v>4407</v>
      </c>
      <c r="BE38">
        <v>2940</v>
      </c>
      <c r="BF38">
        <v>6464</v>
      </c>
      <c r="BG38">
        <v>2351</v>
      </c>
      <c r="BH38">
        <v>1469</v>
      </c>
      <c r="BI38">
        <v>2351</v>
      </c>
      <c r="BJ38" t="s">
        <v>1334</v>
      </c>
      <c r="BK38" t="s">
        <v>2</v>
      </c>
      <c r="BL38" t="s">
        <v>7</v>
      </c>
      <c r="BM38" t="s">
        <v>7</v>
      </c>
      <c r="BN38" t="s">
        <v>7</v>
      </c>
      <c r="BO38" t="s">
        <v>1472</v>
      </c>
      <c r="BP38">
        <v>1462</v>
      </c>
      <c r="BQ38">
        <v>16453</v>
      </c>
      <c r="BR38">
        <v>13224</v>
      </c>
      <c r="BS38" t="s">
        <v>1348</v>
      </c>
      <c r="BT38" t="s">
        <v>1368</v>
      </c>
      <c r="BU38" t="s">
        <v>1891</v>
      </c>
      <c r="BV38" t="s">
        <v>1894</v>
      </c>
      <c r="BW38" t="s">
        <v>1818</v>
      </c>
      <c r="BX38" t="s">
        <v>2440</v>
      </c>
      <c r="BY38" s="44" t="str">
        <f t="shared" si="0"/>
        <v>Show location</v>
      </c>
    </row>
    <row r="39" spans="1:77" x14ac:dyDescent="0.3">
      <c r="A39" s="51" t="s">
        <v>1585</v>
      </c>
      <c r="B39" t="s">
        <v>2650</v>
      </c>
      <c r="C39" t="s">
        <v>2647</v>
      </c>
      <c r="D39" t="s">
        <v>2648</v>
      </c>
      <c r="E39" t="s">
        <v>102</v>
      </c>
      <c r="F39" t="s">
        <v>1348</v>
      </c>
      <c r="G39" t="s">
        <v>1562</v>
      </c>
      <c r="H39" t="s">
        <v>1891</v>
      </c>
      <c r="I39" t="s">
        <v>1797</v>
      </c>
      <c r="J39" t="s">
        <v>1572</v>
      </c>
      <c r="K39" t="s">
        <v>1896</v>
      </c>
      <c r="L39" t="s">
        <v>815</v>
      </c>
      <c r="M39" t="s">
        <v>138</v>
      </c>
      <c r="N39" t="s">
        <v>1470</v>
      </c>
      <c r="O39">
        <v>13.127817</v>
      </c>
      <c r="P39">
        <v>24.1538</v>
      </c>
      <c r="Q39" t="s">
        <v>1</v>
      </c>
      <c r="R39" t="s">
        <v>95</v>
      </c>
      <c r="S39">
        <v>600</v>
      </c>
      <c r="T39">
        <v>2709</v>
      </c>
      <c r="U39">
        <v>559</v>
      </c>
      <c r="V39">
        <v>2750</v>
      </c>
      <c r="Y39">
        <v>559</v>
      </c>
      <c r="Z39">
        <v>2750</v>
      </c>
      <c r="AI39" t="s">
        <v>1348</v>
      </c>
      <c r="AJ39" t="s">
        <v>1796</v>
      </c>
      <c r="AO39" t="s">
        <v>1745</v>
      </c>
      <c r="AP39" t="s">
        <v>1471</v>
      </c>
      <c r="AQ39" t="s">
        <v>1471</v>
      </c>
      <c r="AR39" t="s">
        <v>1471</v>
      </c>
      <c r="AS39">
        <v>559</v>
      </c>
      <c r="AZ39">
        <v>104</v>
      </c>
      <c r="BA39">
        <v>52</v>
      </c>
      <c r="BB39">
        <v>78</v>
      </c>
      <c r="BC39">
        <v>156</v>
      </c>
      <c r="BD39">
        <v>519</v>
      </c>
      <c r="BE39">
        <v>621</v>
      </c>
      <c r="BF39">
        <v>493</v>
      </c>
      <c r="BG39">
        <v>389</v>
      </c>
      <c r="BH39">
        <v>130</v>
      </c>
      <c r="BI39">
        <v>208</v>
      </c>
      <c r="BJ39" t="s">
        <v>1334</v>
      </c>
      <c r="BK39" t="s">
        <v>2</v>
      </c>
      <c r="BL39" t="s">
        <v>7</v>
      </c>
      <c r="BM39" t="s">
        <v>7</v>
      </c>
      <c r="BN39" t="s">
        <v>7</v>
      </c>
      <c r="BO39" t="s">
        <v>1472</v>
      </c>
      <c r="BP39">
        <v>1768</v>
      </c>
      <c r="BQ39">
        <v>1324</v>
      </c>
      <c r="BR39">
        <v>1426</v>
      </c>
      <c r="BS39" t="s">
        <v>1348</v>
      </c>
      <c r="BT39" t="s">
        <v>1797</v>
      </c>
      <c r="BU39" t="s">
        <v>1891</v>
      </c>
      <c r="BV39" t="s">
        <v>1896</v>
      </c>
      <c r="BW39" t="s">
        <v>1818</v>
      </c>
      <c r="BX39" t="s">
        <v>2420</v>
      </c>
      <c r="BY39" s="44" t="str">
        <f t="shared" si="0"/>
        <v>Show location</v>
      </c>
    </row>
    <row r="40" spans="1:77" x14ac:dyDescent="0.3">
      <c r="A40" s="51" t="s">
        <v>1577</v>
      </c>
      <c r="B40" t="s">
        <v>2650</v>
      </c>
      <c r="C40" t="s">
        <v>2647</v>
      </c>
      <c r="D40" t="s">
        <v>2648</v>
      </c>
      <c r="E40" t="s">
        <v>102</v>
      </c>
      <c r="F40" t="s">
        <v>1348</v>
      </c>
      <c r="G40" t="s">
        <v>1562</v>
      </c>
      <c r="H40" t="s">
        <v>1891</v>
      </c>
      <c r="I40" t="s">
        <v>1797</v>
      </c>
      <c r="J40" t="s">
        <v>1572</v>
      </c>
      <c r="K40" t="s">
        <v>1896</v>
      </c>
      <c r="L40" t="s">
        <v>810</v>
      </c>
      <c r="M40" t="s">
        <v>139</v>
      </c>
      <c r="N40" t="s">
        <v>1470</v>
      </c>
      <c r="O40">
        <v>12.964333</v>
      </c>
      <c r="P40">
        <v>24.042999999999999</v>
      </c>
      <c r="Q40" t="s">
        <v>6</v>
      </c>
      <c r="R40" t="s">
        <v>94</v>
      </c>
      <c r="S40">
        <v>3900</v>
      </c>
      <c r="T40">
        <v>19500</v>
      </c>
      <c r="U40">
        <v>3858</v>
      </c>
      <c r="V40">
        <v>19290</v>
      </c>
      <c r="W40">
        <v>2000</v>
      </c>
      <c r="X40">
        <v>10000</v>
      </c>
      <c r="Y40">
        <v>1858</v>
      </c>
      <c r="Z40">
        <v>9290</v>
      </c>
      <c r="AI40" t="s">
        <v>1348</v>
      </c>
      <c r="AJ40" t="s">
        <v>1797</v>
      </c>
      <c r="AK40" t="s">
        <v>1348</v>
      </c>
      <c r="AL40" t="s">
        <v>1794</v>
      </c>
      <c r="AO40" t="s">
        <v>1745</v>
      </c>
      <c r="AP40" t="s">
        <v>1471</v>
      </c>
      <c r="AQ40" t="s">
        <v>1471</v>
      </c>
      <c r="AR40" t="s">
        <v>1471</v>
      </c>
      <c r="AS40">
        <v>3858</v>
      </c>
      <c r="AZ40">
        <v>1094</v>
      </c>
      <c r="BA40">
        <v>821</v>
      </c>
      <c r="BB40">
        <v>2189</v>
      </c>
      <c r="BC40">
        <v>1505</v>
      </c>
      <c r="BD40">
        <v>3967</v>
      </c>
      <c r="BE40">
        <v>3011</v>
      </c>
      <c r="BF40">
        <v>2736</v>
      </c>
      <c r="BG40">
        <v>2052</v>
      </c>
      <c r="BH40">
        <v>1231</v>
      </c>
      <c r="BI40">
        <v>684</v>
      </c>
      <c r="BJ40" t="s">
        <v>1676</v>
      </c>
      <c r="BK40" t="s">
        <v>2</v>
      </c>
      <c r="BL40" t="s">
        <v>7</v>
      </c>
      <c r="BM40" t="s">
        <v>7</v>
      </c>
      <c r="BN40" t="s">
        <v>7</v>
      </c>
      <c r="BO40" t="s">
        <v>1472</v>
      </c>
      <c r="BP40">
        <v>70</v>
      </c>
      <c r="BQ40">
        <v>11217</v>
      </c>
      <c r="BR40">
        <v>8073</v>
      </c>
      <c r="BS40" t="s">
        <v>1348</v>
      </c>
      <c r="BT40" t="s">
        <v>1797</v>
      </c>
      <c r="BU40" t="s">
        <v>1891</v>
      </c>
      <c r="BV40" t="s">
        <v>1896</v>
      </c>
      <c r="BW40" t="s">
        <v>1818</v>
      </c>
      <c r="BX40" t="s">
        <v>2430</v>
      </c>
      <c r="BY40" s="44" t="str">
        <f t="shared" si="0"/>
        <v>Show location</v>
      </c>
    </row>
    <row r="41" spans="1:77" x14ac:dyDescent="0.3">
      <c r="A41" s="51" t="s">
        <v>1566</v>
      </c>
      <c r="B41" t="s">
        <v>2650</v>
      </c>
      <c r="C41" t="s">
        <v>2647</v>
      </c>
      <c r="D41" t="s">
        <v>2648</v>
      </c>
      <c r="E41" t="s">
        <v>102</v>
      </c>
      <c r="F41" t="s">
        <v>1348</v>
      </c>
      <c r="G41" t="s">
        <v>1562</v>
      </c>
      <c r="H41" t="s">
        <v>1891</v>
      </c>
      <c r="I41" t="s">
        <v>1797</v>
      </c>
      <c r="J41" t="s">
        <v>1572</v>
      </c>
      <c r="K41" t="s">
        <v>1896</v>
      </c>
      <c r="L41" t="s">
        <v>816</v>
      </c>
      <c r="M41" t="s">
        <v>140</v>
      </c>
      <c r="N41" t="s">
        <v>1470</v>
      </c>
      <c r="O41">
        <v>12.97255</v>
      </c>
      <c r="P41">
        <v>24.057583000000001</v>
      </c>
      <c r="Q41" t="s">
        <v>6</v>
      </c>
      <c r="R41" t="s">
        <v>94</v>
      </c>
      <c r="S41">
        <v>3770</v>
      </c>
      <c r="T41">
        <v>18850</v>
      </c>
      <c r="U41">
        <v>3770</v>
      </c>
      <c r="V41">
        <v>18900</v>
      </c>
      <c r="W41">
        <v>3770</v>
      </c>
      <c r="X41">
        <v>18900</v>
      </c>
      <c r="AI41" t="s">
        <v>1348</v>
      </c>
      <c r="AJ41" t="s">
        <v>1797</v>
      </c>
      <c r="AK41" t="s">
        <v>1348</v>
      </c>
      <c r="AL41" t="s">
        <v>1794</v>
      </c>
      <c r="AO41" t="s">
        <v>1745</v>
      </c>
      <c r="AP41" t="s">
        <v>1471</v>
      </c>
      <c r="AQ41" t="s">
        <v>1471</v>
      </c>
      <c r="AR41" t="s">
        <v>1471</v>
      </c>
      <c r="AS41">
        <v>3770</v>
      </c>
      <c r="AZ41">
        <v>445</v>
      </c>
      <c r="BA41">
        <v>667</v>
      </c>
      <c r="BB41">
        <v>1334</v>
      </c>
      <c r="BC41">
        <v>1112</v>
      </c>
      <c r="BD41">
        <v>1890</v>
      </c>
      <c r="BE41">
        <v>3113</v>
      </c>
      <c r="BF41">
        <v>3891</v>
      </c>
      <c r="BG41">
        <v>4447</v>
      </c>
      <c r="BH41">
        <v>778</v>
      </c>
      <c r="BI41">
        <v>1223</v>
      </c>
      <c r="BJ41" t="s">
        <v>1676</v>
      </c>
      <c r="BK41" t="s">
        <v>2</v>
      </c>
      <c r="BL41" t="s">
        <v>7</v>
      </c>
      <c r="BM41" t="s">
        <v>7</v>
      </c>
      <c r="BN41" t="s">
        <v>7</v>
      </c>
      <c r="BO41" t="s">
        <v>1472</v>
      </c>
      <c r="BP41">
        <v>103</v>
      </c>
      <c r="BQ41">
        <v>8338</v>
      </c>
      <c r="BR41">
        <v>10562</v>
      </c>
      <c r="BS41" t="s">
        <v>1348</v>
      </c>
      <c r="BT41" t="s">
        <v>1797</v>
      </c>
      <c r="BU41" t="s">
        <v>1891</v>
      </c>
      <c r="BV41" t="s">
        <v>1896</v>
      </c>
      <c r="BW41" t="s">
        <v>1818</v>
      </c>
      <c r="BX41" t="s">
        <v>2371</v>
      </c>
      <c r="BY41" s="44" t="str">
        <f t="shared" si="0"/>
        <v>Show location</v>
      </c>
    </row>
    <row r="42" spans="1:77" x14ac:dyDescent="0.3">
      <c r="A42" s="51" t="s">
        <v>1561</v>
      </c>
      <c r="B42" t="s">
        <v>2650</v>
      </c>
      <c r="C42" t="s">
        <v>2647</v>
      </c>
      <c r="D42" t="s">
        <v>2648</v>
      </c>
      <c r="E42" t="s">
        <v>102</v>
      </c>
      <c r="F42" t="s">
        <v>1348</v>
      </c>
      <c r="G42" t="s">
        <v>1562</v>
      </c>
      <c r="H42" t="s">
        <v>1891</v>
      </c>
      <c r="I42" t="s">
        <v>1797</v>
      </c>
      <c r="J42" t="s">
        <v>1572</v>
      </c>
      <c r="K42" t="s">
        <v>1896</v>
      </c>
      <c r="L42" t="s">
        <v>817</v>
      </c>
      <c r="M42" t="s">
        <v>141</v>
      </c>
      <c r="N42" t="s">
        <v>1470</v>
      </c>
      <c r="O42">
        <v>12.856833</v>
      </c>
      <c r="P42">
        <v>24.109417000000001</v>
      </c>
      <c r="Q42" t="s">
        <v>1</v>
      </c>
      <c r="R42" t="s">
        <v>95</v>
      </c>
      <c r="S42">
        <v>2000</v>
      </c>
      <c r="T42">
        <v>10000</v>
      </c>
      <c r="U42">
        <v>1950</v>
      </c>
      <c r="V42">
        <v>9750</v>
      </c>
      <c r="W42">
        <v>300</v>
      </c>
      <c r="X42">
        <v>4050</v>
      </c>
      <c r="Y42">
        <v>700</v>
      </c>
      <c r="Z42">
        <v>700</v>
      </c>
      <c r="AA42">
        <v>950</v>
      </c>
      <c r="AB42">
        <v>5000</v>
      </c>
      <c r="AI42" t="s">
        <v>1348</v>
      </c>
      <c r="AJ42" t="s">
        <v>1797</v>
      </c>
      <c r="AK42" t="s">
        <v>1345</v>
      </c>
      <c r="AL42" t="s">
        <v>1689</v>
      </c>
      <c r="AO42" t="s">
        <v>1745</v>
      </c>
      <c r="AP42" t="s">
        <v>1933</v>
      </c>
      <c r="AQ42" t="s">
        <v>1946</v>
      </c>
      <c r="AR42" t="s">
        <v>1471</v>
      </c>
      <c r="AS42">
        <v>1000</v>
      </c>
      <c r="AT42">
        <v>950</v>
      </c>
      <c r="AZ42">
        <v>594</v>
      </c>
      <c r="BA42">
        <v>495</v>
      </c>
      <c r="BB42">
        <v>643</v>
      </c>
      <c r="BC42">
        <v>544</v>
      </c>
      <c r="BD42">
        <v>1386</v>
      </c>
      <c r="BE42">
        <v>1683</v>
      </c>
      <c r="BF42">
        <v>1485</v>
      </c>
      <c r="BG42">
        <v>1782</v>
      </c>
      <c r="BH42">
        <v>544</v>
      </c>
      <c r="BI42">
        <v>594</v>
      </c>
      <c r="BJ42" t="s">
        <v>1676</v>
      </c>
      <c r="BK42" t="s">
        <v>2</v>
      </c>
      <c r="BL42" t="s">
        <v>7</v>
      </c>
      <c r="BM42" t="s">
        <v>7</v>
      </c>
      <c r="BN42" t="s">
        <v>7</v>
      </c>
      <c r="BO42" t="s">
        <v>1472</v>
      </c>
      <c r="BP42">
        <v>2</v>
      </c>
      <c r="BQ42">
        <v>4652</v>
      </c>
      <c r="BR42">
        <v>5098</v>
      </c>
      <c r="BS42" t="s">
        <v>1348</v>
      </c>
      <c r="BT42" t="s">
        <v>1797</v>
      </c>
      <c r="BU42" t="s">
        <v>1891</v>
      </c>
      <c r="BV42" t="s">
        <v>1896</v>
      </c>
      <c r="BW42" t="s">
        <v>1818</v>
      </c>
      <c r="BX42" t="s">
        <v>2412</v>
      </c>
      <c r="BY42" s="44" t="str">
        <f t="shared" si="0"/>
        <v>Show location</v>
      </c>
    </row>
    <row r="43" spans="1:77" x14ac:dyDescent="0.3">
      <c r="A43" s="51" t="s">
        <v>1585</v>
      </c>
      <c r="B43" t="s">
        <v>2650</v>
      </c>
      <c r="C43" t="s">
        <v>2647</v>
      </c>
      <c r="D43" t="s">
        <v>2648</v>
      </c>
      <c r="E43" t="s">
        <v>102</v>
      </c>
      <c r="F43" t="s">
        <v>1348</v>
      </c>
      <c r="G43" t="s">
        <v>1562</v>
      </c>
      <c r="H43" t="s">
        <v>1891</v>
      </c>
      <c r="I43" t="s">
        <v>818</v>
      </c>
      <c r="J43" t="s">
        <v>1587</v>
      </c>
      <c r="K43" t="s">
        <v>1906</v>
      </c>
      <c r="L43" t="s">
        <v>818</v>
      </c>
      <c r="M43" t="s">
        <v>142</v>
      </c>
      <c r="N43" t="s">
        <v>1470</v>
      </c>
      <c r="O43">
        <v>11.996919999999999</v>
      </c>
      <c r="P43">
        <v>23.329270000000001</v>
      </c>
      <c r="Q43" t="s">
        <v>1</v>
      </c>
      <c r="R43" t="s">
        <v>94</v>
      </c>
      <c r="S43">
        <v>4650</v>
      </c>
      <c r="T43">
        <v>23250</v>
      </c>
      <c r="U43">
        <v>8122</v>
      </c>
      <c r="V43">
        <v>23660</v>
      </c>
      <c r="W43">
        <v>8122</v>
      </c>
      <c r="X43">
        <v>23660</v>
      </c>
      <c r="AI43" t="s">
        <v>1348</v>
      </c>
      <c r="AJ43" t="s">
        <v>818</v>
      </c>
      <c r="AO43" t="s">
        <v>1745</v>
      </c>
      <c r="AP43" t="s">
        <v>1471</v>
      </c>
      <c r="AQ43" t="s">
        <v>1471</v>
      </c>
      <c r="AR43" t="s">
        <v>1471</v>
      </c>
      <c r="AS43">
        <v>8122</v>
      </c>
      <c r="AZ43">
        <v>651</v>
      </c>
      <c r="BA43">
        <v>1085</v>
      </c>
      <c r="BB43">
        <v>1954</v>
      </c>
      <c r="BC43">
        <v>2388</v>
      </c>
      <c r="BD43">
        <v>3690</v>
      </c>
      <c r="BE43">
        <v>2605</v>
      </c>
      <c r="BF43">
        <v>4558</v>
      </c>
      <c r="BG43">
        <v>6295</v>
      </c>
      <c r="BH43">
        <v>217</v>
      </c>
      <c r="BI43">
        <v>217</v>
      </c>
      <c r="BJ43" t="s">
        <v>1334</v>
      </c>
      <c r="BK43" t="s">
        <v>2</v>
      </c>
      <c r="BL43" t="s">
        <v>5</v>
      </c>
      <c r="BM43" t="s">
        <v>5</v>
      </c>
      <c r="BN43" t="s">
        <v>5</v>
      </c>
      <c r="BO43" t="s">
        <v>1472</v>
      </c>
      <c r="BP43">
        <v>1309</v>
      </c>
      <c r="BQ43">
        <v>11070</v>
      </c>
      <c r="BR43">
        <v>12590</v>
      </c>
      <c r="BS43" t="s">
        <v>1348</v>
      </c>
      <c r="BT43" t="s">
        <v>818</v>
      </c>
      <c r="BU43" t="s">
        <v>1891</v>
      </c>
      <c r="BV43" t="s">
        <v>1906</v>
      </c>
      <c r="BW43" t="s">
        <v>1818</v>
      </c>
      <c r="BX43" t="s">
        <v>2421</v>
      </c>
      <c r="BY43" s="44" t="str">
        <f t="shared" si="0"/>
        <v>Show location</v>
      </c>
    </row>
    <row r="44" spans="1:77" x14ac:dyDescent="0.3">
      <c r="A44" s="51" t="s">
        <v>1589</v>
      </c>
      <c r="B44" t="s">
        <v>2650</v>
      </c>
      <c r="C44" t="s">
        <v>2647</v>
      </c>
      <c r="D44" t="s">
        <v>2648</v>
      </c>
      <c r="E44" t="s">
        <v>102</v>
      </c>
      <c r="F44" t="s">
        <v>1348</v>
      </c>
      <c r="G44" t="s">
        <v>1562</v>
      </c>
      <c r="H44" t="s">
        <v>1891</v>
      </c>
      <c r="I44" t="s">
        <v>1796</v>
      </c>
      <c r="J44" t="s">
        <v>1580</v>
      </c>
      <c r="K44" t="s">
        <v>1900</v>
      </c>
      <c r="L44" t="s">
        <v>101</v>
      </c>
      <c r="M44" t="s">
        <v>8</v>
      </c>
      <c r="N44" t="s">
        <v>1470</v>
      </c>
      <c r="O44">
        <v>13.5</v>
      </c>
      <c r="P44">
        <v>24.83333</v>
      </c>
      <c r="Q44" t="s">
        <v>1</v>
      </c>
      <c r="R44" t="s">
        <v>95</v>
      </c>
      <c r="S44">
        <v>527</v>
      </c>
      <c r="T44">
        <v>3689</v>
      </c>
      <c r="U44">
        <v>527</v>
      </c>
      <c r="V44">
        <v>3689</v>
      </c>
      <c r="W44">
        <v>527</v>
      </c>
      <c r="X44">
        <v>3689</v>
      </c>
      <c r="AI44" t="s">
        <v>1346</v>
      </c>
      <c r="AJ44" t="s">
        <v>1668</v>
      </c>
      <c r="AK44" t="s">
        <v>1348</v>
      </c>
      <c r="AL44" t="s">
        <v>1796</v>
      </c>
      <c r="AO44" t="s">
        <v>1745</v>
      </c>
      <c r="AP44" t="s">
        <v>1471</v>
      </c>
      <c r="AQ44" t="s">
        <v>1471</v>
      </c>
      <c r="AR44" t="s">
        <v>1471</v>
      </c>
      <c r="AT44">
        <v>527</v>
      </c>
      <c r="AZ44">
        <v>316</v>
      </c>
      <c r="BA44">
        <v>343</v>
      </c>
      <c r="BB44">
        <v>580</v>
      </c>
      <c r="BC44">
        <v>448</v>
      </c>
      <c r="BD44">
        <v>237</v>
      </c>
      <c r="BE44">
        <v>473</v>
      </c>
      <c r="BF44">
        <v>501</v>
      </c>
      <c r="BG44">
        <v>422</v>
      </c>
      <c r="BH44">
        <v>158</v>
      </c>
      <c r="BI44">
        <v>211</v>
      </c>
      <c r="BJ44" t="s">
        <v>1676</v>
      </c>
      <c r="BK44" t="s">
        <v>2</v>
      </c>
      <c r="BL44" t="s">
        <v>5</v>
      </c>
      <c r="BM44" t="s">
        <v>3</v>
      </c>
      <c r="BN44" t="s">
        <v>5</v>
      </c>
      <c r="BO44" t="s">
        <v>1472</v>
      </c>
      <c r="BP44">
        <v>1329</v>
      </c>
      <c r="BQ44">
        <v>1792</v>
      </c>
      <c r="BR44">
        <v>1897</v>
      </c>
      <c r="BS44" t="s">
        <v>1348</v>
      </c>
      <c r="BT44" t="s">
        <v>1796</v>
      </c>
      <c r="BU44" t="s">
        <v>1814</v>
      </c>
      <c r="BV44" t="s">
        <v>1900</v>
      </c>
      <c r="BW44" t="s">
        <v>1818</v>
      </c>
      <c r="BX44" t="s">
        <v>2441</v>
      </c>
      <c r="BY44" s="44" t="str">
        <f t="shared" si="0"/>
        <v>Show location</v>
      </c>
    </row>
    <row r="45" spans="1:77" x14ac:dyDescent="0.3">
      <c r="A45" s="51" t="s">
        <v>1579</v>
      </c>
      <c r="B45" t="s">
        <v>2650</v>
      </c>
      <c r="C45" t="s">
        <v>2647</v>
      </c>
      <c r="D45" t="s">
        <v>2648</v>
      </c>
      <c r="E45" t="s">
        <v>102</v>
      </c>
      <c r="F45" t="s">
        <v>1348</v>
      </c>
      <c r="G45" t="s">
        <v>1562</v>
      </c>
      <c r="H45" t="s">
        <v>1891</v>
      </c>
      <c r="I45" t="s">
        <v>1796</v>
      </c>
      <c r="J45" t="s">
        <v>1580</v>
      </c>
      <c r="K45" t="s">
        <v>1900</v>
      </c>
      <c r="L45" t="s">
        <v>100</v>
      </c>
      <c r="M45" t="s">
        <v>9</v>
      </c>
      <c r="N45" t="s">
        <v>1470</v>
      </c>
      <c r="O45">
        <v>13.3</v>
      </c>
      <c r="P45">
        <v>24.6</v>
      </c>
      <c r="Q45" t="s">
        <v>1</v>
      </c>
      <c r="R45" t="s">
        <v>2612</v>
      </c>
      <c r="S45">
        <v>4067</v>
      </c>
      <c r="T45">
        <v>16297</v>
      </c>
      <c r="U45">
        <v>4302</v>
      </c>
      <c r="V45">
        <v>17472</v>
      </c>
      <c r="W45">
        <v>4067</v>
      </c>
      <c r="X45">
        <v>16297</v>
      </c>
      <c r="AG45">
        <v>235</v>
      </c>
      <c r="AH45">
        <v>1175</v>
      </c>
      <c r="AI45" t="s">
        <v>1348</v>
      </c>
      <c r="AJ45" t="s">
        <v>1796</v>
      </c>
      <c r="AK45" t="s">
        <v>1346</v>
      </c>
      <c r="AL45" t="s">
        <v>1668</v>
      </c>
      <c r="AO45" t="s">
        <v>1745</v>
      </c>
      <c r="AP45" t="s">
        <v>1471</v>
      </c>
      <c r="AQ45" t="s">
        <v>1471</v>
      </c>
      <c r="AR45" t="s">
        <v>1471</v>
      </c>
      <c r="AT45">
        <v>4067</v>
      </c>
      <c r="AV45">
        <v>235</v>
      </c>
      <c r="AZ45">
        <v>2055</v>
      </c>
      <c r="BA45">
        <v>1645</v>
      </c>
      <c r="BB45">
        <v>1439</v>
      </c>
      <c r="BC45">
        <v>2261</v>
      </c>
      <c r="BD45">
        <v>2467</v>
      </c>
      <c r="BE45">
        <v>1646</v>
      </c>
      <c r="BF45">
        <v>2261</v>
      </c>
      <c r="BG45">
        <v>2671</v>
      </c>
      <c r="BH45">
        <v>411</v>
      </c>
      <c r="BI45">
        <v>616</v>
      </c>
      <c r="BJ45" t="s">
        <v>1676</v>
      </c>
      <c r="BK45" t="s">
        <v>2</v>
      </c>
      <c r="BL45" t="s">
        <v>5</v>
      </c>
      <c r="BM45" t="s">
        <v>3</v>
      </c>
      <c r="BN45" t="s">
        <v>5</v>
      </c>
      <c r="BO45" t="s">
        <v>1480</v>
      </c>
      <c r="BP45">
        <v>1326</v>
      </c>
      <c r="BQ45">
        <v>8633</v>
      </c>
      <c r="BR45">
        <v>8839</v>
      </c>
      <c r="BS45" t="s">
        <v>1348</v>
      </c>
      <c r="BT45" t="s">
        <v>1796</v>
      </c>
      <c r="BU45" t="s">
        <v>1891</v>
      </c>
      <c r="BV45" t="s">
        <v>1900</v>
      </c>
      <c r="BW45" t="s">
        <v>1818</v>
      </c>
      <c r="BX45" t="s">
        <v>2406</v>
      </c>
      <c r="BY45" s="44" t="str">
        <f t="shared" si="0"/>
        <v>Show location</v>
      </c>
    </row>
    <row r="46" spans="1:77" x14ac:dyDescent="0.3">
      <c r="A46" s="51" t="s">
        <v>1573</v>
      </c>
      <c r="B46" t="s">
        <v>2650</v>
      </c>
      <c r="C46" t="s">
        <v>2647</v>
      </c>
      <c r="D46" t="s">
        <v>2648</v>
      </c>
      <c r="E46" t="s">
        <v>102</v>
      </c>
      <c r="F46" t="s">
        <v>1348</v>
      </c>
      <c r="G46" t="s">
        <v>1562</v>
      </c>
      <c r="H46" t="s">
        <v>1891</v>
      </c>
      <c r="I46" t="s">
        <v>1796</v>
      </c>
      <c r="J46" t="s">
        <v>1580</v>
      </c>
      <c r="K46" t="s">
        <v>1900</v>
      </c>
      <c r="L46" t="s">
        <v>819</v>
      </c>
      <c r="M46" t="s">
        <v>10</v>
      </c>
      <c r="N46" t="s">
        <v>1470</v>
      </c>
      <c r="O46">
        <v>13.4594</v>
      </c>
      <c r="P46">
        <v>24.703479999999999</v>
      </c>
      <c r="Q46" t="s">
        <v>1</v>
      </c>
      <c r="R46" t="s">
        <v>95</v>
      </c>
      <c r="S46">
        <v>354</v>
      </c>
      <c r="T46">
        <v>2832</v>
      </c>
      <c r="U46">
        <v>359</v>
      </c>
      <c r="V46">
        <v>1795</v>
      </c>
      <c r="Y46">
        <v>134</v>
      </c>
      <c r="Z46">
        <v>670</v>
      </c>
      <c r="AA46">
        <v>91</v>
      </c>
      <c r="AB46">
        <v>455</v>
      </c>
      <c r="AC46">
        <v>134</v>
      </c>
      <c r="AD46">
        <v>670</v>
      </c>
      <c r="AI46" t="s">
        <v>1346</v>
      </c>
      <c r="AJ46" t="s">
        <v>1672</v>
      </c>
      <c r="AK46" t="s">
        <v>1345</v>
      </c>
      <c r="AL46" t="s">
        <v>1669</v>
      </c>
      <c r="AM46" t="s">
        <v>1348</v>
      </c>
      <c r="AN46" t="s">
        <v>1796</v>
      </c>
      <c r="AO46" t="s">
        <v>1745</v>
      </c>
      <c r="AP46" t="s">
        <v>1933</v>
      </c>
      <c r="AQ46" t="s">
        <v>1946</v>
      </c>
      <c r="AR46" t="s">
        <v>1471</v>
      </c>
      <c r="AT46">
        <v>357</v>
      </c>
      <c r="AY46">
        <v>2</v>
      </c>
      <c r="AZ46">
        <v>232</v>
      </c>
      <c r="BA46">
        <v>317</v>
      </c>
      <c r="BB46">
        <v>190</v>
      </c>
      <c r="BC46">
        <v>275</v>
      </c>
      <c r="BD46">
        <v>106</v>
      </c>
      <c r="BE46">
        <v>210</v>
      </c>
      <c r="BF46">
        <v>169</v>
      </c>
      <c r="BG46">
        <v>296</v>
      </c>
      <c r="BH46">
        <v>0</v>
      </c>
      <c r="BI46">
        <v>0</v>
      </c>
      <c r="BJ46" t="s">
        <v>1676</v>
      </c>
      <c r="BK46" t="s">
        <v>2</v>
      </c>
      <c r="BL46" t="s">
        <v>5</v>
      </c>
      <c r="BM46" t="s">
        <v>5</v>
      </c>
      <c r="BN46" t="s">
        <v>5</v>
      </c>
      <c r="BO46" t="s">
        <v>1472</v>
      </c>
      <c r="BP46">
        <v>1321</v>
      </c>
      <c r="BQ46">
        <v>697</v>
      </c>
      <c r="BR46">
        <v>1098</v>
      </c>
      <c r="BS46" t="s">
        <v>1348</v>
      </c>
      <c r="BT46" t="s">
        <v>1796</v>
      </c>
      <c r="BU46" t="s">
        <v>1814</v>
      </c>
      <c r="BV46" t="s">
        <v>1900</v>
      </c>
      <c r="BW46" t="s">
        <v>1818</v>
      </c>
      <c r="BX46" t="s">
        <v>2385</v>
      </c>
      <c r="BY46" s="44" t="str">
        <f t="shared" si="0"/>
        <v>Show location</v>
      </c>
    </row>
    <row r="47" spans="1:77" x14ac:dyDescent="0.3">
      <c r="A47" s="51" t="s">
        <v>1585</v>
      </c>
      <c r="B47" t="s">
        <v>2650</v>
      </c>
      <c r="C47" t="s">
        <v>2647</v>
      </c>
      <c r="D47" t="s">
        <v>2648</v>
      </c>
      <c r="E47" t="s">
        <v>102</v>
      </c>
      <c r="F47" t="s">
        <v>1348</v>
      </c>
      <c r="G47" t="s">
        <v>1562</v>
      </c>
      <c r="H47" t="s">
        <v>1891</v>
      </c>
      <c r="I47" t="s">
        <v>1796</v>
      </c>
      <c r="J47" t="s">
        <v>1580</v>
      </c>
      <c r="K47" t="s">
        <v>1900</v>
      </c>
      <c r="L47" t="s">
        <v>2627</v>
      </c>
      <c r="M47" t="s">
        <v>11</v>
      </c>
      <c r="N47" t="s">
        <v>1470</v>
      </c>
      <c r="O47">
        <v>13.221579999999999</v>
      </c>
      <c r="P47">
        <v>24.4</v>
      </c>
      <c r="Q47" t="s">
        <v>1</v>
      </c>
      <c r="R47" t="s">
        <v>95</v>
      </c>
      <c r="S47">
        <v>1410</v>
      </c>
      <c r="T47">
        <v>9870</v>
      </c>
      <c r="U47">
        <v>1410</v>
      </c>
      <c r="V47">
        <v>9870</v>
      </c>
      <c r="W47">
        <v>1410</v>
      </c>
      <c r="X47">
        <v>9870</v>
      </c>
      <c r="AI47" t="s">
        <v>1348</v>
      </c>
      <c r="AJ47" t="s">
        <v>1796</v>
      </c>
      <c r="AO47" t="s">
        <v>1745</v>
      </c>
      <c r="AP47" t="s">
        <v>1471</v>
      </c>
      <c r="AQ47" t="s">
        <v>1471</v>
      </c>
      <c r="AR47" t="s">
        <v>1471</v>
      </c>
      <c r="AT47">
        <v>1410</v>
      </c>
      <c r="AZ47">
        <v>897</v>
      </c>
      <c r="BA47">
        <v>1097</v>
      </c>
      <c r="BB47">
        <v>698</v>
      </c>
      <c r="BC47">
        <v>798</v>
      </c>
      <c r="BD47">
        <v>1296</v>
      </c>
      <c r="BE47">
        <v>1795</v>
      </c>
      <c r="BF47">
        <v>1196</v>
      </c>
      <c r="BG47">
        <v>1495</v>
      </c>
      <c r="BH47">
        <v>399</v>
      </c>
      <c r="BI47">
        <v>199</v>
      </c>
      <c r="BJ47" t="s">
        <v>1676</v>
      </c>
      <c r="BK47" t="s">
        <v>2</v>
      </c>
      <c r="BL47" t="s">
        <v>5</v>
      </c>
      <c r="BM47" t="s">
        <v>3</v>
      </c>
      <c r="BN47" t="s">
        <v>5</v>
      </c>
      <c r="BO47" t="s">
        <v>1472</v>
      </c>
      <c r="BP47">
        <v>1327</v>
      </c>
      <c r="BQ47">
        <v>4486</v>
      </c>
      <c r="BR47">
        <v>5384</v>
      </c>
      <c r="BS47" t="s">
        <v>1348</v>
      </c>
      <c r="BT47" t="s">
        <v>1796</v>
      </c>
      <c r="BU47" t="s">
        <v>1814</v>
      </c>
      <c r="BV47" t="s">
        <v>1900</v>
      </c>
      <c r="BW47" t="s">
        <v>1816</v>
      </c>
      <c r="BX47" t="s">
        <v>2422</v>
      </c>
      <c r="BY47" s="44" t="str">
        <f t="shared" si="0"/>
        <v>Show location</v>
      </c>
    </row>
    <row r="48" spans="1:77" x14ac:dyDescent="0.3">
      <c r="A48" s="51" t="s">
        <v>1585</v>
      </c>
      <c r="B48" t="s">
        <v>2650</v>
      </c>
      <c r="C48" t="s">
        <v>2647</v>
      </c>
      <c r="D48" t="s">
        <v>2648</v>
      </c>
      <c r="E48" t="s">
        <v>102</v>
      </c>
      <c r="F48" t="s">
        <v>1348</v>
      </c>
      <c r="G48" t="s">
        <v>1562</v>
      </c>
      <c r="H48" t="s">
        <v>1891</v>
      </c>
      <c r="I48" t="s">
        <v>1796</v>
      </c>
      <c r="J48" t="s">
        <v>1580</v>
      </c>
      <c r="K48" t="s">
        <v>1900</v>
      </c>
      <c r="L48" t="s">
        <v>2628</v>
      </c>
      <c r="M48" t="s">
        <v>12</v>
      </c>
      <c r="N48" t="s">
        <v>1470</v>
      </c>
      <c r="O48">
        <v>13.24963</v>
      </c>
      <c r="P48">
        <v>24.498729999999998</v>
      </c>
      <c r="Q48" t="s">
        <v>1</v>
      </c>
      <c r="R48" t="s">
        <v>95</v>
      </c>
      <c r="S48">
        <v>113</v>
      </c>
      <c r="T48">
        <v>791</v>
      </c>
      <c r="U48">
        <v>113</v>
      </c>
      <c r="V48">
        <v>791</v>
      </c>
      <c r="W48">
        <v>99</v>
      </c>
      <c r="X48">
        <v>693</v>
      </c>
      <c r="Y48">
        <v>14</v>
      </c>
      <c r="Z48">
        <v>98</v>
      </c>
      <c r="AI48" t="s">
        <v>1346</v>
      </c>
      <c r="AJ48" t="s">
        <v>1668</v>
      </c>
      <c r="AK48" t="s">
        <v>1345</v>
      </c>
      <c r="AL48" t="s">
        <v>1669</v>
      </c>
      <c r="AM48" t="s">
        <v>1348</v>
      </c>
      <c r="AO48" t="s">
        <v>1745</v>
      </c>
      <c r="AP48" t="s">
        <v>1933</v>
      </c>
      <c r="AQ48" t="s">
        <v>1946</v>
      </c>
      <c r="AR48" t="s">
        <v>1471</v>
      </c>
      <c r="AT48">
        <v>111</v>
      </c>
      <c r="AY48">
        <v>2</v>
      </c>
      <c r="AZ48">
        <v>95</v>
      </c>
      <c r="BA48">
        <v>105</v>
      </c>
      <c r="BB48">
        <v>53</v>
      </c>
      <c r="BC48">
        <v>53</v>
      </c>
      <c r="BD48">
        <v>95</v>
      </c>
      <c r="BE48">
        <v>84</v>
      </c>
      <c r="BF48">
        <v>127</v>
      </c>
      <c r="BG48">
        <v>105</v>
      </c>
      <c r="BH48">
        <v>32</v>
      </c>
      <c r="BI48">
        <v>42</v>
      </c>
      <c r="BJ48" t="s">
        <v>1676</v>
      </c>
      <c r="BK48" t="s">
        <v>2</v>
      </c>
      <c r="BL48" t="s">
        <v>5</v>
      </c>
      <c r="BM48" t="s">
        <v>5</v>
      </c>
      <c r="BN48" t="s">
        <v>5</v>
      </c>
      <c r="BO48" t="s">
        <v>1472</v>
      </c>
      <c r="BP48">
        <v>1324</v>
      </c>
      <c r="BQ48">
        <v>402</v>
      </c>
      <c r="BR48">
        <v>389</v>
      </c>
      <c r="BS48" t="s">
        <v>1348</v>
      </c>
      <c r="BT48" t="s">
        <v>1796</v>
      </c>
      <c r="BU48" t="s">
        <v>1891</v>
      </c>
      <c r="BV48" t="s">
        <v>1900</v>
      </c>
      <c r="BW48" t="s">
        <v>1818</v>
      </c>
      <c r="BX48" t="s">
        <v>2423</v>
      </c>
      <c r="BY48" s="44" t="str">
        <f t="shared" si="0"/>
        <v>Show location</v>
      </c>
    </row>
    <row r="49" spans="1:77" x14ac:dyDescent="0.3">
      <c r="A49" s="51" t="s">
        <v>1776</v>
      </c>
      <c r="B49" t="s">
        <v>2650</v>
      </c>
      <c r="C49" t="s">
        <v>2647</v>
      </c>
      <c r="D49" t="s">
        <v>2648</v>
      </c>
      <c r="E49" t="s">
        <v>102</v>
      </c>
      <c r="F49" t="s">
        <v>1348</v>
      </c>
      <c r="G49" t="s">
        <v>1562</v>
      </c>
      <c r="H49" t="s">
        <v>1891</v>
      </c>
      <c r="I49" t="s">
        <v>1796</v>
      </c>
      <c r="J49" t="s">
        <v>1580</v>
      </c>
      <c r="K49" t="s">
        <v>1900</v>
      </c>
      <c r="L49" t="s">
        <v>1777</v>
      </c>
      <c r="M49" t="s">
        <v>1778</v>
      </c>
      <c r="N49" t="s">
        <v>1739</v>
      </c>
      <c r="O49">
        <v>13.278055999999999</v>
      </c>
      <c r="P49">
        <v>24.447500000000002</v>
      </c>
      <c r="Q49" t="s">
        <v>6</v>
      </c>
      <c r="R49" t="s">
        <v>2612</v>
      </c>
      <c r="S49">
        <v>700</v>
      </c>
      <c r="T49">
        <v>3500</v>
      </c>
      <c r="U49">
        <v>700</v>
      </c>
      <c r="V49">
        <v>3500</v>
      </c>
      <c r="Y49">
        <v>700</v>
      </c>
      <c r="Z49">
        <v>3500</v>
      </c>
      <c r="AI49" t="s">
        <v>1348</v>
      </c>
      <c r="AJ49" t="s">
        <v>1796</v>
      </c>
      <c r="AO49" t="s">
        <v>1745</v>
      </c>
      <c r="AP49" t="s">
        <v>1471</v>
      </c>
      <c r="AQ49" t="s">
        <v>1471</v>
      </c>
      <c r="AR49" t="s">
        <v>1471</v>
      </c>
      <c r="AT49">
        <v>700</v>
      </c>
      <c r="AZ49">
        <v>39</v>
      </c>
      <c r="BA49">
        <v>58</v>
      </c>
      <c r="BB49">
        <v>175</v>
      </c>
      <c r="BC49">
        <v>204</v>
      </c>
      <c r="BD49">
        <v>535</v>
      </c>
      <c r="BE49">
        <v>535</v>
      </c>
      <c r="BF49">
        <v>982</v>
      </c>
      <c r="BG49">
        <v>875</v>
      </c>
      <c r="BH49">
        <v>78</v>
      </c>
      <c r="BI49">
        <v>19</v>
      </c>
      <c r="BJ49" t="s">
        <v>1471</v>
      </c>
      <c r="BK49" t="s">
        <v>1649</v>
      </c>
      <c r="BL49" t="s">
        <v>1650</v>
      </c>
      <c r="BM49" t="s">
        <v>1650</v>
      </c>
      <c r="BN49" t="s">
        <v>1650</v>
      </c>
      <c r="BO49" t="s">
        <v>1472</v>
      </c>
      <c r="BP49">
        <v>9999</v>
      </c>
      <c r="BQ49">
        <v>1809</v>
      </c>
      <c r="BR49">
        <v>1691</v>
      </c>
      <c r="BS49" t="s">
        <v>1348</v>
      </c>
      <c r="BT49" t="s">
        <v>1796</v>
      </c>
      <c r="BU49" t="s">
        <v>1891</v>
      </c>
      <c r="BV49" t="s">
        <v>1900</v>
      </c>
      <c r="BW49" t="s">
        <v>1818</v>
      </c>
      <c r="BX49" t="s">
        <v>2608</v>
      </c>
      <c r="BY49" s="44" t="str">
        <f t="shared" si="0"/>
        <v>Show location</v>
      </c>
    </row>
    <row r="50" spans="1:77" x14ac:dyDescent="0.3">
      <c r="A50" s="51" t="s">
        <v>1577</v>
      </c>
      <c r="B50" t="s">
        <v>2650</v>
      </c>
      <c r="C50" t="s">
        <v>2647</v>
      </c>
      <c r="D50" t="s">
        <v>2648</v>
      </c>
      <c r="E50" t="s">
        <v>102</v>
      </c>
      <c r="F50" t="s">
        <v>1348</v>
      </c>
      <c r="G50" t="s">
        <v>1562</v>
      </c>
      <c r="H50" t="s">
        <v>1891</v>
      </c>
      <c r="I50" t="s">
        <v>1796</v>
      </c>
      <c r="J50" t="s">
        <v>1580</v>
      </c>
      <c r="K50" t="s">
        <v>1900</v>
      </c>
      <c r="L50" t="s">
        <v>820</v>
      </c>
      <c r="M50" t="s">
        <v>13</v>
      </c>
      <c r="N50" t="s">
        <v>1470</v>
      </c>
      <c r="O50">
        <v>13.3</v>
      </c>
      <c r="P50">
        <v>24.4</v>
      </c>
      <c r="Q50" t="s">
        <v>1</v>
      </c>
      <c r="R50" t="s">
        <v>95</v>
      </c>
      <c r="S50">
        <v>93</v>
      </c>
      <c r="T50">
        <v>651</v>
      </c>
      <c r="U50">
        <v>93</v>
      </c>
      <c r="V50">
        <v>651</v>
      </c>
      <c r="W50">
        <v>93</v>
      </c>
      <c r="X50">
        <v>651</v>
      </c>
      <c r="AI50" t="s">
        <v>1348</v>
      </c>
      <c r="AJ50" t="s">
        <v>1796</v>
      </c>
      <c r="AK50" t="s">
        <v>1348</v>
      </c>
      <c r="AL50" t="s">
        <v>1369</v>
      </c>
      <c r="AM50" t="s">
        <v>1346</v>
      </c>
      <c r="AN50" t="s">
        <v>1668</v>
      </c>
      <c r="AO50" t="s">
        <v>1745</v>
      </c>
      <c r="AP50" t="s">
        <v>1471</v>
      </c>
      <c r="AQ50" t="s">
        <v>1471</v>
      </c>
      <c r="AR50" t="s">
        <v>1471</v>
      </c>
      <c r="AT50">
        <v>93</v>
      </c>
      <c r="AZ50">
        <v>59</v>
      </c>
      <c r="BA50">
        <v>99</v>
      </c>
      <c r="BB50">
        <v>63</v>
      </c>
      <c r="BC50">
        <v>104</v>
      </c>
      <c r="BD50">
        <v>81</v>
      </c>
      <c r="BE50">
        <v>78</v>
      </c>
      <c r="BF50">
        <v>59</v>
      </c>
      <c r="BG50">
        <v>63</v>
      </c>
      <c r="BH50">
        <v>27</v>
      </c>
      <c r="BI50">
        <v>18</v>
      </c>
      <c r="BJ50" t="s">
        <v>1676</v>
      </c>
      <c r="BK50" t="s">
        <v>2</v>
      </c>
      <c r="BL50" t="s">
        <v>3</v>
      </c>
      <c r="BM50" t="s">
        <v>5</v>
      </c>
      <c r="BN50" t="s">
        <v>5</v>
      </c>
      <c r="BO50" t="s">
        <v>1480</v>
      </c>
      <c r="BP50">
        <v>1328</v>
      </c>
      <c r="BQ50">
        <v>289</v>
      </c>
      <c r="BR50">
        <v>362</v>
      </c>
      <c r="BS50" t="s">
        <v>1348</v>
      </c>
      <c r="BT50" t="s">
        <v>1796</v>
      </c>
      <c r="BU50" t="s">
        <v>1891</v>
      </c>
      <c r="BV50" t="s">
        <v>1900</v>
      </c>
      <c r="BW50" t="s">
        <v>1829</v>
      </c>
      <c r="BX50" t="s">
        <v>2431</v>
      </c>
      <c r="BY50" s="44" t="str">
        <f t="shared" si="0"/>
        <v>Show location</v>
      </c>
    </row>
    <row r="51" spans="1:77" x14ac:dyDescent="0.3">
      <c r="A51" s="51" t="s">
        <v>1589</v>
      </c>
      <c r="B51" t="s">
        <v>2650</v>
      </c>
      <c r="C51" t="s">
        <v>2647</v>
      </c>
      <c r="D51" t="s">
        <v>2648</v>
      </c>
      <c r="E51" t="s">
        <v>102</v>
      </c>
      <c r="F51" t="s">
        <v>1348</v>
      </c>
      <c r="G51" t="s">
        <v>1562</v>
      </c>
      <c r="H51" t="s">
        <v>1891</v>
      </c>
      <c r="I51" t="s">
        <v>1796</v>
      </c>
      <c r="J51" t="s">
        <v>1580</v>
      </c>
      <c r="K51" t="s">
        <v>1900</v>
      </c>
      <c r="L51" t="s">
        <v>14</v>
      </c>
      <c r="M51" t="s">
        <v>15</v>
      </c>
      <c r="N51" t="s">
        <v>1470</v>
      </c>
      <c r="O51">
        <v>13.1952</v>
      </c>
      <c r="P51">
        <v>24.302610000000001</v>
      </c>
      <c r="Q51" t="s">
        <v>1</v>
      </c>
      <c r="R51" t="s">
        <v>94</v>
      </c>
      <c r="S51">
        <v>1591</v>
      </c>
      <c r="T51">
        <v>6574</v>
      </c>
      <c r="U51">
        <v>1591</v>
      </c>
      <c r="V51">
        <v>6596</v>
      </c>
      <c r="AC51">
        <v>581</v>
      </c>
      <c r="AD51">
        <v>2596</v>
      </c>
      <c r="AG51">
        <v>1010</v>
      </c>
      <c r="AH51">
        <v>4000</v>
      </c>
      <c r="AI51" t="s">
        <v>1348</v>
      </c>
      <c r="AJ51" t="s">
        <v>1796</v>
      </c>
      <c r="AO51" t="s">
        <v>1745</v>
      </c>
      <c r="AP51" t="s">
        <v>1471</v>
      </c>
      <c r="AQ51" t="s">
        <v>1471</v>
      </c>
      <c r="AR51" t="s">
        <v>1471</v>
      </c>
      <c r="AS51">
        <v>1591</v>
      </c>
      <c r="AZ51">
        <v>389</v>
      </c>
      <c r="BA51">
        <v>351</v>
      </c>
      <c r="BB51">
        <v>294</v>
      </c>
      <c r="BC51">
        <v>436</v>
      </c>
      <c r="BD51">
        <v>768</v>
      </c>
      <c r="BE51">
        <v>690</v>
      </c>
      <c r="BF51">
        <v>1365</v>
      </c>
      <c r="BG51">
        <v>1478</v>
      </c>
      <c r="BH51">
        <v>389</v>
      </c>
      <c r="BI51">
        <v>436</v>
      </c>
      <c r="BJ51" t="s">
        <v>1676</v>
      </c>
      <c r="BK51" t="s">
        <v>2</v>
      </c>
      <c r="BL51" t="s">
        <v>3</v>
      </c>
      <c r="BM51" t="s">
        <v>4</v>
      </c>
      <c r="BN51" t="s">
        <v>3</v>
      </c>
      <c r="BO51" t="s">
        <v>1509</v>
      </c>
      <c r="BP51">
        <v>4</v>
      </c>
      <c r="BQ51">
        <v>3205</v>
      </c>
      <c r="BR51">
        <v>3391</v>
      </c>
      <c r="BS51" t="s">
        <v>1348</v>
      </c>
      <c r="BT51" t="s">
        <v>1796</v>
      </c>
      <c r="BU51" t="s">
        <v>1891</v>
      </c>
      <c r="BV51" t="s">
        <v>1900</v>
      </c>
      <c r="BW51" t="s">
        <v>1818</v>
      </c>
      <c r="BX51" t="s">
        <v>2442</v>
      </c>
      <c r="BY51" s="44" t="str">
        <f t="shared" si="0"/>
        <v>Show location</v>
      </c>
    </row>
    <row r="52" spans="1:77" x14ac:dyDescent="0.3">
      <c r="A52" s="51" t="s">
        <v>1565</v>
      </c>
      <c r="B52" t="s">
        <v>2650</v>
      </c>
      <c r="C52" t="s">
        <v>2647</v>
      </c>
      <c r="D52" t="s">
        <v>2648</v>
      </c>
      <c r="E52" t="s">
        <v>102</v>
      </c>
      <c r="F52" t="s">
        <v>1348</v>
      </c>
      <c r="G52" t="s">
        <v>1562</v>
      </c>
      <c r="H52" t="s">
        <v>1891</v>
      </c>
      <c r="I52" t="s">
        <v>1368</v>
      </c>
      <c r="J52" t="s">
        <v>1574</v>
      </c>
      <c r="K52" t="s">
        <v>1894</v>
      </c>
      <c r="L52" t="s">
        <v>821</v>
      </c>
      <c r="M52" t="s">
        <v>143</v>
      </c>
      <c r="N52" t="s">
        <v>1470</v>
      </c>
      <c r="O52">
        <v>11.550001999999999</v>
      </c>
      <c r="P52">
        <v>23.100000999999999</v>
      </c>
      <c r="Q52" t="s">
        <v>1</v>
      </c>
      <c r="R52" t="s">
        <v>95</v>
      </c>
      <c r="U52">
        <v>436</v>
      </c>
      <c r="V52">
        <v>2180</v>
      </c>
      <c r="Y52">
        <v>436</v>
      </c>
      <c r="Z52">
        <v>2180</v>
      </c>
      <c r="AI52" t="s">
        <v>1345</v>
      </c>
      <c r="AJ52" t="s">
        <v>1681</v>
      </c>
      <c r="AK52" t="s">
        <v>1345</v>
      </c>
      <c r="AL52" t="s">
        <v>1382</v>
      </c>
      <c r="AM52" t="s">
        <v>1345</v>
      </c>
      <c r="AN52" t="s">
        <v>1670</v>
      </c>
      <c r="AO52" t="s">
        <v>1745</v>
      </c>
      <c r="AP52" t="s">
        <v>1933</v>
      </c>
      <c r="AQ52" t="s">
        <v>1946</v>
      </c>
      <c r="AR52" t="s">
        <v>1471</v>
      </c>
      <c r="AX52">
        <v>436</v>
      </c>
      <c r="AZ52">
        <v>134</v>
      </c>
      <c r="BA52">
        <v>210</v>
      </c>
      <c r="BB52">
        <v>96</v>
      </c>
      <c r="BC52">
        <v>229</v>
      </c>
      <c r="BD52">
        <v>287</v>
      </c>
      <c r="BE52">
        <v>287</v>
      </c>
      <c r="BF52">
        <v>440</v>
      </c>
      <c r="BG52">
        <v>478</v>
      </c>
      <c r="BH52">
        <v>19</v>
      </c>
      <c r="BI52">
        <v>0</v>
      </c>
      <c r="BJ52" t="s">
        <v>1334</v>
      </c>
      <c r="BK52" t="s">
        <v>2</v>
      </c>
      <c r="BL52" t="s">
        <v>5</v>
      </c>
      <c r="BM52" t="s">
        <v>5</v>
      </c>
      <c r="BN52" t="s">
        <v>3</v>
      </c>
      <c r="BO52" t="s">
        <v>1472</v>
      </c>
      <c r="BP52">
        <v>1260</v>
      </c>
      <c r="BQ52">
        <v>976</v>
      </c>
      <c r="BR52">
        <v>1204</v>
      </c>
      <c r="BS52" t="s">
        <v>1348</v>
      </c>
      <c r="BT52" t="s">
        <v>1368</v>
      </c>
      <c r="BU52" t="s">
        <v>1814</v>
      </c>
      <c r="BV52" t="s">
        <v>1894</v>
      </c>
      <c r="BW52" t="s">
        <v>1816</v>
      </c>
      <c r="BX52" t="s">
        <v>2365</v>
      </c>
      <c r="BY52" s="44" t="str">
        <f t="shared" si="0"/>
        <v>Show location</v>
      </c>
    </row>
    <row r="53" spans="1:77" x14ac:dyDescent="0.3">
      <c r="A53" s="51" t="s">
        <v>1576</v>
      </c>
      <c r="B53" t="s">
        <v>2650</v>
      </c>
      <c r="C53" t="s">
        <v>2647</v>
      </c>
      <c r="D53" t="s">
        <v>2648</v>
      </c>
      <c r="E53" t="s">
        <v>102</v>
      </c>
      <c r="F53" t="s">
        <v>1348</v>
      </c>
      <c r="G53" t="s">
        <v>1562</v>
      </c>
      <c r="H53" t="s">
        <v>1891</v>
      </c>
      <c r="I53" t="s">
        <v>1711</v>
      </c>
      <c r="J53" t="s">
        <v>1581</v>
      </c>
      <c r="K53" t="s">
        <v>1901</v>
      </c>
      <c r="L53" t="s">
        <v>822</v>
      </c>
      <c r="M53" t="s">
        <v>144</v>
      </c>
      <c r="N53" t="s">
        <v>1470</v>
      </c>
      <c r="O53">
        <v>12.83333</v>
      </c>
      <c r="P53">
        <v>23.5</v>
      </c>
      <c r="Q53" t="s">
        <v>1</v>
      </c>
      <c r="R53" t="s">
        <v>94</v>
      </c>
      <c r="S53">
        <v>4100</v>
      </c>
      <c r="T53">
        <v>20500</v>
      </c>
      <c r="U53">
        <v>6350</v>
      </c>
      <c r="V53">
        <v>20700</v>
      </c>
      <c r="W53">
        <v>6350</v>
      </c>
      <c r="X53">
        <v>20700</v>
      </c>
      <c r="AI53" t="s">
        <v>1348</v>
      </c>
      <c r="AJ53" t="s">
        <v>1711</v>
      </c>
      <c r="AO53" t="s">
        <v>1745</v>
      </c>
      <c r="AP53" t="s">
        <v>1471</v>
      </c>
      <c r="AQ53" t="s">
        <v>1471</v>
      </c>
      <c r="AR53" t="s">
        <v>1471</v>
      </c>
      <c r="AS53">
        <v>6350</v>
      </c>
      <c r="AZ53">
        <v>690</v>
      </c>
      <c r="BA53">
        <v>863</v>
      </c>
      <c r="BB53">
        <v>2760</v>
      </c>
      <c r="BC53">
        <v>1553</v>
      </c>
      <c r="BD53">
        <v>3795</v>
      </c>
      <c r="BE53">
        <v>2931</v>
      </c>
      <c r="BF53">
        <v>2415</v>
      </c>
      <c r="BG53">
        <v>3795</v>
      </c>
      <c r="BH53">
        <v>1035</v>
      </c>
      <c r="BI53">
        <v>863</v>
      </c>
      <c r="BJ53" t="s">
        <v>1334</v>
      </c>
      <c r="BK53" t="s">
        <v>2</v>
      </c>
      <c r="BL53" t="s">
        <v>7</v>
      </c>
      <c r="BM53" t="s">
        <v>5</v>
      </c>
      <c r="BN53" t="s">
        <v>7</v>
      </c>
      <c r="BO53" t="s">
        <v>1472</v>
      </c>
      <c r="BP53">
        <v>1297</v>
      </c>
      <c r="BQ53">
        <v>10695</v>
      </c>
      <c r="BR53">
        <v>10005</v>
      </c>
      <c r="BS53" t="s">
        <v>1348</v>
      </c>
      <c r="BT53" t="s">
        <v>1369</v>
      </c>
      <c r="BU53" t="s">
        <v>1891</v>
      </c>
      <c r="BV53" t="s">
        <v>1903</v>
      </c>
      <c r="BW53" t="s">
        <v>1818</v>
      </c>
      <c r="BX53" t="s">
        <v>2398</v>
      </c>
      <c r="BY53" s="44" t="str">
        <f t="shared" si="0"/>
        <v>Show location</v>
      </c>
    </row>
    <row r="54" spans="1:77" x14ac:dyDescent="0.3">
      <c r="A54" s="51" t="s">
        <v>1573</v>
      </c>
      <c r="B54" t="s">
        <v>2650</v>
      </c>
      <c r="C54" t="s">
        <v>2647</v>
      </c>
      <c r="D54" t="s">
        <v>2648</v>
      </c>
      <c r="E54" t="s">
        <v>102</v>
      </c>
      <c r="F54" t="s">
        <v>1348</v>
      </c>
      <c r="G54" t="s">
        <v>1562</v>
      </c>
      <c r="H54" t="s">
        <v>1891</v>
      </c>
      <c r="I54" t="s">
        <v>1711</v>
      </c>
      <c r="J54" t="s">
        <v>1581</v>
      </c>
      <c r="K54" t="s">
        <v>1901</v>
      </c>
      <c r="L54" t="s">
        <v>811</v>
      </c>
      <c r="M54" t="s">
        <v>145</v>
      </c>
      <c r="N54" t="s">
        <v>1470</v>
      </c>
      <c r="O54">
        <v>12.63592</v>
      </c>
      <c r="P54">
        <v>23.16667</v>
      </c>
      <c r="Q54" t="s">
        <v>1</v>
      </c>
      <c r="R54" t="s">
        <v>94</v>
      </c>
      <c r="U54">
        <v>10718</v>
      </c>
      <c r="V54">
        <v>37734</v>
      </c>
      <c r="W54">
        <v>10718</v>
      </c>
      <c r="X54">
        <v>37734</v>
      </c>
      <c r="AI54" t="s">
        <v>1348</v>
      </c>
      <c r="AJ54" t="s">
        <v>1711</v>
      </c>
      <c r="AO54" t="s">
        <v>1933</v>
      </c>
      <c r="AP54" t="s">
        <v>1471</v>
      </c>
      <c r="AQ54" t="s">
        <v>1471</v>
      </c>
      <c r="AR54" t="s">
        <v>1471</v>
      </c>
      <c r="AS54">
        <v>10718</v>
      </c>
      <c r="AZ54">
        <v>1066</v>
      </c>
      <c r="BA54">
        <v>1066</v>
      </c>
      <c r="BB54">
        <v>3411</v>
      </c>
      <c r="BC54">
        <v>4477</v>
      </c>
      <c r="BD54">
        <v>5330</v>
      </c>
      <c r="BE54">
        <v>7888</v>
      </c>
      <c r="BF54">
        <v>5756</v>
      </c>
      <c r="BG54">
        <v>7035</v>
      </c>
      <c r="BH54">
        <v>426</v>
      </c>
      <c r="BI54">
        <v>1279</v>
      </c>
      <c r="BJ54" t="s">
        <v>1334</v>
      </c>
      <c r="BK54" t="s">
        <v>2</v>
      </c>
      <c r="BL54" t="s">
        <v>4</v>
      </c>
      <c r="BM54" t="s">
        <v>5</v>
      </c>
      <c r="BN54" t="s">
        <v>4</v>
      </c>
      <c r="BO54" t="s">
        <v>1480</v>
      </c>
      <c r="BP54">
        <v>1345</v>
      </c>
      <c r="BQ54">
        <v>15989</v>
      </c>
      <c r="BR54">
        <v>21745</v>
      </c>
      <c r="BS54" t="s">
        <v>1348</v>
      </c>
      <c r="BT54" t="s">
        <v>1711</v>
      </c>
      <c r="BU54" t="s">
        <v>1891</v>
      </c>
      <c r="BV54" t="s">
        <v>1901</v>
      </c>
      <c r="BW54" t="s">
        <v>1818</v>
      </c>
      <c r="BX54" t="s">
        <v>2386</v>
      </c>
      <c r="BY54" s="44" t="str">
        <f t="shared" si="0"/>
        <v>Show location</v>
      </c>
    </row>
    <row r="55" spans="1:77" x14ac:dyDescent="0.3">
      <c r="A55" s="51" t="s">
        <v>1585</v>
      </c>
      <c r="B55" t="s">
        <v>2650</v>
      </c>
      <c r="C55" t="s">
        <v>2647</v>
      </c>
      <c r="D55" t="s">
        <v>2648</v>
      </c>
      <c r="E55" t="s">
        <v>102</v>
      </c>
      <c r="F55" t="s">
        <v>1348</v>
      </c>
      <c r="G55" t="s">
        <v>1562</v>
      </c>
      <c r="H55" t="s">
        <v>1891</v>
      </c>
      <c r="I55" t="s">
        <v>1711</v>
      </c>
      <c r="J55" t="s">
        <v>1581</v>
      </c>
      <c r="K55" t="s">
        <v>1901</v>
      </c>
      <c r="L55" t="s">
        <v>1586</v>
      </c>
      <c r="M55" t="s">
        <v>146</v>
      </c>
      <c r="N55" t="s">
        <v>1470</v>
      </c>
      <c r="O55">
        <v>12.309832999999999</v>
      </c>
      <c r="P55">
        <v>22.747450000000001</v>
      </c>
      <c r="Q55" t="s">
        <v>1</v>
      </c>
      <c r="R55" t="s">
        <v>94</v>
      </c>
      <c r="S55">
        <v>1800</v>
      </c>
      <c r="T55">
        <v>9000</v>
      </c>
      <c r="U55">
        <v>1820</v>
      </c>
      <c r="V55">
        <v>9100</v>
      </c>
      <c r="W55">
        <v>1820</v>
      </c>
      <c r="X55">
        <v>9100</v>
      </c>
      <c r="AI55" t="s">
        <v>1348</v>
      </c>
      <c r="AJ55" t="s">
        <v>1711</v>
      </c>
      <c r="AK55" t="s">
        <v>1348</v>
      </c>
      <c r="AO55" t="s">
        <v>1745</v>
      </c>
      <c r="AP55" t="s">
        <v>1933</v>
      </c>
      <c r="AQ55" t="s">
        <v>1946</v>
      </c>
      <c r="AR55" t="s">
        <v>1471</v>
      </c>
      <c r="AS55">
        <v>1820</v>
      </c>
      <c r="AZ55">
        <v>77</v>
      </c>
      <c r="BA55">
        <v>154</v>
      </c>
      <c r="BB55">
        <v>1234</v>
      </c>
      <c r="BC55">
        <v>1003</v>
      </c>
      <c r="BD55">
        <v>2236</v>
      </c>
      <c r="BE55">
        <v>1235</v>
      </c>
      <c r="BF55">
        <v>1003</v>
      </c>
      <c r="BG55">
        <v>1619</v>
      </c>
      <c r="BH55">
        <v>231</v>
      </c>
      <c r="BI55">
        <v>308</v>
      </c>
      <c r="BJ55" t="s">
        <v>1334</v>
      </c>
      <c r="BK55" t="s">
        <v>2</v>
      </c>
      <c r="BL55" t="s">
        <v>5</v>
      </c>
      <c r="BM55" t="s">
        <v>3</v>
      </c>
      <c r="BN55" t="s">
        <v>3</v>
      </c>
      <c r="BO55" t="s">
        <v>1472</v>
      </c>
      <c r="BP55">
        <v>1307</v>
      </c>
      <c r="BQ55">
        <v>4781</v>
      </c>
      <c r="BR55">
        <v>4319</v>
      </c>
      <c r="BS55" t="s">
        <v>1348</v>
      </c>
      <c r="BT55" t="s">
        <v>1367</v>
      </c>
      <c r="BU55" t="s">
        <v>1891</v>
      </c>
      <c r="BV55" t="s">
        <v>1907</v>
      </c>
      <c r="BW55" t="s">
        <v>1818</v>
      </c>
      <c r="BX55" t="s">
        <v>2424</v>
      </c>
      <c r="BY55" s="44" t="str">
        <f t="shared" si="0"/>
        <v>Show location</v>
      </c>
    </row>
    <row r="56" spans="1:77" x14ac:dyDescent="0.3">
      <c r="A56" s="51" t="s">
        <v>1561</v>
      </c>
      <c r="B56" t="s">
        <v>2650</v>
      </c>
      <c r="C56" t="s">
        <v>2647</v>
      </c>
      <c r="D56" t="s">
        <v>2648</v>
      </c>
      <c r="E56" t="s">
        <v>102</v>
      </c>
      <c r="F56" t="s">
        <v>1348</v>
      </c>
      <c r="G56" t="s">
        <v>1562</v>
      </c>
      <c r="H56" t="s">
        <v>1891</v>
      </c>
      <c r="I56" t="s">
        <v>1794</v>
      </c>
      <c r="J56" t="s">
        <v>1563</v>
      </c>
      <c r="K56" t="s">
        <v>1892</v>
      </c>
      <c r="L56" t="s">
        <v>147</v>
      </c>
      <c r="M56" t="s">
        <v>148</v>
      </c>
      <c r="N56" t="s">
        <v>1470</v>
      </c>
      <c r="O56">
        <v>13.329549999999999</v>
      </c>
      <c r="P56">
        <v>24.243729999999999</v>
      </c>
      <c r="Q56" t="s">
        <v>1</v>
      </c>
      <c r="R56" t="s">
        <v>94</v>
      </c>
      <c r="U56">
        <v>27</v>
      </c>
      <c r="V56">
        <v>139</v>
      </c>
      <c r="W56">
        <v>10</v>
      </c>
      <c r="X56">
        <v>52</v>
      </c>
      <c r="AA56">
        <v>15</v>
      </c>
      <c r="AB56">
        <v>75</v>
      </c>
      <c r="AC56">
        <v>2</v>
      </c>
      <c r="AD56">
        <v>12</v>
      </c>
      <c r="AI56" t="s">
        <v>1348</v>
      </c>
      <c r="AJ56" t="s">
        <v>1794</v>
      </c>
      <c r="AO56" t="s">
        <v>1745</v>
      </c>
      <c r="AP56" t="s">
        <v>1933</v>
      </c>
      <c r="AQ56" t="s">
        <v>1471</v>
      </c>
      <c r="AR56" t="s">
        <v>1471</v>
      </c>
      <c r="AX56">
        <v>27</v>
      </c>
      <c r="AZ56">
        <v>15</v>
      </c>
      <c r="BA56">
        <v>18</v>
      </c>
      <c r="BB56">
        <v>9</v>
      </c>
      <c r="BC56">
        <v>11</v>
      </c>
      <c r="BD56">
        <v>13</v>
      </c>
      <c r="BE56">
        <v>18</v>
      </c>
      <c r="BF56">
        <v>27</v>
      </c>
      <c r="BG56">
        <v>26</v>
      </c>
      <c r="BH56">
        <v>0</v>
      </c>
      <c r="BI56">
        <v>2</v>
      </c>
      <c r="BJ56" t="s">
        <v>1334</v>
      </c>
      <c r="BK56" t="s">
        <v>2</v>
      </c>
      <c r="BL56" t="s">
        <v>5</v>
      </c>
      <c r="BM56" t="s">
        <v>5</v>
      </c>
      <c r="BN56" t="s">
        <v>5</v>
      </c>
      <c r="BO56" t="s">
        <v>1480</v>
      </c>
      <c r="BP56">
        <v>1330</v>
      </c>
      <c r="BQ56">
        <v>64</v>
      </c>
      <c r="BR56">
        <v>75</v>
      </c>
      <c r="BS56" t="s">
        <v>1348</v>
      </c>
      <c r="BT56" t="s">
        <v>1794</v>
      </c>
      <c r="BU56" t="s">
        <v>1814</v>
      </c>
      <c r="BV56" t="s">
        <v>1836</v>
      </c>
      <c r="BW56" t="s">
        <v>1818</v>
      </c>
      <c r="BX56" t="s">
        <v>2413</v>
      </c>
      <c r="BY56" s="44" t="str">
        <f t="shared" si="0"/>
        <v>Show location</v>
      </c>
    </row>
    <row r="57" spans="1:77" x14ac:dyDescent="0.3">
      <c r="A57" s="51" t="s">
        <v>1561</v>
      </c>
      <c r="B57" t="s">
        <v>2650</v>
      </c>
      <c r="C57" t="s">
        <v>2647</v>
      </c>
      <c r="D57" t="s">
        <v>2648</v>
      </c>
      <c r="E57" t="s">
        <v>102</v>
      </c>
      <c r="F57" t="s">
        <v>1348</v>
      </c>
      <c r="G57" t="s">
        <v>1562</v>
      </c>
      <c r="H57" t="s">
        <v>1891</v>
      </c>
      <c r="I57" t="s">
        <v>1794</v>
      </c>
      <c r="J57" t="s">
        <v>1563</v>
      </c>
      <c r="K57" t="s">
        <v>1892</v>
      </c>
      <c r="L57" t="s">
        <v>149</v>
      </c>
      <c r="M57" t="s">
        <v>150</v>
      </c>
      <c r="N57" t="s">
        <v>1470</v>
      </c>
      <c r="O57">
        <v>13.124167</v>
      </c>
      <c r="P57">
        <v>24.270333000000001</v>
      </c>
      <c r="Q57" t="s">
        <v>6</v>
      </c>
      <c r="R57" t="s">
        <v>2612</v>
      </c>
      <c r="S57">
        <v>3230</v>
      </c>
      <c r="T57">
        <v>16150</v>
      </c>
      <c r="U57">
        <v>2800</v>
      </c>
      <c r="V57">
        <v>16800</v>
      </c>
      <c r="Y57">
        <v>1850</v>
      </c>
      <c r="Z57">
        <v>13500</v>
      </c>
      <c r="AC57">
        <v>500</v>
      </c>
      <c r="AD57">
        <v>2500</v>
      </c>
      <c r="AE57">
        <v>300</v>
      </c>
      <c r="AF57">
        <v>550</v>
      </c>
      <c r="AG57">
        <v>150</v>
      </c>
      <c r="AH57">
        <v>250</v>
      </c>
      <c r="AI57" t="s">
        <v>1348</v>
      </c>
      <c r="AJ57" t="s">
        <v>1794</v>
      </c>
      <c r="AK57" t="s">
        <v>1348</v>
      </c>
      <c r="AO57" t="s">
        <v>1745</v>
      </c>
      <c r="AP57" t="s">
        <v>1933</v>
      </c>
      <c r="AQ57" t="s">
        <v>1471</v>
      </c>
      <c r="AR57" t="s">
        <v>1471</v>
      </c>
      <c r="AT57">
        <v>2000</v>
      </c>
      <c r="AV57">
        <v>800</v>
      </c>
      <c r="AZ57">
        <v>1027</v>
      </c>
      <c r="BA57">
        <v>840</v>
      </c>
      <c r="BB57">
        <v>1307</v>
      </c>
      <c r="BC57">
        <v>1213</v>
      </c>
      <c r="BD57">
        <v>1680</v>
      </c>
      <c r="BE57">
        <v>2053</v>
      </c>
      <c r="BF57">
        <v>2893</v>
      </c>
      <c r="BG57">
        <v>3267</v>
      </c>
      <c r="BH57">
        <v>1120</v>
      </c>
      <c r="BI57">
        <v>1400</v>
      </c>
      <c r="BJ57" t="s">
        <v>1334</v>
      </c>
      <c r="BK57" t="s">
        <v>2</v>
      </c>
      <c r="BL57" t="s">
        <v>5</v>
      </c>
      <c r="BM57" t="s">
        <v>3</v>
      </c>
      <c r="BN57" t="s">
        <v>3</v>
      </c>
      <c r="BO57" t="s">
        <v>1472</v>
      </c>
      <c r="BP57">
        <v>1293</v>
      </c>
      <c r="BQ57">
        <v>8027</v>
      </c>
      <c r="BR57">
        <v>8773</v>
      </c>
      <c r="BS57" t="s">
        <v>1348</v>
      </c>
      <c r="BT57" t="s">
        <v>1794</v>
      </c>
      <c r="BU57" t="s">
        <v>1891</v>
      </c>
      <c r="BV57" t="s">
        <v>1892</v>
      </c>
      <c r="BW57" t="s">
        <v>1829</v>
      </c>
      <c r="BX57" t="s">
        <v>2414</v>
      </c>
      <c r="BY57" s="44" t="str">
        <f t="shared" si="0"/>
        <v>Show location</v>
      </c>
    </row>
    <row r="58" spans="1:77" x14ac:dyDescent="0.3">
      <c r="A58" s="51" t="s">
        <v>1561</v>
      </c>
      <c r="B58" t="s">
        <v>2650</v>
      </c>
      <c r="C58" t="s">
        <v>2647</v>
      </c>
      <c r="D58" t="s">
        <v>2648</v>
      </c>
      <c r="E58" t="s">
        <v>102</v>
      </c>
      <c r="F58" t="s">
        <v>1348</v>
      </c>
      <c r="G58" t="s">
        <v>1562</v>
      </c>
      <c r="H58" t="s">
        <v>1891</v>
      </c>
      <c r="I58" t="s">
        <v>1794</v>
      </c>
      <c r="J58" t="s">
        <v>1563</v>
      </c>
      <c r="K58" t="s">
        <v>1892</v>
      </c>
      <c r="L58" t="s">
        <v>2629</v>
      </c>
      <c r="M58" t="s">
        <v>151</v>
      </c>
      <c r="N58" t="s">
        <v>1470</v>
      </c>
      <c r="O58">
        <v>13</v>
      </c>
      <c r="P58">
        <v>24</v>
      </c>
      <c r="Q58" t="s">
        <v>1</v>
      </c>
      <c r="R58" t="s">
        <v>94</v>
      </c>
      <c r="U58">
        <v>27</v>
      </c>
      <c r="V58">
        <v>160</v>
      </c>
      <c r="W58">
        <v>10</v>
      </c>
      <c r="X58">
        <v>50</v>
      </c>
      <c r="Y58">
        <v>5</v>
      </c>
      <c r="Z58">
        <v>15</v>
      </c>
      <c r="AA58">
        <v>4</v>
      </c>
      <c r="AB58">
        <v>38</v>
      </c>
      <c r="AE58">
        <v>7</v>
      </c>
      <c r="AF58">
        <v>46</v>
      </c>
      <c r="AG58">
        <v>1</v>
      </c>
      <c r="AH58">
        <v>11</v>
      </c>
      <c r="AI58" t="s">
        <v>1348</v>
      </c>
      <c r="AJ58" t="s">
        <v>1794</v>
      </c>
      <c r="AO58" t="s">
        <v>1946</v>
      </c>
      <c r="AP58" t="s">
        <v>1745</v>
      </c>
      <c r="AQ58" t="s">
        <v>1471</v>
      </c>
      <c r="AR58" t="s">
        <v>1471</v>
      </c>
      <c r="AX58">
        <v>27</v>
      </c>
      <c r="AZ58">
        <v>5</v>
      </c>
      <c r="BA58">
        <v>5</v>
      </c>
      <c r="BB58">
        <v>11</v>
      </c>
      <c r="BC58">
        <v>18</v>
      </c>
      <c r="BD58">
        <v>29</v>
      </c>
      <c r="BE58">
        <v>16</v>
      </c>
      <c r="BF58">
        <v>30</v>
      </c>
      <c r="BG58">
        <v>30</v>
      </c>
      <c r="BH58">
        <v>15</v>
      </c>
      <c r="BI58">
        <v>1</v>
      </c>
      <c r="BJ58" t="s">
        <v>1676</v>
      </c>
      <c r="BK58" t="s">
        <v>2</v>
      </c>
      <c r="BL58" t="s">
        <v>5</v>
      </c>
      <c r="BM58" t="s">
        <v>5</v>
      </c>
      <c r="BN58" t="s">
        <v>5</v>
      </c>
      <c r="BO58" t="s">
        <v>1480</v>
      </c>
      <c r="BP58">
        <v>1331</v>
      </c>
      <c r="BQ58">
        <v>90</v>
      </c>
      <c r="BR58">
        <v>70</v>
      </c>
      <c r="BS58" t="s">
        <v>1348</v>
      </c>
      <c r="BT58" t="s">
        <v>1794</v>
      </c>
      <c r="BU58" t="s">
        <v>1814</v>
      </c>
      <c r="BV58" t="s">
        <v>1892</v>
      </c>
      <c r="BW58" t="s">
        <v>1816</v>
      </c>
      <c r="BX58" t="s">
        <v>2415</v>
      </c>
      <c r="BY58" s="44" t="str">
        <f t="shared" si="0"/>
        <v>Show location</v>
      </c>
    </row>
    <row r="59" spans="1:77" x14ac:dyDescent="0.3">
      <c r="A59" s="51" t="s">
        <v>1561</v>
      </c>
      <c r="B59" t="s">
        <v>2650</v>
      </c>
      <c r="C59" t="s">
        <v>2647</v>
      </c>
      <c r="D59" t="s">
        <v>2648</v>
      </c>
      <c r="E59" t="s">
        <v>102</v>
      </c>
      <c r="F59" t="s">
        <v>1348</v>
      </c>
      <c r="G59" t="s">
        <v>1562</v>
      </c>
      <c r="H59" t="s">
        <v>1891</v>
      </c>
      <c r="I59" t="s">
        <v>1794</v>
      </c>
      <c r="J59" t="s">
        <v>1563</v>
      </c>
      <c r="K59" t="s">
        <v>1892</v>
      </c>
      <c r="L59" t="s">
        <v>2630</v>
      </c>
      <c r="M59" t="s">
        <v>17</v>
      </c>
      <c r="N59" t="s">
        <v>1470</v>
      </c>
      <c r="O59">
        <v>13.176869999999999</v>
      </c>
      <c r="P59">
        <v>24.225999999999999</v>
      </c>
      <c r="Q59" t="s">
        <v>1</v>
      </c>
      <c r="R59" t="s">
        <v>95</v>
      </c>
      <c r="S59">
        <v>110</v>
      </c>
      <c r="T59">
        <v>617</v>
      </c>
      <c r="U59">
        <v>120</v>
      </c>
      <c r="V59">
        <v>667</v>
      </c>
      <c r="W59">
        <v>20</v>
      </c>
      <c r="X59">
        <v>120</v>
      </c>
      <c r="Y59">
        <v>60</v>
      </c>
      <c r="Z59">
        <v>298</v>
      </c>
      <c r="AA59">
        <v>15</v>
      </c>
      <c r="AB59">
        <v>90</v>
      </c>
      <c r="AC59">
        <v>7</v>
      </c>
      <c r="AD59">
        <v>49</v>
      </c>
      <c r="AE59">
        <v>18</v>
      </c>
      <c r="AF59">
        <v>110</v>
      </c>
      <c r="AI59" t="s">
        <v>1348</v>
      </c>
      <c r="AJ59" t="s">
        <v>1794</v>
      </c>
      <c r="AO59" t="s">
        <v>1745</v>
      </c>
      <c r="AP59" t="s">
        <v>1946</v>
      </c>
      <c r="AQ59" t="s">
        <v>1471</v>
      </c>
      <c r="AR59" t="s">
        <v>1471</v>
      </c>
      <c r="AX59">
        <v>120</v>
      </c>
      <c r="AZ59">
        <v>15</v>
      </c>
      <c r="BA59">
        <v>22</v>
      </c>
      <c r="BB59">
        <v>44</v>
      </c>
      <c r="BC59">
        <v>30</v>
      </c>
      <c r="BD59">
        <v>67</v>
      </c>
      <c r="BE59">
        <v>89</v>
      </c>
      <c r="BF59">
        <v>163</v>
      </c>
      <c r="BG59">
        <v>185</v>
      </c>
      <c r="BH59">
        <v>22</v>
      </c>
      <c r="BI59">
        <v>30</v>
      </c>
      <c r="BJ59" t="s">
        <v>1676</v>
      </c>
      <c r="BK59" t="s">
        <v>2</v>
      </c>
      <c r="BL59" t="s">
        <v>5</v>
      </c>
      <c r="BM59" t="s">
        <v>5</v>
      </c>
      <c r="BN59" t="s">
        <v>5</v>
      </c>
      <c r="BO59" t="s">
        <v>1472</v>
      </c>
      <c r="BP59">
        <v>1335</v>
      </c>
      <c r="BQ59">
        <v>311</v>
      </c>
      <c r="BR59">
        <v>356</v>
      </c>
      <c r="BS59" t="s">
        <v>1348</v>
      </c>
      <c r="BT59" t="s">
        <v>1794</v>
      </c>
      <c r="BU59" t="s">
        <v>1891</v>
      </c>
      <c r="BV59" t="s">
        <v>1892</v>
      </c>
      <c r="BW59" t="s">
        <v>1829</v>
      </c>
      <c r="BX59" t="s">
        <v>2416</v>
      </c>
      <c r="BY59" s="44" t="str">
        <f t="shared" si="0"/>
        <v>Show location</v>
      </c>
    </row>
    <row r="60" spans="1:77" x14ac:dyDescent="0.3">
      <c r="A60" s="51" t="s">
        <v>1577</v>
      </c>
      <c r="B60" t="s">
        <v>2650</v>
      </c>
      <c r="C60" t="s">
        <v>2647</v>
      </c>
      <c r="D60" t="s">
        <v>2648</v>
      </c>
      <c r="E60" t="s">
        <v>102</v>
      </c>
      <c r="F60" t="s">
        <v>1348</v>
      </c>
      <c r="G60" t="s">
        <v>1562</v>
      </c>
      <c r="H60" t="s">
        <v>1891</v>
      </c>
      <c r="I60" t="s">
        <v>1794</v>
      </c>
      <c r="J60" t="s">
        <v>1563</v>
      </c>
      <c r="K60" t="s">
        <v>1892</v>
      </c>
      <c r="L60" t="s">
        <v>2631</v>
      </c>
      <c r="M60" t="s">
        <v>16</v>
      </c>
      <c r="N60" t="s">
        <v>1470</v>
      </c>
      <c r="O60">
        <v>13.308818</v>
      </c>
      <c r="P60">
        <v>24.359271</v>
      </c>
      <c r="Q60" t="s">
        <v>1</v>
      </c>
      <c r="R60" t="s">
        <v>95</v>
      </c>
      <c r="S60">
        <v>150</v>
      </c>
      <c r="T60">
        <v>1040</v>
      </c>
      <c r="U60">
        <v>180</v>
      </c>
      <c r="V60">
        <v>1400</v>
      </c>
      <c r="Y60">
        <v>140</v>
      </c>
      <c r="Z60">
        <v>1000</v>
      </c>
      <c r="AA60">
        <v>40</v>
      </c>
      <c r="AB60">
        <v>400</v>
      </c>
      <c r="AI60" t="s">
        <v>1346</v>
      </c>
      <c r="AJ60" t="s">
        <v>1672</v>
      </c>
      <c r="AK60" t="s">
        <v>1346</v>
      </c>
      <c r="AO60" t="s">
        <v>1745</v>
      </c>
      <c r="AP60" t="s">
        <v>1933</v>
      </c>
      <c r="AQ60" t="s">
        <v>1471</v>
      </c>
      <c r="AR60" t="s">
        <v>1471</v>
      </c>
      <c r="AV60">
        <v>100</v>
      </c>
      <c r="AX60">
        <v>60</v>
      </c>
      <c r="AY60">
        <v>20</v>
      </c>
      <c r="AZ60">
        <v>50</v>
      </c>
      <c r="BA60">
        <v>75</v>
      </c>
      <c r="BB60">
        <v>63</v>
      </c>
      <c r="BC60">
        <v>88</v>
      </c>
      <c r="BD60">
        <v>113</v>
      </c>
      <c r="BE60">
        <v>147</v>
      </c>
      <c r="BF60">
        <v>263</v>
      </c>
      <c r="BG60">
        <v>363</v>
      </c>
      <c r="BH60">
        <v>138</v>
      </c>
      <c r="BI60">
        <v>100</v>
      </c>
      <c r="BJ60" t="s">
        <v>1334</v>
      </c>
      <c r="BK60" t="s">
        <v>2</v>
      </c>
      <c r="BL60" t="s">
        <v>5</v>
      </c>
      <c r="BM60" t="s">
        <v>5</v>
      </c>
      <c r="BN60" t="s">
        <v>3</v>
      </c>
      <c r="BO60" t="s">
        <v>1472</v>
      </c>
      <c r="BP60">
        <v>1295</v>
      </c>
      <c r="BQ60">
        <v>627</v>
      </c>
      <c r="BR60">
        <v>773</v>
      </c>
      <c r="BS60" t="s">
        <v>1348</v>
      </c>
      <c r="BT60" t="s">
        <v>1796</v>
      </c>
      <c r="BU60" t="s">
        <v>1891</v>
      </c>
      <c r="BV60" t="s">
        <v>1900</v>
      </c>
      <c r="BW60" t="s">
        <v>1818</v>
      </c>
      <c r="BX60" t="s">
        <v>2432</v>
      </c>
      <c r="BY60" s="44" t="str">
        <f t="shared" si="0"/>
        <v>Show location</v>
      </c>
    </row>
    <row r="61" spans="1:77" x14ac:dyDescent="0.3">
      <c r="A61" s="51" t="s">
        <v>1577</v>
      </c>
      <c r="B61" t="s">
        <v>2650</v>
      </c>
      <c r="C61" t="s">
        <v>2647</v>
      </c>
      <c r="D61" t="s">
        <v>2648</v>
      </c>
      <c r="E61" t="s">
        <v>102</v>
      </c>
      <c r="F61" t="s">
        <v>1348</v>
      </c>
      <c r="G61" t="s">
        <v>1562</v>
      </c>
      <c r="H61" t="s">
        <v>1891</v>
      </c>
      <c r="I61" t="s">
        <v>1794</v>
      </c>
      <c r="J61" t="s">
        <v>1563</v>
      </c>
      <c r="K61" t="s">
        <v>1892</v>
      </c>
      <c r="L61" t="s">
        <v>823</v>
      </c>
      <c r="M61" t="s">
        <v>18</v>
      </c>
      <c r="N61" t="s">
        <v>1470</v>
      </c>
      <c r="O61">
        <v>13.313877</v>
      </c>
      <c r="P61">
        <v>24.357866000000001</v>
      </c>
      <c r="Q61" t="s">
        <v>1</v>
      </c>
      <c r="R61" t="s">
        <v>95</v>
      </c>
      <c r="S61">
        <v>117</v>
      </c>
      <c r="T61">
        <v>585</v>
      </c>
      <c r="U61">
        <v>117</v>
      </c>
      <c r="V61">
        <v>600</v>
      </c>
      <c r="Y61">
        <v>117</v>
      </c>
      <c r="Z61">
        <v>600</v>
      </c>
      <c r="AI61" t="s">
        <v>1348</v>
      </c>
      <c r="AJ61" t="s">
        <v>1794</v>
      </c>
      <c r="AO61" t="s">
        <v>1745</v>
      </c>
      <c r="AP61" t="s">
        <v>1933</v>
      </c>
      <c r="AQ61" t="s">
        <v>1946</v>
      </c>
      <c r="AR61" t="s">
        <v>1471</v>
      </c>
      <c r="AV61">
        <v>117</v>
      </c>
      <c r="AZ61">
        <v>15</v>
      </c>
      <c r="BA61">
        <v>19</v>
      </c>
      <c r="BB61">
        <v>53</v>
      </c>
      <c r="BC61">
        <v>76</v>
      </c>
      <c r="BD61">
        <v>95</v>
      </c>
      <c r="BE61">
        <v>114</v>
      </c>
      <c r="BF61">
        <v>76</v>
      </c>
      <c r="BG61">
        <v>95</v>
      </c>
      <c r="BH61">
        <v>19</v>
      </c>
      <c r="BI61">
        <v>38</v>
      </c>
      <c r="BJ61" t="s">
        <v>1676</v>
      </c>
      <c r="BK61" t="s">
        <v>2</v>
      </c>
      <c r="BL61" t="s">
        <v>5</v>
      </c>
      <c r="BM61" t="s">
        <v>5</v>
      </c>
      <c r="BN61" t="s">
        <v>5</v>
      </c>
      <c r="BO61" t="s">
        <v>1472</v>
      </c>
      <c r="BP61">
        <v>1287</v>
      </c>
      <c r="BQ61">
        <v>258</v>
      </c>
      <c r="BR61">
        <v>342</v>
      </c>
      <c r="BS61" t="s">
        <v>1348</v>
      </c>
      <c r="BT61" t="s">
        <v>1796</v>
      </c>
      <c r="BU61" t="s">
        <v>1891</v>
      </c>
      <c r="BV61" t="s">
        <v>1900</v>
      </c>
      <c r="BW61" t="s">
        <v>1818</v>
      </c>
      <c r="BX61" t="s">
        <v>2433</v>
      </c>
      <c r="BY61" s="44" t="str">
        <f t="shared" si="0"/>
        <v>Show location</v>
      </c>
    </row>
    <row r="62" spans="1:77" x14ac:dyDescent="0.3">
      <c r="A62" s="51" t="s">
        <v>1561</v>
      </c>
      <c r="B62" t="s">
        <v>2650</v>
      </c>
      <c r="C62" t="s">
        <v>2647</v>
      </c>
      <c r="D62" t="s">
        <v>2648</v>
      </c>
      <c r="E62" t="s">
        <v>102</v>
      </c>
      <c r="F62" t="s">
        <v>1348</v>
      </c>
      <c r="G62" t="s">
        <v>1562</v>
      </c>
      <c r="H62" t="s">
        <v>1891</v>
      </c>
      <c r="I62" t="s">
        <v>1794</v>
      </c>
      <c r="J62" t="s">
        <v>1563</v>
      </c>
      <c r="K62" t="s">
        <v>1892</v>
      </c>
      <c r="L62" t="s">
        <v>824</v>
      </c>
      <c r="M62" t="s">
        <v>19</v>
      </c>
      <c r="N62" t="s">
        <v>1470</v>
      </c>
      <c r="O62">
        <v>13.300841</v>
      </c>
      <c r="P62">
        <v>24.352416000000002</v>
      </c>
      <c r="Q62" t="s">
        <v>1</v>
      </c>
      <c r="R62" t="s">
        <v>95</v>
      </c>
      <c r="S62">
        <v>72</v>
      </c>
      <c r="T62">
        <v>402</v>
      </c>
      <c r="U62">
        <v>300</v>
      </c>
      <c r="V62">
        <v>1263</v>
      </c>
      <c r="W62">
        <v>120</v>
      </c>
      <c r="X62">
        <v>530</v>
      </c>
      <c r="Y62">
        <v>60</v>
      </c>
      <c r="Z62">
        <v>150</v>
      </c>
      <c r="AA62">
        <v>12</v>
      </c>
      <c r="AB62">
        <v>60</v>
      </c>
      <c r="AC62">
        <v>10</v>
      </c>
      <c r="AD62">
        <v>48</v>
      </c>
      <c r="AE62">
        <v>11</v>
      </c>
      <c r="AF62">
        <v>50</v>
      </c>
      <c r="AG62">
        <v>87</v>
      </c>
      <c r="AH62">
        <v>425</v>
      </c>
      <c r="AI62" t="s">
        <v>1348</v>
      </c>
      <c r="AJ62" t="s">
        <v>1796</v>
      </c>
      <c r="AO62" t="s">
        <v>1745</v>
      </c>
      <c r="AP62" t="s">
        <v>1471</v>
      </c>
      <c r="AQ62" t="s">
        <v>1471</v>
      </c>
      <c r="AR62" t="s">
        <v>1471</v>
      </c>
      <c r="AX62">
        <v>270</v>
      </c>
      <c r="AY62">
        <v>30</v>
      </c>
      <c r="AZ62">
        <v>49</v>
      </c>
      <c r="BA62">
        <v>113</v>
      </c>
      <c r="BB62">
        <v>97</v>
      </c>
      <c r="BC62">
        <v>146</v>
      </c>
      <c r="BD62">
        <v>194</v>
      </c>
      <c r="BE62">
        <v>244</v>
      </c>
      <c r="BF62">
        <v>275</v>
      </c>
      <c r="BG62">
        <v>32</v>
      </c>
      <c r="BH62">
        <v>81</v>
      </c>
      <c r="BI62">
        <v>32</v>
      </c>
      <c r="BJ62" t="s">
        <v>1676</v>
      </c>
      <c r="BK62" t="s">
        <v>2</v>
      </c>
      <c r="BL62" t="s">
        <v>5</v>
      </c>
      <c r="BM62" t="s">
        <v>3</v>
      </c>
      <c r="BN62" t="s">
        <v>5</v>
      </c>
      <c r="BO62" t="s">
        <v>1472</v>
      </c>
      <c r="BP62">
        <v>1320</v>
      </c>
      <c r="BQ62">
        <v>696</v>
      </c>
      <c r="BR62">
        <v>567</v>
      </c>
      <c r="BS62" t="s">
        <v>1348</v>
      </c>
      <c r="BT62" t="s">
        <v>1796</v>
      </c>
      <c r="BU62" t="s">
        <v>1891</v>
      </c>
      <c r="BV62" t="s">
        <v>1900</v>
      </c>
      <c r="BW62" t="s">
        <v>1818</v>
      </c>
      <c r="BX62" t="s">
        <v>2417</v>
      </c>
      <c r="BY62" s="44" t="str">
        <f t="shared" si="0"/>
        <v>Show location</v>
      </c>
    </row>
    <row r="63" spans="1:77" x14ac:dyDescent="0.3">
      <c r="A63" s="51" t="s">
        <v>1589</v>
      </c>
      <c r="B63" t="s">
        <v>2650</v>
      </c>
      <c r="C63" t="s">
        <v>2647</v>
      </c>
      <c r="D63" t="s">
        <v>2648</v>
      </c>
      <c r="E63" t="s">
        <v>102</v>
      </c>
      <c r="F63" t="s">
        <v>1348</v>
      </c>
      <c r="G63" t="s">
        <v>1562</v>
      </c>
      <c r="H63" t="s">
        <v>1891</v>
      </c>
      <c r="I63" t="s">
        <v>1794</v>
      </c>
      <c r="J63" t="s">
        <v>1563</v>
      </c>
      <c r="K63" t="s">
        <v>1892</v>
      </c>
      <c r="L63" t="s">
        <v>2632</v>
      </c>
      <c r="M63" t="s">
        <v>152</v>
      </c>
      <c r="N63" t="s">
        <v>1470</v>
      </c>
      <c r="O63">
        <v>13.15992</v>
      </c>
      <c r="P63">
        <v>24.589279999999999</v>
      </c>
      <c r="Q63" t="s">
        <v>1</v>
      </c>
      <c r="R63" t="s">
        <v>95</v>
      </c>
      <c r="U63">
        <v>12</v>
      </c>
      <c r="V63">
        <v>74</v>
      </c>
      <c r="AG63">
        <v>12</v>
      </c>
      <c r="AH63">
        <v>74</v>
      </c>
      <c r="AI63" t="s">
        <v>1348</v>
      </c>
      <c r="AJ63" t="s">
        <v>1796</v>
      </c>
      <c r="AO63" t="s">
        <v>1745</v>
      </c>
      <c r="AP63" t="s">
        <v>1933</v>
      </c>
      <c r="AQ63" t="s">
        <v>1471</v>
      </c>
      <c r="AR63" t="s">
        <v>1471</v>
      </c>
      <c r="AV63">
        <v>12</v>
      </c>
      <c r="AZ63">
        <v>3</v>
      </c>
      <c r="BA63">
        <v>2</v>
      </c>
      <c r="BB63">
        <v>0</v>
      </c>
      <c r="BC63">
        <v>6</v>
      </c>
      <c r="BD63">
        <v>14</v>
      </c>
      <c r="BE63">
        <v>11</v>
      </c>
      <c r="BF63">
        <v>16</v>
      </c>
      <c r="BG63">
        <v>19</v>
      </c>
      <c r="BH63">
        <v>3</v>
      </c>
      <c r="BI63">
        <v>0</v>
      </c>
      <c r="BJ63" t="s">
        <v>1334</v>
      </c>
      <c r="BK63" t="s">
        <v>2</v>
      </c>
      <c r="BL63" t="s">
        <v>7</v>
      </c>
      <c r="BM63" t="s">
        <v>7</v>
      </c>
      <c r="BN63" t="s">
        <v>5</v>
      </c>
      <c r="BO63" t="s">
        <v>1472</v>
      </c>
      <c r="BP63">
        <v>1296</v>
      </c>
      <c r="BQ63">
        <v>36</v>
      </c>
      <c r="BR63">
        <v>38</v>
      </c>
      <c r="BS63" t="s">
        <v>1348</v>
      </c>
      <c r="BT63" t="s">
        <v>1794</v>
      </c>
      <c r="BU63" t="s">
        <v>1814</v>
      </c>
      <c r="BV63" t="s">
        <v>1892</v>
      </c>
      <c r="BW63" t="s">
        <v>1818</v>
      </c>
      <c r="BX63" t="s">
        <v>2443</v>
      </c>
      <c r="BY63" s="44" t="str">
        <f t="shared" si="0"/>
        <v>Show location</v>
      </c>
    </row>
    <row r="64" spans="1:77" x14ac:dyDescent="0.3">
      <c r="A64" s="51" t="s">
        <v>1585</v>
      </c>
      <c r="B64" t="s">
        <v>2650</v>
      </c>
      <c r="C64" t="s">
        <v>2647</v>
      </c>
      <c r="D64" t="s">
        <v>2648</v>
      </c>
      <c r="E64" t="s">
        <v>102</v>
      </c>
      <c r="F64" t="s">
        <v>1348</v>
      </c>
      <c r="G64" t="s">
        <v>1562</v>
      </c>
      <c r="H64" t="s">
        <v>1891</v>
      </c>
      <c r="I64" t="s">
        <v>1794</v>
      </c>
      <c r="J64" t="s">
        <v>1563</v>
      </c>
      <c r="K64" t="s">
        <v>1892</v>
      </c>
      <c r="L64" t="s">
        <v>825</v>
      </c>
      <c r="M64" t="s">
        <v>20</v>
      </c>
      <c r="N64" t="s">
        <v>1470</v>
      </c>
      <c r="O64">
        <v>13.079981</v>
      </c>
      <c r="P64">
        <v>24.317767</v>
      </c>
      <c r="Q64" t="s">
        <v>1</v>
      </c>
      <c r="R64" t="s">
        <v>95</v>
      </c>
      <c r="S64">
        <v>115</v>
      </c>
      <c r="T64">
        <v>676</v>
      </c>
      <c r="U64">
        <v>25</v>
      </c>
      <c r="V64">
        <v>125</v>
      </c>
      <c r="AG64">
        <v>25</v>
      </c>
      <c r="AH64">
        <v>125</v>
      </c>
      <c r="AI64" t="s">
        <v>1348</v>
      </c>
      <c r="AJ64" t="s">
        <v>1794</v>
      </c>
      <c r="AO64" t="s">
        <v>1745</v>
      </c>
      <c r="AP64" t="s">
        <v>1933</v>
      </c>
      <c r="AQ64" t="s">
        <v>1946</v>
      </c>
      <c r="AR64" t="s">
        <v>1471</v>
      </c>
      <c r="AT64">
        <v>25</v>
      </c>
      <c r="AZ64">
        <v>5</v>
      </c>
      <c r="BA64">
        <v>0</v>
      </c>
      <c r="BB64">
        <v>10</v>
      </c>
      <c r="BC64">
        <v>12</v>
      </c>
      <c r="BD64">
        <v>19</v>
      </c>
      <c r="BE64">
        <v>25</v>
      </c>
      <c r="BF64">
        <v>12</v>
      </c>
      <c r="BG64">
        <v>21</v>
      </c>
      <c r="BH64">
        <v>9</v>
      </c>
      <c r="BI64">
        <v>12</v>
      </c>
      <c r="BJ64" t="s">
        <v>1676</v>
      </c>
      <c r="BK64" t="s">
        <v>2</v>
      </c>
      <c r="BL64" t="s">
        <v>7</v>
      </c>
      <c r="BM64" t="s">
        <v>7</v>
      </c>
      <c r="BN64" t="s">
        <v>7</v>
      </c>
      <c r="BO64" t="s">
        <v>1472</v>
      </c>
      <c r="BP64">
        <v>1288</v>
      </c>
      <c r="BQ64">
        <v>55</v>
      </c>
      <c r="BR64">
        <v>70</v>
      </c>
      <c r="BS64" t="s">
        <v>1348</v>
      </c>
      <c r="BT64" t="s">
        <v>1794</v>
      </c>
      <c r="BU64" t="s">
        <v>1891</v>
      </c>
      <c r="BV64" t="s">
        <v>1892</v>
      </c>
      <c r="BW64" t="s">
        <v>1818</v>
      </c>
      <c r="BX64" t="s">
        <v>2425</v>
      </c>
      <c r="BY64" s="44" t="str">
        <f t="shared" si="0"/>
        <v>Show location</v>
      </c>
    </row>
    <row r="65" spans="1:77" x14ac:dyDescent="0.3">
      <c r="A65" s="51" t="s">
        <v>1560</v>
      </c>
      <c r="B65" t="s">
        <v>2650</v>
      </c>
      <c r="C65" t="s">
        <v>2647</v>
      </c>
      <c r="D65" t="s">
        <v>2648</v>
      </c>
      <c r="E65" t="s">
        <v>102</v>
      </c>
      <c r="F65" t="s">
        <v>1348</v>
      </c>
      <c r="G65" t="s">
        <v>1562</v>
      </c>
      <c r="H65" t="s">
        <v>1891</v>
      </c>
      <c r="I65" t="s">
        <v>1794</v>
      </c>
      <c r="J65" t="s">
        <v>1563</v>
      </c>
      <c r="K65" t="s">
        <v>1892</v>
      </c>
      <c r="L65" t="s">
        <v>826</v>
      </c>
      <c r="M65" t="s">
        <v>21</v>
      </c>
      <c r="N65" t="s">
        <v>1470</v>
      </c>
      <c r="O65">
        <v>13.098435</v>
      </c>
      <c r="P65">
        <v>24.287600999999999</v>
      </c>
      <c r="Q65" t="s">
        <v>1</v>
      </c>
      <c r="R65" t="s">
        <v>95</v>
      </c>
      <c r="S65">
        <v>126</v>
      </c>
      <c r="T65">
        <v>670</v>
      </c>
      <c r="U65">
        <v>180</v>
      </c>
      <c r="V65">
        <v>940</v>
      </c>
      <c r="W65">
        <v>100</v>
      </c>
      <c r="X65">
        <v>500</v>
      </c>
      <c r="AE65">
        <v>30</v>
      </c>
      <c r="AF65">
        <v>150</v>
      </c>
      <c r="AG65">
        <v>50</v>
      </c>
      <c r="AH65">
        <v>290</v>
      </c>
      <c r="AI65" t="s">
        <v>1345</v>
      </c>
      <c r="AJ65" t="s">
        <v>1669</v>
      </c>
      <c r="AK65" t="s">
        <v>1348</v>
      </c>
      <c r="AL65" t="s">
        <v>1794</v>
      </c>
      <c r="AO65" t="s">
        <v>1745</v>
      </c>
      <c r="AP65" t="s">
        <v>1471</v>
      </c>
      <c r="AQ65" t="s">
        <v>1471</v>
      </c>
      <c r="AR65" t="s">
        <v>1471</v>
      </c>
      <c r="AT65">
        <v>120</v>
      </c>
      <c r="AV65">
        <v>60</v>
      </c>
      <c r="AZ65">
        <v>88</v>
      </c>
      <c r="BA65">
        <v>63</v>
      </c>
      <c r="BB65">
        <v>38</v>
      </c>
      <c r="BC65">
        <v>100</v>
      </c>
      <c r="BD65">
        <v>100</v>
      </c>
      <c r="BE65">
        <v>149</v>
      </c>
      <c r="BF65">
        <v>138</v>
      </c>
      <c r="BG65">
        <v>188</v>
      </c>
      <c r="BH65">
        <v>38</v>
      </c>
      <c r="BI65">
        <v>38</v>
      </c>
      <c r="BJ65" t="s">
        <v>1676</v>
      </c>
      <c r="BK65" t="s">
        <v>2</v>
      </c>
      <c r="BL65" t="s">
        <v>5</v>
      </c>
      <c r="BM65" t="s">
        <v>5</v>
      </c>
      <c r="BN65" t="s">
        <v>5</v>
      </c>
      <c r="BO65" t="s">
        <v>1472</v>
      </c>
      <c r="BP65">
        <v>1316</v>
      </c>
      <c r="BQ65">
        <v>402</v>
      </c>
      <c r="BR65">
        <v>538</v>
      </c>
      <c r="BS65" t="s">
        <v>1348</v>
      </c>
      <c r="BT65" t="s">
        <v>1794</v>
      </c>
      <c r="BU65" t="s">
        <v>1891</v>
      </c>
      <c r="BV65" t="s">
        <v>1892</v>
      </c>
      <c r="BW65" t="s">
        <v>1818</v>
      </c>
      <c r="BX65" t="s">
        <v>2355</v>
      </c>
      <c r="BY65" s="44" t="str">
        <f t="shared" si="0"/>
        <v>Show location</v>
      </c>
    </row>
    <row r="66" spans="1:77" x14ac:dyDescent="0.3">
      <c r="A66" s="51" t="s">
        <v>1585</v>
      </c>
      <c r="B66" t="s">
        <v>2650</v>
      </c>
      <c r="C66" t="s">
        <v>2647</v>
      </c>
      <c r="D66" t="s">
        <v>2648</v>
      </c>
      <c r="E66" t="s">
        <v>102</v>
      </c>
      <c r="F66" t="s">
        <v>1348</v>
      </c>
      <c r="G66" t="s">
        <v>1562</v>
      </c>
      <c r="H66" t="s">
        <v>1891</v>
      </c>
      <c r="I66" t="s">
        <v>1794</v>
      </c>
      <c r="J66" t="s">
        <v>1563</v>
      </c>
      <c r="K66" t="s">
        <v>1892</v>
      </c>
      <c r="L66" t="s">
        <v>2633</v>
      </c>
      <c r="M66" t="s">
        <v>22</v>
      </c>
      <c r="N66" t="s">
        <v>1470</v>
      </c>
      <c r="O66">
        <v>13.119565</v>
      </c>
      <c r="P66">
        <v>24.288900999999999</v>
      </c>
      <c r="Q66" t="s">
        <v>1</v>
      </c>
      <c r="R66" t="s">
        <v>95</v>
      </c>
      <c r="S66">
        <v>71</v>
      </c>
      <c r="T66">
        <v>323</v>
      </c>
      <c r="U66">
        <v>580</v>
      </c>
      <c r="V66">
        <v>3480</v>
      </c>
      <c r="Y66">
        <v>280</v>
      </c>
      <c r="Z66">
        <v>2480</v>
      </c>
      <c r="AG66">
        <v>300</v>
      </c>
      <c r="AH66">
        <v>1000</v>
      </c>
      <c r="AI66" t="s">
        <v>1348</v>
      </c>
      <c r="AJ66" t="s">
        <v>1794</v>
      </c>
      <c r="AO66" t="s">
        <v>1745</v>
      </c>
      <c r="AP66" t="s">
        <v>1933</v>
      </c>
      <c r="AQ66" t="s">
        <v>1471</v>
      </c>
      <c r="AR66" t="s">
        <v>1471</v>
      </c>
      <c r="AV66">
        <v>300</v>
      </c>
      <c r="AX66">
        <v>280</v>
      </c>
      <c r="AZ66">
        <v>166</v>
      </c>
      <c r="BA66">
        <v>365</v>
      </c>
      <c r="BB66">
        <v>166</v>
      </c>
      <c r="BC66">
        <v>398</v>
      </c>
      <c r="BD66">
        <v>795</v>
      </c>
      <c r="BE66">
        <v>198</v>
      </c>
      <c r="BF66">
        <v>630</v>
      </c>
      <c r="BG66">
        <v>663</v>
      </c>
      <c r="BH66">
        <v>99</v>
      </c>
      <c r="BI66">
        <v>0</v>
      </c>
      <c r="BJ66" t="s">
        <v>1334</v>
      </c>
      <c r="BK66" t="s">
        <v>2</v>
      </c>
      <c r="BL66" t="s">
        <v>5</v>
      </c>
      <c r="BM66" t="s">
        <v>7</v>
      </c>
      <c r="BN66" t="s">
        <v>5</v>
      </c>
      <c r="BO66" t="s">
        <v>1480</v>
      </c>
      <c r="BP66">
        <v>1292</v>
      </c>
      <c r="BQ66">
        <v>1856</v>
      </c>
      <c r="BR66">
        <v>1624</v>
      </c>
      <c r="BS66" t="s">
        <v>1348</v>
      </c>
      <c r="BT66" t="s">
        <v>1794</v>
      </c>
      <c r="BU66" t="s">
        <v>1891</v>
      </c>
      <c r="BV66" t="s">
        <v>1892</v>
      </c>
      <c r="BW66" t="s">
        <v>1818</v>
      </c>
      <c r="BX66" t="s">
        <v>2426</v>
      </c>
      <c r="BY66" s="44" t="str">
        <f t="shared" ref="BY66:BY129" si="1">HYPERLINK(CONCATENATE("http://maps.google.com/?t=k&amp;q=",O67,",",P67),"Show location")</f>
        <v>Show location</v>
      </c>
    </row>
    <row r="67" spans="1:77" x14ac:dyDescent="0.3">
      <c r="A67" s="51" t="s">
        <v>1589</v>
      </c>
      <c r="B67" t="s">
        <v>2650</v>
      </c>
      <c r="C67" t="s">
        <v>2647</v>
      </c>
      <c r="D67" t="s">
        <v>2648</v>
      </c>
      <c r="E67" t="s">
        <v>102</v>
      </c>
      <c r="F67" t="s">
        <v>1348</v>
      </c>
      <c r="G67" t="s">
        <v>1562</v>
      </c>
      <c r="H67" t="s">
        <v>1891</v>
      </c>
      <c r="I67" t="s">
        <v>1369</v>
      </c>
      <c r="J67" t="s">
        <v>1578</v>
      </c>
      <c r="K67" t="s">
        <v>1903</v>
      </c>
      <c r="L67" t="s">
        <v>2634</v>
      </c>
      <c r="M67" t="s">
        <v>154</v>
      </c>
      <c r="N67" t="s">
        <v>1470</v>
      </c>
      <c r="O67">
        <v>12.927667</v>
      </c>
      <c r="P67">
        <v>23.489083000000001</v>
      </c>
      <c r="Q67" t="s">
        <v>6</v>
      </c>
      <c r="R67" t="s">
        <v>94</v>
      </c>
      <c r="S67">
        <v>16000</v>
      </c>
      <c r="T67">
        <v>80000</v>
      </c>
      <c r="U67">
        <v>16300</v>
      </c>
      <c r="V67">
        <v>81500</v>
      </c>
      <c r="W67">
        <v>11032</v>
      </c>
      <c r="X67">
        <v>46749</v>
      </c>
      <c r="Y67">
        <v>5268</v>
      </c>
      <c r="Z67">
        <v>34751</v>
      </c>
      <c r="AI67" t="s">
        <v>1348</v>
      </c>
      <c r="AJ67" t="s">
        <v>1711</v>
      </c>
      <c r="AK67" t="s">
        <v>1348</v>
      </c>
      <c r="AL67" t="s">
        <v>1712</v>
      </c>
      <c r="AM67" t="s">
        <v>1348</v>
      </c>
      <c r="AN67" t="s">
        <v>1797</v>
      </c>
      <c r="AO67" t="s">
        <v>1933</v>
      </c>
      <c r="AP67" t="s">
        <v>1745</v>
      </c>
      <c r="AQ67" t="s">
        <v>1946</v>
      </c>
      <c r="AR67" t="s">
        <v>1471</v>
      </c>
      <c r="AS67">
        <v>16300</v>
      </c>
      <c r="AZ67">
        <v>5621</v>
      </c>
      <c r="BA67">
        <v>7728</v>
      </c>
      <c r="BB67">
        <v>0</v>
      </c>
      <c r="BC67">
        <v>7026</v>
      </c>
      <c r="BD67">
        <v>6323</v>
      </c>
      <c r="BE67">
        <v>15457</v>
      </c>
      <c r="BF67">
        <v>14052</v>
      </c>
      <c r="BG67">
        <v>16159</v>
      </c>
      <c r="BH67">
        <v>4918</v>
      </c>
      <c r="BI67">
        <v>4216</v>
      </c>
      <c r="BJ67" t="s">
        <v>1334</v>
      </c>
      <c r="BK67" t="s">
        <v>2</v>
      </c>
      <c r="BL67" t="s">
        <v>5</v>
      </c>
      <c r="BM67" t="s">
        <v>5</v>
      </c>
      <c r="BN67" t="s">
        <v>5</v>
      </c>
      <c r="BO67" t="s">
        <v>1472</v>
      </c>
      <c r="BP67">
        <v>1467</v>
      </c>
      <c r="BQ67">
        <v>30914</v>
      </c>
      <c r="BR67">
        <v>50586</v>
      </c>
      <c r="BS67" t="s">
        <v>1348</v>
      </c>
      <c r="BT67" t="s">
        <v>1369</v>
      </c>
      <c r="BU67" t="s">
        <v>1891</v>
      </c>
      <c r="BV67" t="s">
        <v>1903</v>
      </c>
      <c r="BW67" t="s">
        <v>1818</v>
      </c>
      <c r="BX67" t="s">
        <v>2445</v>
      </c>
      <c r="BY67" s="44" t="str">
        <f t="shared" si="1"/>
        <v>Show location</v>
      </c>
    </row>
    <row r="68" spans="1:77" x14ac:dyDescent="0.3">
      <c r="A68" s="51" t="s">
        <v>1592</v>
      </c>
      <c r="B68" t="s">
        <v>2650</v>
      </c>
      <c r="C68" t="s">
        <v>2647</v>
      </c>
      <c r="D68" t="s">
        <v>2648</v>
      </c>
      <c r="E68" t="s">
        <v>102</v>
      </c>
      <c r="F68" t="s">
        <v>1348</v>
      </c>
      <c r="G68" t="s">
        <v>1562</v>
      </c>
      <c r="H68" t="s">
        <v>1891</v>
      </c>
      <c r="I68" t="s">
        <v>1369</v>
      </c>
      <c r="J68" t="s">
        <v>1578</v>
      </c>
      <c r="K68" t="s">
        <v>1903</v>
      </c>
      <c r="L68" t="s">
        <v>2635</v>
      </c>
      <c r="M68" t="s">
        <v>155</v>
      </c>
      <c r="N68" t="s">
        <v>1470</v>
      </c>
      <c r="O68">
        <v>13.744440000000001</v>
      </c>
      <c r="P68">
        <v>23.35744</v>
      </c>
      <c r="Q68" t="s">
        <v>6</v>
      </c>
      <c r="R68" t="s">
        <v>94</v>
      </c>
      <c r="S68">
        <v>10500</v>
      </c>
      <c r="T68">
        <v>52500</v>
      </c>
      <c r="U68">
        <v>11100</v>
      </c>
      <c r="V68">
        <v>56300</v>
      </c>
      <c r="W68">
        <v>10500</v>
      </c>
      <c r="X68">
        <v>52500</v>
      </c>
      <c r="Y68">
        <v>600</v>
      </c>
      <c r="Z68">
        <v>3800</v>
      </c>
      <c r="AI68" t="s">
        <v>1348</v>
      </c>
      <c r="AJ68" t="s">
        <v>1797</v>
      </c>
      <c r="AK68" t="s">
        <v>1348</v>
      </c>
      <c r="AL68" t="s">
        <v>1711</v>
      </c>
      <c r="AM68" t="s">
        <v>1348</v>
      </c>
      <c r="AN68" t="s">
        <v>1712</v>
      </c>
      <c r="AO68" t="s">
        <v>1745</v>
      </c>
      <c r="AP68" t="s">
        <v>1946</v>
      </c>
      <c r="AQ68" t="s">
        <v>1933</v>
      </c>
      <c r="AR68" t="s">
        <v>1471</v>
      </c>
      <c r="AS68">
        <v>11100</v>
      </c>
      <c r="AZ68">
        <v>2307</v>
      </c>
      <c r="BA68">
        <v>5076</v>
      </c>
      <c r="BB68">
        <v>3692</v>
      </c>
      <c r="BC68">
        <v>4615</v>
      </c>
      <c r="BD68">
        <v>10152</v>
      </c>
      <c r="BE68">
        <v>7847</v>
      </c>
      <c r="BF68">
        <v>11075</v>
      </c>
      <c r="BG68">
        <v>7845</v>
      </c>
      <c r="BH68">
        <v>1384</v>
      </c>
      <c r="BI68">
        <v>2307</v>
      </c>
      <c r="BJ68" t="s">
        <v>1334</v>
      </c>
      <c r="BK68" t="s">
        <v>2</v>
      </c>
      <c r="BL68" t="s">
        <v>5</v>
      </c>
      <c r="BM68" t="s">
        <v>7</v>
      </c>
      <c r="BN68" t="s">
        <v>7</v>
      </c>
      <c r="BO68" t="s">
        <v>1472</v>
      </c>
      <c r="BP68">
        <v>1466</v>
      </c>
      <c r="BQ68">
        <v>28610</v>
      </c>
      <c r="BR68">
        <v>27690</v>
      </c>
      <c r="BS68" t="s">
        <v>1348</v>
      </c>
      <c r="BT68" t="s">
        <v>1369</v>
      </c>
      <c r="BU68" t="s">
        <v>1814</v>
      </c>
      <c r="BV68" t="s">
        <v>1903</v>
      </c>
      <c r="BW68" t="s">
        <v>1818</v>
      </c>
      <c r="BX68" t="s">
        <v>2453</v>
      </c>
      <c r="BY68" s="44" t="str">
        <f t="shared" si="1"/>
        <v>Show location</v>
      </c>
    </row>
    <row r="69" spans="1:77" x14ac:dyDescent="0.3">
      <c r="A69" s="51" t="s">
        <v>1577</v>
      </c>
      <c r="B69" t="s">
        <v>2650</v>
      </c>
      <c r="C69" t="s">
        <v>2647</v>
      </c>
      <c r="D69" t="s">
        <v>2648</v>
      </c>
      <c r="E69" t="s">
        <v>102</v>
      </c>
      <c r="F69" t="s">
        <v>1348</v>
      </c>
      <c r="G69" t="s">
        <v>1562</v>
      </c>
      <c r="H69" t="s">
        <v>1891</v>
      </c>
      <c r="I69" t="s">
        <v>1369</v>
      </c>
      <c r="J69" t="s">
        <v>1578</v>
      </c>
      <c r="K69" t="s">
        <v>1903</v>
      </c>
      <c r="L69" t="s">
        <v>2636</v>
      </c>
      <c r="M69" t="s">
        <v>157</v>
      </c>
      <c r="N69" t="s">
        <v>1470</v>
      </c>
      <c r="O69">
        <v>12.909717000000001</v>
      </c>
      <c r="P69">
        <v>23.468333000000001</v>
      </c>
      <c r="Q69" t="s">
        <v>6</v>
      </c>
      <c r="R69" t="s">
        <v>94</v>
      </c>
      <c r="S69">
        <v>5000</v>
      </c>
      <c r="T69">
        <v>25000</v>
      </c>
      <c r="U69">
        <v>5000</v>
      </c>
      <c r="V69">
        <v>25600</v>
      </c>
      <c r="W69">
        <v>5000</v>
      </c>
      <c r="X69">
        <v>25600</v>
      </c>
      <c r="AI69" t="s">
        <v>1348</v>
      </c>
      <c r="AJ69" t="s">
        <v>1712</v>
      </c>
      <c r="AK69" t="s">
        <v>1348</v>
      </c>
      <c r="AL69" t="s">
        <v>818</v>
      </c>
      <c r="AM69" t="s">
        <v>1348</v>
      </c>
      <c r="AN69" t="s">
        <v>1794</v>
      </c>
      <c r="AO69" t="s">
        <v>1745</v>
      </c>
      <c r="AP69" t="s">
        <v>1946</v>
      </c>
      <c r="AQ69" t="s">
        <v>1933</v>
      </c>
      <c r="AR69" t="s">
        <v>1471</v>
      </c>
      <c r="AS69">
        <v>5000</v>
      </c>
      <c r="AZ69">
        <v>453</v>
      </c>
      <c r="BA69">
        <v>1359</v>
      </c>
      <c r="BB69">
        <v>2719</v>
      </c>
      <c r="BC69">
        <v>680</v>
      </c>
      <c r="BD69">
        <v>5664</v>
      </c>
      <c r="BE69">
        <v>4077</v>
      </c>
      <c r="BF69">
        <v>4758</v>
      </c>
      <c r="BG69">
        <v>4078</v>
      </c>
      <c r="BH69">
        <v>906</v>
      </c>
      <c r="BI69">
        <v>906</v>
      </c>
      <c r="BJ69" t="s">
        <v>1334</v>
      </c>
      <c r="BK69" t="s">
        <v>2</v>
      </c>
      <c r="BL69" t="s">
        <v>7</v>
      </c>
      <c r="BM69" t="s">
        <v>5</v>
      </c>
      <c r="BN69" t="s">
        <v>5</v>
      </c>
      <c r="BO69" t="s">
        <v>1472</v>
      </c>
      <c r="BP69">
        <v>1463</v>
      </c>
      <c r="BQ69">
        <v>14500</v>
      </c>
      <c r="BR69">
        <v>11100</v>
      </c>
      <c r="BS69" t="s">
        <v>1348</v>
      </c>
      <c r="BT69" t="s">
        <v>1369</v>
      </c>
      <c r="BU69" t="s">
        <v>1891</v>
      </c>
      <c r="BV69" t="s">
        <v>1903</v>
      </c>
      <c r="BW69" t="s">
        <v>1818</v>
      </c>
      <c r="BX69" t="s">
        <v>2435</v>
      </c>
      <c r="BY69" s="44" t="str">
        <f t="shared" si="1"/>
        <v>Show location</v>
      </c>
    </row>
    <row r="70" spans="1:77" x14ac:dyDescent="0.3">
      <c r="A70" s="51" t="s">
        <v>1589</v>
      </c>
      <c r="B70" t="s">
        <v>2650</v>
      </c>
      <c r="C70" t="s">
        <v>2647</v>
      </c>
      <c r="D70" t="s">
        <v>2648</v>
      </c>
      <c r="E70" t="s">
        <v>102</v>
      </c>
      <c r="F70" t="s">
        <v>1348</v>
      </c>
      <c r="G70" t="s">
        <v>1562</v>
      </c>
      <c r="H70" t="s">
        <v>1891</v>
      </c>
      <c r="I70" t="s">
        <v>1369</v>
      </c>
      <c r="J70" t="s">
        <v>1578</v>
      </c>
      <c r="K70" t="s">
        <v>1903</v>
      </c>
      <c r="L70" t="s">
        <v>827</v>
      </c>
      <c r="M70" t="s">
        <v>153</v>
      </c>
      <c r="N70" t="s">
        <v>1470</v>
      </c>
      <c r="O70">
        <v>12.979583</v>
      </c>
      <c r="P70">
        <v>22.923249999999999</v>
      </c>
      <c r="Q70" t="s">
        <v>6</v>
      </c>
      <c r="R70" t="s">
        <v>94</v>
      </c>
      <c r="S70">
        <v>2000</v>
      </c>
      <c r="T70">
        <v>10000</v>
      </c>
      <c r="U70">
        <v>3625</v>
      </c>
      <c r="V70">
        <v>18525</v>
      </c>
      <c r="Y70">
        <v>2000</v>
      </c>
      <c r="Z70">
        <v>10000</v>
      </c>
      <c r="AE70">
        <v>1625</v>
      </c>
      <c r="AF70">
        <v>8525</v>
      </c>
      <c r="AI70" t="s">
        <v>1348</v>
      </c>
      <c r="AJ70" t="s">
        <v>1369</v>
      </c>
      <c r="AK70" t="s">
        <v>1348</v>
      </c>
      <c r="AL70" t="s">
        <v>1711</v>
      </c>
      <c r="AM70" t="s">
        <v>1346</v>
      </c>
      <c r="AN70" t="s">
        <v>1686</v>
      </c>
      <c r="AO70" t="s">
        <v>1745</v>
      </c>
      <c r="AP70" t="s">
        <v>1933</v>
      </c>
      <c r="AQ70" t="s">
        <v>1946</v>
      </c>
      <c r="AR70" t="s">
        <v>1471</v>
      </c>
      <c r="AS70">
        <v>3625</v>
      </c>
      <c r="AZ70">
        <v>459</v>
      </c>
      <c r="BA70">
        <v>306</v>
      </c>
      <c r="BB70">
        <v>2756</v>
      </c>
      <c r="BC70">
        <v>1072</v>
      </c>
      <c r="BD70">
        <v>2450</v>
      </c>
      <c r="BE70">
        <v>4287</v>
      </c>
      <c r="BF70">
        <v>2756</v>
      </c>
      <c r="BG70">
        <v>3368</v>
      </c>
      <c r="BH70">
        <v>306</v>
      </c>
      <c r="BI70">
        <v>765</v>
      </c>
      <c r="BJ70" t="s">
        <v>1334</v>
      </c>
      <c r="BK70" t="s">
        <v>2</v>
      </c>
      <c r="BL70" t="s">
        <v>5</v>
      </c>
      <c r="BM70" t="s">
        <v>3</v>
      </c>
      <c r="BN70" t="s">
        <v>5</v>
      </c>
      <c r="BO70" t="s">
        <v>1472</v>
      </c>
      <c r="BP70">
        <v>1465</v>
      </c>
      <c r="BQ70">
        <v>8727</v>
      </c>
      <c r="BR70">
        <v>9798</v>
      </c>
      <c r="BS70" t="s">
        <v>1348</v>
      </c>
      <c r="BT70" t="s">
        <v>1712</v>
      </c>
      <c r="BU70" t="s">
        <v>1891</v>
      </c>
      <c r="BV70" t="s">
        <v>1904</v>
      </c>
      <c r="BW70" t="s">
        <v>1818</v>
      </c>
      <c r="BX70" t="s">
        <v>2444</v>
      </c>
      <c r="BY70" s="44" t="str">
        <f t="shared" si="1"/>
        <v>Show location</v>
      </c>
    </row>
    <row r="71" spans="1:77" x14ac:dyDescent="0.3">
      <c r="A71" s="51" t="s">
        <v>1577</v>
      </c>
      <c r="B71" t="s">
        <v>2650</v>
      </c>
      <c r="C71" t="s">
        <v>2647</v>
      </c>
      <c r="D71" t="s">
        <v>2648</v>
      </c>
      <c r="E71" t="s">
        <v>102</v>
      </c>
      <c r="F71" t="s">
        <v>1348</v>
      </c>
      <c r="G71" t="s">
        <v>1562</v>
      </c>
      <c r="H71" t="s">
        <v>1891</v>
      </c>
      <c r="I71" t="s">
        <v>1369</v>
      </c>
      <c r="J71" t="s">
        <v>1578</v>
      </c>
      <c r="K71" t="s">
        <v>1903</v>
      </c>
      <c r="L71" t="s">
        <v>828</v>
      </c>
      <c r="M71" t="s">
        <v>156</v>
      </c>
      <c r="N71" t="s">
        <v>1470</v>
      </c>
      <c r="O71">
        <v>12.902167</v>
      </c>
      <c r="P71">
        <v>23.455349999999999</v>
      </c>
      <c r="Q71" t="s">
        <v>1</v>
      </c>
      <c r="R71" t="s">
        <v>94</v>
      </c>
      <c r="S71">
        <v>5500</v>
      </c>
      <c r="T71">
        <v>27500</v>
      </c>
      <c r="U71">
        <v>5500</v>
      </c>
      <c r="V71">
        <v>27500</v>
      </c>
      <c r="W71">
        <v>5500</v>
      </c>
      <c r="X71">
        <v>27500</v>
      </c>
      <c r="AI71" t="s">
        <v>1348</v>
      </c>
      <c r="AJ71" t="s">
        <v>1369</v>
      </c>
      <c r="AO71" t="s">
        <v>1745</v>
      </c>
      <c r="AP71" t="s">
        <v>1946</v>
      </c>
      <c r="AQ71" t="s">
        <v>1933</v>
      </c>
      <c r="AR71" t="s">
        <v>1471</v>
      </c>
      <c r="AS71">
        <v>5500</v>
      </c>
      <c r="AZ71">
        <v>591</v>
      </c>
      <c r="BA71">
        <v>1183</v>
      </c>
      <c r="BB71">
        <v>3253</v>
      </c>
      <c r="BC71">
        <v>3253</v>
      </c>
      <c r="BD71">
        <v>3844</v>
      </c>
      <c r="BE71">
        <v>4732</v>
      </c>
      <c r="BF71">
        <v>4435</v>
      </c>
      <c r="BG71">
        <v>4435</v>
      </c>
      <c r="BH71">
        <v>887</v>
      </c>
      <c r="BI71">
        <v>887</v>
      </c>
      <c r="BJ71" t="s">
        <v>1334</v>
      </c>
      <c r="BK71" t="s">
        <v>2</v>
      </c>
      <c r="BL71" t="s">
        <v>7</v>
      </c>
      <c r="BM71" t="s">
        <v>4</v>
      </c>
      <c r="BN71" t="s">
        <v>7</v>
      </c>
      <c r="BO71" t="s">
        <v>1472</v>
      </c>
      <c r="BP71">
        <v>1464</v>
      </c>
      <c r="BQ71">
        <v>13010</v>
      </c>
      <c r="BR71">
        <v>14490</v>
      </c>
      <c r="BS71" t="s">
        <v>1348</v>
      </c>
      <c r="BT71" t="s">
        <v>1369</v>
      </c>
      <c r="BU71" t="s">
        <v>1891</v>
      </c>
      <c r="BV71" t="s">
        <v>1903</v>
      </c>
      <c r="BW71" t="s">
        <v>1818</v>
      </c>
      <c r="BX71" t="s">
        <v>2434</v>
      </c>
      <c r="BY71" s="44" t="str">
        <f t="shared" si="1"/>
        <v>Show location</v>
      </c>
    </row>
    <row r="72" spans="1:77" x14ac:dyDescent="0.3">
      <c r="A72" s="51" t="s">
        <v>1577</v>
      </c>
      <c r="B72" t="s">
        <v>2650</v>
      </c>
      <c r="C72" t="s">
        <v>2647</v>
      </c>
      <c r="D72" t="s">
        <v>2648</v>
      </c>
      <c r="E72" t="s">
        <v>102</v>
      </c>
      <c r="F72" t="s">
        <v>1348</v>
      </c>
      <c r="G72" t="s">
        <v>1562</v>
      </c>
      <c r="H72" t="s">
        <v>1891</v>
      </c>
      <c r="I72" t="s">
        <v>1369</v>
      </c>
      <c r="J72" t="s">
        <v>1578</v>
      </c>
      <c r="K72" t="s">
        <v>1903</v>
      </c>
      <c r="L72" t="s">
        <v>2637</v>
      </c>
      <c r="M72" t="s">
        <v>158</v>
      </c>
      <c r="N72" t="s">
        <v>1470</v>
      </c>
      <c r="O72">
        <v>12.899989100000001</v>
      </c>
      <c r="P72">
        <v>23.481063899999999</v>
      </c>
      <c r="Q72" t="s">
        <v>1</v>
      </c>
      <c r="R72" t="s">
        <v>94</v>
      </c>
      <c r="S72">
        <v>2900</v>
      </c>
      <c r="T72">
        <v>14500</v>
      </c>
      <c r="U72">
        <v>2905</v>
      </c>
      <c r="V72">
        <v>14520</v>
      </c>
      <c r="W72">
        <v>2905</v>
      </c>
      <c r="X72">
        <v>14520</v>
      </c>
      <c r="AI72" t="s">
        <v>1348</v>
      </c>
      <c r="AJ72" t="s">
        <v>1369</v>
      </c>
      <c r="AK72" t="s">
        <v>1348</v>
      </c>
      <c r="AL72" t="s">
        <v>1711</v>
      </c>
      <c r="AM72" t="s">
        <v>1348</v>
      </c>
      <c r="AN72" t="s">
        <v>1712</v>
      </c>
      <c r="AO72" t="s">
        <v>1933</v>
      </c>
      <c r="AP72" t="s">
        <v>1946</v>
      </c>
      <c r="AQ72" t="s">
        <v>1745</v>
      </c>
      <c r="AR72" t="s">
        <v>1471</v>
      </c>
      <c r="AS72">
        <v>2905</v>
      </c>
      <c r="AZ72">
        <v>558</v>
      </c>
      <c r="BA72">
        <v>419</v>
      </c>
      <c r="BB72">
        <v>1117</v>
      </c>
      <c r="BC72">
        <v>1257</v>
      </c>
      <c r="BD72">
        <v>2513</v>
      </c>
      <c r="BE72">
        <v>1954</v>
      </c>
      <c r="BF72">
        <v>3072</v>
      </c>
      <c r="BG72">
        <v>2513</v>
      </c>
      <c r="BH72">
        <v>419</v>
      </c>
      <c r="BI72">
        <v>698</v>
      </c>
      <c r="BJ72" t="s">
        <v>1334</v>
      </c>
      <c r="BK72" t="s">
        <v>2</v>
      </c>
      <c r="BL72" t="s">
        <v>7</v>
      </c>
      <c r="BM72" t="s">
        <v>7</v>
      </c>
      <c r="BN72" t="s">
        <v>7</v>
      </c>
      <c r="BO72" t="s">
        <v>1472</v>
      </c>
      <c r="BP72">
        <v>1208</v>
      </c>
      <c r="BQ72">
        <v>7679</v>
      </c>
      <c r="BR72">
        <v>6841</v>
      </c>
      <c r="BS72" t="s">
        <v>1348</v>
      </c>
      <c r="BT72" t="s">
        <v>1369</v>
      </c>
      <c r="BU72" t="s">
        <v>1814</v>
      </c>
      <c r="BV72" t="s">
        <v>1903</v>
      </c>
      <c r="BW72" t="s">
        <v>1816</v>
      </c>
      <c r="BX72" t="s">
        <v>2436</v>
      </c>
      <c r="BY72" s="44" t="str">
        <f t="shared" si="1"/>
        <v>Show location</v>
      </c>
    </row>
    <row r="73" spans="1:77" x14ac:dyDescent="0.3">
      <c r="A73" s="51" t="s">
        <v>1565</v>
      </c>
      <c r="B73" t="s">
        <v>2650</v>
      </c>
      <c r="C73" t="s">
        <v>2647</v>
      </c>
      <c r="D73" t="s">
        <v>2648</v>
      </c>
      <c r="E73" t="s">
        <v>102</v>
      </c>
      <c r="F73" t="s">
        <v>1347</v>
      </c>
      <c r="G73" t="s">
        <v>1468</v>
      </c>
      <c r="H73" t="s">
        <v>1837</v>
      </c>
      <c r="I73" t="s">
        <v>1370</v>
      </c>
      <c r="J73" t="s">
        <v>1611</v>
      </c>
      <c r="K73" t="s">
        <v>1838</v>
      </c>
      <c r="L73" t="s">
        <v>830</v>
      </c>
      <c r="M73" t="s">
        <v>160</v>
      </c>
      <c r="N73" t="s">
        <v>1470</v>
      </c>
      <c r="O73">
        <v>11.816280000000001</v>
      </c>
      <c r="P73">
        <v>26.211469999999998</v>
      </c>
      <c r="Q73" t="s">
        <v>6</v>
      </c>
      <c r="R73" t="s">
        <v>94</v>
      </c>
      <c r="S73">
        <v>12865</v>
      </c>
      <c r="T73">
        <v>92745</v>
      </c>
      <c r="U73">
        <v>12950</v>
      </c>
      <c r="V73">
        <v>93000</v>
      </c>
      <c r="W73">
        <v>7083</v>
      </c>
      <c r="X73">
        <v>70862</v>
      </c>
      <c r="Y73">
        <v>5867</v>
      </c>
      <c r="Z73">
        <v>22138</v>
      </c>
      <c r="AI73" t="s">
        <v>1347</v>
      </c>
      <c r="AJ73" t="s">
        <v>2638</v>
      </c>
      <c r="AK73" t="s">
        <v>1345</v>
      </c>
      <c r="AL73" t="s">
        <v>904</v>
      </c>
      <c r="AM73" t="s">
        <v>1347</v>
      </c>
      <c r="AN73" t="s">
        <v>1305</v>
      </c>
      <c r="AO73" t="s">
        <v>1745</v>
      </c>
      <c r="AP73" t="s">
        <v>1933</v>
      </c>
      <c r="AQ73" t="s">
        <v>1946</v>
      </c>
      <c r="AR73" t="s">
        <v>1471</v>
      </c>
      <c r="AS73">
        <v>12950</v>
      </c>
      <c r="AZ73">
        <v>4079</v>
      </c>
      <c r="BA73">
        <v>4079</v>
      </c>
      <c r="BB73">
        <v>8974</v>
      </c>
      <c r="BC73">
        <v>9789</v>
      </c>
      <c r="BD73">
        <v>9789</v>
      </c>
      <c r="BE73">
        <v>11421</v>
      </c>
      <c r="BF73">
        <v>17132</v>
      </c>
      <c r="BG73">
        <v>20395</v>
      </c>
      <c r="BH73">
        <v>3263</v>
      </c>
      <c r="BI73">
        <v>4079</v>
      </c>
      <c r="BJ73" t="s">
        <v>1676</v>
      </c>
      <c r="BK73" t="s">
        <v>2</v>
      </c>
      <c r="BL73" t="s">
        <v>5</v>
      </c>
      <c r="BM73" t="s">
        <v>5</v>
      </c>
      <c r="BN73" t="s">
        <v>3</v>
      </c>
      <c r="BO73" t="s">
        <v>1472</v>
      </c>
      <c r="BP73">
        <v>1472</v>
      </c>
      <c r="BQ73">
        <v>43237</v>
      </c>
      <c r="BR73">
        <v>49763</v>
      </c>
      <c r="BS73" t="s">
        <v>1347</v>
      </c>
      <c r="BT73" t="s">
        <v>1715</v>
      </c>
      <c r="BU73" t="s">
        <v>1837</v>
      </c>
      <c r="BV73" t="s">
        <v>1895</v>
      </c>
      <c r="BW73" t="s">
        <v>1818</v>
      </c>
      <c r="BX73" t="s">
        <v>2366</v>
      </c>
      <c r="BY73" s="44" t="str">
        <f t="shared" si="1"/>
        <v>Show location</v>
      </c>
    </row>
    <row r="74" spans="1:77" x14ac:dyDescent="0.3">
      <c r="A74" s="51" t="s">
        <v>1485</v>
      </c>
      <c r="B74" t="s">
        <v>2650</v>
      </c>
      <c r="C74" t="s">
        <v>2647</v>
      </c>
      <c r="D74" t="s">
        <v>2648</v>
      </c>
      <c r="E74" t="s">
        <v>102</v>
      </c>
      <c r="F74" t="s">
        <v>1347</v>
      </c>
      <c r="G74" t="s">
        <v>1468</v>
      </c>
      <c r="H74" t="s">
        <v>1837</v>
      </c>
      <c r="I74" t="s">
        <v>1715</v>
      </c>
      <c r="J74" t="s">
        <v>1611</v>
      </c>
      <c r="K74" t="s">
        <v>1895</v>
      </c>
      <c r="L74" t="s">
        <v>829</v>
      </c>
      <c r="M74" t="s">
        <v>159</v>
      </c>
      <c r="N74" t="s">
        <v>1470</v>
      </c>
      <c r="O74">
        <v>11.518717000000001</v>
      </c>
      <c r="P74">
        <v>26.208817</v>
      </c>
      <c r="Q74" t="s">
        <v>1</v>
      </c>
      <c r="R74" t="s">
        <v>95</v>
      </c>
      <c r="S74">
        <v>500</v>
      </c>
      <c r="T74">
        <v>1500</v>
      </c>
      <c r="U74">
        <v>507</v>
      </c>
      <c r="V74">
        <v>2140</v>
      </c>
      <c r="W74">
        <v>200</v>
      </c>
      <c r="X74">
        <v>1000</v>
      </c>
      <c r="Y74">
        <v>170</v>
      </c>
      <c r="Z74">
        <v>550</v>
      </c>
      <c r="AA74">
        <v>137</v>
      </c>
      <c r="AB74">
        <v>590</v>
      </c>
      <c r="AI74" t="s">
        <v>1345</v>
      </c>
      <c r="AJ74" t="s">
        <v>1689</v>
      </c>
      <c r="AK74" t="s">
        <v>1346</v>
      </c>
      <c r="AL74" t="s">
        <v>1372</v>
      </c>
      <c r="AM74" t="s">
        <v>1345</v>
      </c>
      <c r="AN74" t="s">
        <v>1380</v>
      </c>
      <c r="AO74" t="s">
        <v>1745</v>
      </c>
      <c r="AP74" t="s">
        <v>1933</v>
      </c>
      <c r="AQ74" t="s">
        <v>1946</v>
      </c>
      <c r="AR74" t="s">
        <v>1471</v>
      </c>
      <c r="AS74">
        <v>507</v>
      </c>
      <c r="AZ74">
        <v>115</v>
      </c>
      <c r="BA74">
        <v>115</v>
      </c>
      <c r="BB74">
        <v>161</v>
      </c>
      <c r="BC74">
        <v>230</v>
      </c>
      <c r="BD74">
        <v>207</v>
      </c>
      <c r="BE74">
        <v>254</v>
      </c>
      <c r="BF74">
        <v>414</v>
      </c>
      <c r="BG74">
        <v>483</v>
      </c>
      <c r="BH74">
        <v>92</v>
      </c>
      <c r="BI74">
        <v>69</v>
      </c>
      <c r="BJ74" t="s">
        <v>1334</v>
      </c>
      <c r="BK74" t="s">
        <v>2</v>
      </c>
      <c r="BL74" t="s">
        <v>5</v>
      </c>
      <c r="BM74" t="s">
        <v>3</v>
      </c>
      <c r="BN74" t="s">
        <v>7</v>
      </c>
      <c r="BO74" t="s">
        <v>1472</v>
      </c>
      <c r="BP74">
        <v>1023</v>
      </c>
      <c r="BQ74">
        <v>989</v>
      </c>
      <c r="BR74">
        <v>1151</v>
      </c>
      <c r="BS74" t="s">
        <v>1347</v>
      </c>
      <c r="BT74" t="s">
        <v>1370</v>
      </c>
      <c r="BU74" t="s">
        <v>1837</v>
      </c>
      <c r="BV74" t="s">
        <v>1838</v>
      </c>
      <c r="BW74" t="s">
        <v>1818</v>
      </c>
      <c r="BX74" t="s">
        <v>1969</v>
      </c>
      <c r="BY74" s="44" t="str">
        <f t="shared" si="1"/>
        <v>Show location</v>
      </c>
    </row>
    <row r="75" spans="1:77" x14ac:dyDescent="0.3">
      <c r="A75" s="51" t="s">
        <v>1508</v>
      </c>
      <c r="B75" t="s">
        <v>2650</v>
      </c>
      <c r="C75" t="s">
        <v>2647</v>
      </c>
      <c r="D75" t="s">
        <v>2648</v>
      </c>
      <c r="E75" t="s">
        <v>102</v>
      </c>
      <c r="F75" t="s">
        <v>1347</v>
      </c>
      <c r="G75" t="s">
        <v>1468</v>
      </c>
      <c r="H75" t="s">
        <v>1837</v>
      </c>
      <c r="I75" t="s">
        <v>1305</v>
      </c>
      <c r="J75" t="s">
        <v>1486</v>
      </c>
      <c r="K75" t="s">
        <v>1839</v>
      </c>
      <c r="L75" t="s">
        <v>831</v>
      </c>
      <c r="M75" t="s">
        <v>161</v>
      </c>
      <c r="N75" t="s">
        <v>1470</v>
      </c>
      <c r="O75">
        <v>12.349017</v>
      </c>
      <c r="P75">
        <v>25.729617000000001</v>
      </c>
      <c r="Q75" t="s">
        <v>1</v>
      </c>
      <c r="R75" t="s">
        <v>2612</v>
      </c>
      <c r="S75">
        <v>67</v>
      </c>
      <c r="T75">
        <v>505</v>
      </c>
      <c r="U75">
        <v>100</v>
      </c>
      <c r="V75">
        <v>486</v>
      </c>
      <c r="W75">
        <v>100</v>
      </c>
      <c r="X75">
        <v>486</v>
      </c>
      <c r="AI75" t="s">
        <v>1347</v>
      </c>
      <c r="AJ75" t="s">
        <v>1305</v>
      </c>
      <c r="AO75" t="s">
        <v>1745</v>
      </c>
      <c r="AP75" t="s">
        <v>1471</v>
      </c>
      <c r="AQ75" t="s">
        <v>1471</v>
      </c>
      <c r="AR75" t="s">
        <v>1471</v>
      </c>
      <c r="AT75">
        <v>100</v>
      </c>
      <c r="AZ75">
        <v>35</v>
      </c>
      <c r="BA75">
        <v>26</v>
      </c>
      <c r="BB75">
        <v>53</v>
      </c>
      <c r="BC75">
        <v>39</v>
      </c>
      <c r="BD75">
        <v>83</v>
      </c>
      <c r="BE75">
        <v>92</v>
      </c>
      <c r="BF75">
        <v>57</v>
      </c>
      <c r="BG75">
        <v>74</v>
      </c>
      <c r="BH75">
        <v>18</v>
      </c>
      <c r="BI75">
        <v>9</v>
      </c>
      <c r="BJ75" t="s">
        <v>1334</v>
      </c>
      <c r="BK75" t="s">
        <v>2</v>
      </c>
      <c r="BL75" t="s">
        <v>3</v>
      </c>
      <c r="BM75" t="s">
        <v>4</v>
      </c>
      <c r="BN75" t="s">
        <v>3</v>
      </c>
      <c r="BO75" t="s">
        <v>1480</v>
      </c>
      <c r="BP75">
        <v>597</v>
      </c>
      <c r="BQ75">
        <v>246</v>
      </c>
      <c r="BR75">
        <v>240</v>
      </c>
      <c r="BS75" t="s">
        <v>1347</v>
      </c>
      <c r="BT75" t="s">
        <v>1305</v>
      </c>
      <c r="BU75" t="s">
        <v>1837</v>
      </c>
      <c r="BV75" t="s">
        <v>1839</v>
      </c>
      <c r="BW75" t="s">
        <v>1818</v>
      </c>
      <c r="BX75" t="s">
        <v>2070</v>
      </c>
      <c r="BY75" s="44" t="str">
        <f t="shared" si="1"/>
        <v>Show location</v>
      </c>
    </row>
    <row r="76" spans="1:77" x14ac:dyDescent="0.3">
      <c r="A76" s="51" t="s">
        <v>1521</v>
      </c>
      <c r="B76" t="s">
        <v>2650</v>
      </c>
      <c r="C76" t="s">
        <v>2647</v>
      </c>
      <c r="D76" t="s">
        <v>2648</v>
      </c>
      <c r="E76" t="s">
        <v>102</v>
      </c>
      <c r="F76" t="s">
        <v>1347</v>
      </c>
      <c r="G76" t="s">
        <v>1468</v>
      </c>
      <c r="H76" t="s">
        <v>1837</v>
      </c>
      <c r="I76" t="s">
        <v>1305</v>
      </c>
      <c r="J76" t="s">
        <v>1486</v>
      </c>
      <c r="K76" t="s">
        <v>1839</v>
      </c>
      <c r="L76" t="s">
        <v>2639</v>
      </c>
      <c r="M76" t="s">
        <v>162</v>
      </c>
      <c r="N76" t="s">
        <v>1470</v>
      </c>
      <c r="O76">
        <v>12.659017</v>
      </c>
      <c r="P76">
        <v>25.715933</v>
      </c>
      <c r="Q76" t="s">
        <v>6</v>
      </c>
      <c r="R76" t="s">
        <v>2612</v>
      </c>
      <c r="S76">
        <v>30</v>
      </c>
      <c r="T76">
        <v>150</v>
      </c>
      <c r="U76">
        <v>125</v>
      </c>
      <c r="V76">
        <v>889</v>
      </c>
      <c r="W76">
        <v>125</v>
      </c>
      <c r="X76">
        <v>889</v>
      </c>
      <c r="AI76" t="s">
        <v>1347</v>
      </c>
      <c r="AJ76" t="s">
        <v>1305</v>
      </c>
      <c r="AO76" t="s">
        <v>1745</v>
      </c>
      <c r="AP76" t="s">
        <v>1933</v>
      </c>
      <c r="AQ76" t="s">
        <v>1471</v>
      </c>
      <c r="AR76" t="s">
        <v>1471</v>
      </c>
      <c r="AY76">
        <v>125</v>
      </c>
      <c r="AZ76">
        <v>23</v>
      </c>
      <c r="BA76">
        <v>38</v>
      </c>
      <c r="BB76">
        <v>69</v>
      </c>
      <c r="BC76">
        <v>46</v>
      </c>
      <c r="BD76">
        <v>161</v>
      </c>
      <c r="BE76">
        <v>207</v>
      </c>
      <c r="BF76">
        <v>146</v>
      </c>
      <c r="BG76">
        <v>161</v>
      </c>
      <c r="BH76">
        <v>23</v>
      </c>
      <c r="BI76">
        <v>15</v>
      </c>
      <c r="BJ76" t="s">
        <v>1676</v>
      </c>
      <c r="BK76" t="s">
        <v>2</v>
      </c>
      <c r="BL76" t="s">
        <v>3</v>
      </c>
      <c r="BM76" t="s">
        <v>4</v>
      </c>
      <c r="BN76" t="s">
        <v>3</v>
      </c>
      <c r="BO76" t="s">
        <v>1480</v>
      </c>
      <c r="BP76">
        <v>600</v>
      </c>
      <c r="BQ76">
        <v>422</v>
      </c>
      <c r="BR76">
        <v>467</v>
      </c>
      <c r="BS76" t="s">
        <v>1347</v>
      </c>
      <c r="BT76" t="s">
        <v>1305</v>
      </c>
      <c r="BU76" t="s">
        <v>1837</v>
      </c>
      <c r="BV76" t="s">
        <v>1839</v>
      </c>
      <c r="BW76" t="s">
        <v>1818</v>
      </c>
      <c r="BX76" t="s">
        <v>2186</v>
      </c>
      <c r="BY76" s="44" t="str">
        <f t="shared" si="1"/>
        <v>Show location</v>
      </c>
    </row>
    <row r="77" spans="1:77" x14ac:dyDescent="0.3">
      <c r="A77" s="51" t="s">
        <v>1485</v>
      </c>
      <c r="B77" t="s">
        <v>2650</v>
      </c>
      <c r="C77" t="s">
        <v>2647</v>
      </c>
      <c r="D77" t="s">
        <v>2648</v>
      </c>
      <c r="E77" t="s">
        <v>102</v>
      </c>
      <c r="F77" t="s">
        <v>1347</v>
      </c>
      <c r="G77" t="s">
        <v>1468</v>
      </c>
      <c r="H77" t="s">
        <v>1837</v>
      </c>
      <c r="I77" t="s">
        <v>1305</v>
      </c>
      <c r="J77" t="s">
        <v>1486</v>
      </c>
      <c r="K77" t="s">
        <v>1839</v>
      </c>
      <c r="L77" t="s">
        <v>812</v>
      </c>
      <c r="M77" t="s">
        <v>163</v>
      </c>
      <c r="N77" t="s">
        <v>1470</v>
      </c>
      <c r="O77">
        <v>12.439617</v>
      </c>
      <c r="P77">
        <v>25.583117000000001</v>
      </c>
      <c r="Q77" t="s">
        <v>6</v>
      </c>
      <c r="R77" t="s">
        <v>2612</v>
      </c>
      <c r="U77">
        <v>480</v>
      </c>
      <c r="V77">
        <v>2800</v>
      </c>
      <c r="W77">
        <v>480</v>
      </c>
      <c r="X77">
        <v>2800</v>
      </c>
      <c r="AI77" t="s">
        <v>1345</v>
      </c>
      <c r="AJ77" t="s">
        <v>1680</v>
      </c>
      <c r="AO77" t="s">
        <v>1933</v>
      </c>
      <c r="AP77" t="s">
        <v>1471</v>
      </c>
      <c r="AQ77" t="s">
        <v>1471</v>
      </c>
      <c r="AR77" t="s">
        <v>1471</v>
      </c>
      <c r="AS77">
        <v>480</v>
      </c>
      <c r="AZ77">
        <v>94</v>
      </c>
      <c r="BA77">
        <v>0</v>
      </c>
      <c r="BB77">
        <v>157</v>
      </c>
      <c r="BC77">
        <v>189</v>
      </c>
      <c r="BD77">
        <v>535</v>
      </c>
      <c r="BE77">
        <v>630</v>
      </c>
      <c r="BF77">
        <v>503</v>
      </c>
      <c r="BG77">
        <v>598</v>
      </c>
      <c r="BH77">
        <v>31</v>
      </c>
      <c r="BI77">
        <v>63</v>
      </c>
      <c r="BJ77" t="s">
        <v>1334</v>
      </c>
      <c r="BK77" t="s">
        <v>2</v>
      </c>
      <c r="BL77" t="s">
        <v>5</v>
      </c>
      <c r="BM77" t="s">
        <v>5</v>
      </c>
      <c r="BN77" t="s">
        <v>5</v>
      </c>
      <c r="BO77" t="s">
        <v>1472</v>
      </c>
      <c r="BP77">
        <v>595</v>
      </c>
      <c r="BQ77">
        <v>1320</v>
      </c>
      <c r="BR77">
        <v>1480</v>
      </c>
      <c r="BS77" t="s">
        <v>1347</v>
      </c>
      <c r="BT77" t="s">
        <v>1305</v>
      </c>
      <c r="BU77" t="s">
        <v>1837</v>
      </c>
      <c r="BV77" t="s">
        <v>1839</v>
      </c>
      <c r="BW77" t="s">
        <v>1818</v>
      </c>
      <c r="BX77" t="s">
        <v>1970</v>
      </c>
      <c r="BY77" s="44" t="str">
        <f t="shared" si="1"/>
        <v>Show location</v>
      </c>
    </row>
    <row r="78" spans="1:77" x14ac:dyDescent="0.3">
      <c r="A78" s="51" t="s">
        <v>1467</v>
      </c>
      <c r="B78" t="s">
        <v>2650</v>
      </c>
      <c r="C78" t="s">
        <v>2647</v>
      </c>
      <c r="D78" t="s">
        <v>2648</v>
      </c>
      <c r="E78" t="s">
        <v>102</v>
      </c>
      <c r="F78" t="s">
        <v>1347</v>
      </c>
      <c r="G78" t="s">
        <v>1468</v>
      </c>
      <c r="H78" t="s">
        <v>1837</v>
      </c>
      <c r="I78" t="s">
        <v>1690</v>
      </c>
      <c r="J78" t="s">
        <v>1469</v>
      </c>
      <c r="K78" t="s">
        <v>1836</v>
      </c>
      <c r="L78" t="s">
        <v>832</v>
      </c>
      <c r="M78" t="s">
        <v>164</v>
      </c>
      <c r="N78" t="s">
        <v>1470</v>
      </c>
      <c r="O78">
        <v>12.13517</v>
      </c>
      <c r="P78">
        <v>25.72522</v>
      </c>
      <c r="Q78" t="s">
        <v>6</v>
      </c>
      <c r="R78" t="s">
        <v>95</v>
      </c>
      <c r="U78">
        <v>32</v>
      </c>
      <c r="V78">
        <v>161</v>
      </c>
      <c r="AC78">
        <v>32</v>
      </c>
      <c r="AD78">
        <v>161</v>
      </c>
      <c r="AI78" t="s">
        <v>1345</v>
      </c>
      <c r="AJ78" t="s">
        <v>1382</v>
      </c>
      <c r="AO78" t="s">
        <v>1745</v>
      </c>
      <c r="AP78" t="s">
        <v>1471</v>
      </c>
      <c r="AQ78" t="s">
        <v>1471</v>
      </c>
      <c r="AR78" t="s">
        <v>1471</v>
      </c>
      <c r="AT78">
        <v>32</v>
      </c>
      <c r="AZ78">
        <v>1</v>
      </c>
      <c r="BA78">
        <v>4</v>
      </c>
      <c r="BB78">
        <v>20</v>
      </c>
      <c r="BC78">
        <v>17</v>
      </c>
      <c r="BD78">
        <v>38</v>
      </c>
      <c r="BE78">
        <v>28</v>
      </c>
      <c r="BF78">
        <v>29</v>
      </c>
      <c r="BG78">
        <v>24</v>
      </c>
      <c r="BH78">
        <v>0</v>
      </c>
      <c r="BI78">
        <v>0</v>
      </c>
      <c r="BJ78" t="s">
        <v>1334</v>
      </c>
      <c r="BK78" t="s">
        <v>2</v>
      </c>
      <c r="BL78" t="s">
        <v>5</v>
      </c>
      <c r="BM78" t="s">
        <v>3</v>
      </c>
      <c r="BN78" t="s">
        <v>5</v>
      </c>
      <c r="BO78" t="s">
        <v>1472</v>
      </c>
      <c r="BP78">
        <v>514</v>
      </c>
      <c r="BQ78">
        <v>88</v>
      </c>
      <c r="BR78">
        <v>73</v>
      </c>
      <c r="BS78" t="s">
        <v>1347</v>
      </c>
      <c r="BT78" t="s">
        <v>1690</v>
      </c>
      <c r="BU78" t="s">
        <v>1814</v>
      </c>
      <c r="BV78" t="s">
        <v>1836</v>
      </c>
      <c r="BW78" t="s">
        <v>1816</v>
      </c>
      <c r="BX78" t="s">
        <v>1966</v>
      </c>
      <c r="BY78" s="44" t="str">
        <f t="shared" si="1"/>
        <v>Show location</v>
      </c>
    </row>
    <row r="79" spans="1:77" x14ac:dyDescent="0.3">
      <c r="A79" s="51" t="s">
        <v>1501</v>
      </c>
      <c r="B79" t="s">
        <v>2650</v>
      </c>
      <c r="C79" t="s">
        <v>2647</v>
      </c>
      <c r="D79" t="s">
        <v>2648</v>
      </c>
      <c r="E79" t="s">
        <v>102</v>
      </c>
      <c r="F79" t="s">
        <v>1346</v>
      </c>
      <c r="G79" t="s">
        <v>1498</v>
      </c>
      <c r="H79" t="s">
        <v>1814</v>
      </c>
      <c r="I79" t="s">
        <v>1371</v>
      </c>
      <c r="J79" t="s">
        <v>1504</v>
      </c>
      <c r="K79" t="s">
        <v>1858</v>
      </c>
      <c r="L79" t="s">
        <v>833</v>
      </c>
      <c r="M79" t="s">
        <v>165</v>
      </c>
      <c r="N79" t="s">
        <v>1470</v>
      </c>
      <c r="O79">
        <v>13.658886000000001</v>
      </c>
      <c r="P79">
        <v>25.349996999999998</v>
      </c>
      <c r="Q79" t="s">
        <v>6</v>
      </c>
      <c r="R79" t="s">
        <v>94</v>
      </c>
      <c r="S79">
        <v>15000</v>
      </c>
      <c r="T79">
        <v>85000</v>
      </c>
      <c r="U79">
        <v>15000</v>
      </c>
      <c r="V79">
        <v>75000</v>
      </c>
      <c r="W79">
        <v>14000</v>
      </c>
      <c r="X79">
        <v>70000</v>
      </c>
      <c r="Y79">
        <v>1000</v>
      </c>
      <c r="Z79">
        <v>5000</v>
      </c>
      <c r="AI79" t="s">
        <v>1348</v>
      </c>
      <c r="AJ79" t="s">
        <v>1794</v>
      </c>
      <c r="AK79" t="s">
        <v>1346</v>
      </c>
      <c r="AL79" t="s">
        <v>1668</v>
      </c>
      <c r="AM79" t="s">
        <v>1346</v>
      </c>
      <c r="AN79" t="s">
        <v>1672</v>
      </c>
      <c r="AO79" t="s">
        <v>1745</v>
      </c>
      <c r="AP79" t="s">
        <v>1471</v>
      </c>
      <c r="AQ79" t="s">
        <v>1471</v>
      </c>
      <c r="AR79" t="s">
        <v>1471</v>
      </c>
      <c r="AS79">
        <v>15000</v>
      </c>
      <c r="AZ79">
        <v>2711</v>
      </c>
      <c r="BA79">
        <v>1807</v>
      </c>
      <c r="BB79">
        <v>1807</v>
      </c>
      <c r="BC79">
        <v>3614</v>
      </c>
      <c r="BD79">
        <v>8133</v>
      </c>
      <c r="BE79">
        <v>12651</v>
      </c>
      <c r="BF79">
        <v>19880</v>
      </c>
      <c r="BG79">
        <v>15361</v>
      </c>
      <c r="BH79">
        <v>4518</v>
      </c>
      <c r="BI79">
        <v>4518</v>
      </c>
      <c r="BJ79" t="s">
        <v>1676</v>
      </c>
      <c r="BK79" t="s">
        <v>2</v>
      </c>
      <c r="BL79" t="s">
        <v>5</v>
      </c>
      <c r="BM79" t="s">
        <v>3</v>
      </c>
      <c r="BN79" t="s">
        <v>5</v>
      </c>
      <c r="BO79" t="s">
        <v>1472</v>
      </c>
      <c r="BP79">
        <v>1370</v>
      </c>
      <c r="BQ79">
        <v>37049</v>
      </c>
      <c r="BR79">
        <v>37951</v>
      </c>
      <c r="BS79" t="s">
        <v>1346</v>
      </c>
      <c r="BT79" t="s">
        <v>1371</v>
      </c>
      <c r="BU79" t="s">
        <v>1814</v>
      </c>
      <c r="BV79" t="s">
        <v>1858</v>
      </c>
      <c r="BW79" t="s">
        <v>1818</v>
      </c>
      <c r="BX79" t="s">
        <v>2048</v>
      </c>
      <c r="BY79" s="44" t="str">
        <f t="shared" si="1"/>
        <v>Show location</v>
      </c>
    </row>
    <row r="80" spans="1:77" x14ac:dyDescent="0.3">
      <c r="A80" s="51" t="s">
        <v>1530</v>
      </c>
      <c r="B80" t="s">
        <v>2650</v>
      </c>
      <c r="C80" t="s">
        <v>2647</v>
      </c>
      <c r="D80" t="s">
        <v>2648</v>
      </c>
      <c r="E80" t="s">
        <v>102</v>
      </c>
      <c r="F80" t="s">
        <v>1346</v>
      </c>
      <c r="G80" t="s">
        <v>1498</v>
      </c>
      <c r="H80" t="s">
        <v>1814</v>
      </c>
      <c r="I80" t="s">
        <v>1371</v>
      </c>
      <c r="J80" t="s">
        <v>1504</v>
      </c>
      <c r="K80" t="s">
        <v>1858</v>
      </c>
      <c r="L80" t="s">
        <v>834</v>
      </c>
      <c r="M80" t="s">
        <v>166</v>
      </c>
      <c r="N80" t="s">
        <v>1470</v>
      </c>
      <c r="O80">
        <v>13.665376999999999</v>
      </c>
      <c r="P80">
        <v>25.368393000000001</v>
      </c>
      <c r="Q80" t="s">
        <v>6</v>
      </c>
      <c r="R80" t="s">
        <v>94</v>
      </c>
      <c r="S80">
        <v>14000</v>
      </c>
      <c r="T80">
        <v>75000</v>
      </c>
      <c r="U80">
        <v>14000</v>
      </c>
      <c r="V80">
        <v>70000</v>
      </c>
      <c r="W80">
        <v>11000</v>
      </c>
      <c r="X80">
        <v>55000</v>
      </c>
      <c r="Y80">
        <v>3000</v>
      </c>
      <c r="Z80">
        <v>15000</v>
      </c>
      <c r="AI80" t="s">
        <v>1346</v>
      </c>
      <c r="AJ80" t="s">
        <v>1668</v>
      </c>
      <c r="AK80" t="s">
        <v>1346</v>
      </c>
      <c r="AL80" t="s">
        <v>1376</v>
      </c>
      <c r="AM80" t="s">
        <v>1347</v>
      </c>
      <c r="AN80" t="s">
        <v>1305</v>
      </c>
      <c r="AO80" t="s">
        <v>1745</v>
      </c>
      <c r="AP80" t="s">
        <v>1471</v>
      </c>
      <c r="AQ80" t="s">
        <v>1471</v>
      </c>
      <c r="AR80" t="s">
        <v>1471</v>
      </c>
      <c r="AS80">
        <v>14000</v>
      </c>
      <c r="AZ80">
        <v>805</v>
      </c>
      <c r="BA80">
        <v>1609</v>
      </c>
      <c r="BB80">
        <v>4828</v>
      </c>
      <c r="BC80">
        <v>6437</v>
      </c>
      <c r="BD80">
        <v>14483</v>
      </c>
      <c r="BE80">
        <v>4022</v>
      </c>
      <c r="BF80">
        <v>13678</v>
      </c>
      <c r="BG80">
        <v>12069</v>
      </c>
      <c r="BH80">
        <v>5632</v>
      </c>
      <c r="BI80">
        <v>6437</v>
      </c>
      <c r="BJ80" t="s">
        <v>1676</v>
      </c>
      <c r="BK80" t="s">
        <v>2</v>
      </c>
      <c r="BL80" t="s">
        <v>5</v>
      </c>
      <c r="BM80" t="s">
        <v>3</v>
      </c>
      <c r="BN80" t="s">
        <v>5</v>
      </c>
      <c r="BO80" t="s">
        <v>1472</v>
      </c>
      <c r="BP80">
        <v>1369</v>
      </c>
      <c r="BQ80">
        <v>39426</v>
      </c>
      <c r="BR80">
        <v>30574</v>
      </c>
      <c r="BS80" t="s">
        <v>1346</v>
      </c>
      <c r="BT80" t="s">
        <v>1371</v>
      </c>
      <c r="BU80" t="s">
        <v>1814</v>
      </c>
      <c r="BV80" t="s">
        <v>1858</v>
      </c>
      <c r="BW80" t="s">
        <v>1818</v>
      </c>
      <c r="BX80" t="s">
        <v>2214</v>
      </c>
      <c r="BY80" s="44" t="str">
        <f t="shared" si="1"/>
        <v>Show location</v>
      </c>
    </row>
    <row r="81" spans="1:77" x14ac:dyDescent="0.3">
      <c r="A81" s="51" t="s">
        <v>1538</v>
      </c>
      <c r="B81" t="s">
        <v>2650</v>
      </c>
      <c r="C81" t="s">
        <v>2647</v>
      </c>
      <c r="D81" t="s">
        <v>2648</v>
      </c>
      <c r="E81" t="s">
        <v>102</v>
      </c>
      <c r="F81" t="s">
        <v>1346</v>
      </c>
      <c r="G81" t="s">
        <v>1498</v>
      </c>
      <c r="H81" t="s">
        <v>1814</v>
      </c>
      <c r="I81" t="s">
        <v>1371</v>
      </c>
      <c r="J81" t="s">
        <v>1504</v>
      </c>
      <c r="K81" t="s">
        <v>1858</v>
      </c>
      <c r="L81" t="s">
        <v>835</v>
      </c>
      <c r="M81" t="s">
        <v>167</v>
      </c>
      <c r="N81" t="s">
        <v>1470</v>
      </c>
      <c r="O81">
        <v>13.96885</v>
      </c>
      <c r="P81">
        <v>25.276183</v>
      </c>
      <c r="Q81" t="s">
        <v>1</v>
      </c>
      <c r="R81" t="s">
        <v>95</v>
      </c>
      <c r="S81">
        <v>45</v>
      </c>
      <c r="T81">
        <v>275</v>
      </c>
      <c r="U81">
        <v>19</v>
      </c>
      <c r="V81">
        <v>100</v>
      </c>
      <c r="Y81">
        <v>11</v>
      </c>
      <c r="Z81">
        <v>58</v>
      </c>
      <c r="AA81">
        <v>8</v>
      </c>
      <c r="AB81">
        <v>42</v>
      </c>
      <c r="AI81" t="s">
        <v>1346</v>
      </c>
      <c r="AJ81" t="s">
        <v>1371</v>
      </c>
      <c r="AO81" t="s">
        <v>1745</v>
      </c>
      <c r="AP81" t="s">
        <v>1471</v>
      </c>
      <c r="AQ81" t="s">
        <v>1471</v>
      </c>
      <c r="AR81" t="s">
        <v>1471</v>
      </c>
      <c r="AY81">
        <v>19</v>
      </c>
      <c r="AZ81">
        <v>13</v>
      </c>
      <c r="BA81">
        <v>10</v>
      </c>
      <c r="BB81">
        <v>18</v>
      </c>
      <c r="BC81">
        <v>21</v>
      </c>
      <c r="BD81">
        <v>5</v>
      </c>
      <c r="BE81">
        <v>5</v>
      </c>
      <c r="BF81">
        <v>13</v>
      </c>
      <c r="BG81">
        <v>10</v>
      </c>
      <c r="BH81">
        <v>0</v>
      </c>
      <c r="BI81">
        <v>5</v>
      </c>
      <c r="BJ81" t="s">
        <v>1676</v>
      </c>
      <c r="BK81" t="s">
        <v>2</v>
      </c>
      <c r="BL81" t="s">
        <v>5</v>
      </c>
      <c r="BM81" t="s">
        <v>5</v>
      </c>
      <c r="BN81" t="s">
        <v>5</v>
      </c>
      <c r="BO81" t="s">
        <v>1472</v>
      </c>
      <c r="BP81">
        <v>1096</v>
      </c>
      <c r="BQ81">
        <v>49</v>
      </c>
      <c r="BR81">
        <v>51</v>
      </c>
      <c r="BS81" t="s">
        <v>1346</v>
      </c>
      <c r="BT81" t="s">
        <v>1371</v>
      </c>
      <c r="BU81" t="s">
        <v>1814</v>
      </c>
      <c r="BV81" t="s">
        <v>1858</v>
      </c>
      <c r="BW81" t="s">
        <v>1818</v>
      </c>
      <c r="BX81" t="s">
        <v>2247</v>
      </c>
      <c r="BY81" s="44" t="str">
        <f t="shared" si="1"/>
        <v>Show location</v>
      </c>
    </row>
    <row r="82" spans="1:77" x14ac:dyDescent="0.3">
      <c r="A82" s="51" t="s">
        <v>1501</v>
      </c>
      <c r="B82" t="s">
        <v>2650</v>
      </c>
      <c r="C82" t="s">
        <v>2647</v>
      </c>
      <c r="D82" t="s">
        <v>2648</v>
      </c>
      <c r="E82" t="s">
        <v>102</v>
      </c>
      <c r="F82" t="s">
        <v>1346</v>
      </c>
      <c r="G82" t="s">
        <v>1498</v>
      </c>
      <c r="H82" t="s">
        <v>1814</v>
      </c>
      <c r="I82" t="s">
        <v>1371</v>
      </c>
      <c r="J82" t="s">
        <v>1504</v>
      </c>
      <c r="K82" t="s">
        <v>1858</v>
      </c>
      <c r="L82" t="s">
        <v>836</v>
      </c>
      <c r="M82" t="s">
        <v>168</v>
      </c>
      <c r="N82" t="s">
        <v>1470</v>
      </c>
      <c r="O82">
        <v>13.867343</v>
      </c>
      <c r="P82">
        <v>24.649668999999999</v>
      </c>
      <c r="Q82" t="s">
        <v>1</v>
      </c>
      <c r="R82" t="s">
        <v>95</v>
      </c>
      <c r="S82">
        <v>8</v>
      </c>
      <c r="T82">
        <v>26</v>
      </c>
      <c r="U82">
        <v>9</v>
      </c>
      <c r="V82">
        <v>23</v>
      </c>
      <c r="AC82">
        <v>9</v>
      </c>
      <c r="AD82">
        <v>23</v>
      </c>
      <c r="AI82" t="s">
        <v>1346</v>
      </c>
      <c r="AJ82" t="s">
        <v>1371</v>
      </c>
      <c r="AO82" t="s">
        <v>1745</v>
      </c>
      <c r="AP82" t="s">
        <v>1933</v>
      </c>
      <c r="AQ82" t="s">
        <v>1471</v>
      </c>
      <c r="AR82" t="s">
        <v>1471</v>
      </c>
      <c r="AS82">
        <v>2</v>
      </c>
      <c r="AT82">
        <v>2</v>
      </c>
      <c r="AV82">
        <v>5</v>
      </c>
      <c r="AZ82">
        <v>1</v>
      </c>
      <c r="BA82">
        <v>2</v>
      </c>
      <c r="BB82">
        <v>0</v>
      </c>
      <c r="BC82">
        <v>2</v>
      </c>
      <c r="BD82">
        <v>4</v>
      </c>
      <c r="BE82">
        <v>3</v>
      </c>
      <c r="BF82">
        <v>6</v>
      </c>
      <c r="BG82">
        <v>5</v>
      </c>
      <c r="BH82">
        <v>0</v>
      </c>
      <c r="BI82">
        <v>0</v>
      </c>
      <c r="BJ82" t="s">
        <v>1676</v>
      </c>
      <c r="BK82" t="s">
        <v>2</v>
      </c>
      <c r="BL82" t="s">
        <v>5</v>
      </c>
      <c r="BM82" t="s">
        <v>5</v>
      </c>
      <c r="BN82" t="s">
        <v>5</v>
      </c>
      <c r="BO82" t="s">
        <v>1480</v>
      </c>
      <c r="BP82">
        <v>1035</v>
      </c>
      <c r="BQ82">
        <v>11</v>
      </c>
      <c r="BR82">
        <v>12</v>
      </c>
      <c r="BS82" t="s">
        <v>1346</v>
      </c>
      <c r="BT82" t="s">
        <v>1374</v>
      </c>
      <c r="BU82" t="s">
        <v>1814</v>
      </c>
      <c r="BV82" t="s">
        <v>1863</v>
      </c>
      <c r="BW82" t="s">
        <v>1818</v>
      </c>
      <c r="BX82" t="s">
        <v>2049</v>
      </c>
      <c r="BY82" s="44" t="str">
        <f t="shared" si="1"/>
        <v>Show location</v>
      </c>
    </row>
    <row r="83" spans="1:77" x14ac:dyDescent="0.3">
      <c r="A83" s="51" t="s">
        <v>1501</v>
      </c>
      <c r="B83" t="s">
        <v>2650</v>
      </c>
      <c r="C83" t="s">
        <v>2647</v>
      </c>
      <c r="D83" t="s">
        <v>2648</v>
      </c>
      <c r="E83" t="s">
        <v>102</v>
      </c>
      <c r="F83" t="s">
        <v>1346</v>
      </c>
      <c r="G83" t="s">
        <v>1498</v>
      </c>
      <c r="H83" t="s">
        <v>1814</v>
      </c>
      <c r="I83" t="s">
        <v>1371</v>
      </c>
      <c r="J83" t="s">
        <v>1504</v>
      </c>
      <c r="K83" t="s">
        <v>1858</v>
      </c>
      <c r="L83" t="s">
        <v>837</v>
      </c>
      <c r="M83" t="s">
        <v>169</v>
      </c>
      <c r="N83" t="s">
        <v>1470</v>
      </c>
      <c r="O83">
        <v>13.881218000000001</v>
      </c>
      <c r="P83">
        <v>24.645182999999999</v>
      </c>
      <c r="Q83" t="s">
        <v>1</v>
      </c>
      <c r="R83" t="s">
        <v>95</v>
      </c>
      <c r="S83">
        <v>3</v>
      </c>
      <c r="T83">
        <v>10</v>
      </c>
      <c r="U83">
        <v>1</v>
      </c>
      <c r="V83">
        <v>7</v>
      </c>
      <c r="AE83">
        <v>1</v>
      </c>
      <c r="AF83">
        <v>7</v>
      </c>
      <c r="AI83" t="s">
        <v>1346</v>
      </c>
      <c r="AJ83" t="s">
        <v>1371</v>
      </c>
      <c r="AO83" t="s">
        <v>1745</v>
      </c>
      <c r="AP83" t="s">
        <v>1933</v>
      </c>
      <c r="AQ83" t="s">
        <v>1946</v>
      </c>
      <c r="AR83" t="s">
        <v>1471</v>
      </c>
      <c r="AV83">
        <v>1</v>
      </c>
      <c r="AZ83">
        <v>0</v>
      </c>
      <c r="BA83">
        <v>0</v>
      </c>
      <c r="BB83">
        <v>1</v>
      </c>
      <c r="BC83">
        <v>1</v>
      </c>
      <c r="BD83">
        <v>2</v>
      </c>
      <c r="BE83">
        <v>1</v>
      </c>
      <c r="BF83">
        <v>1</v>
      </c>
      <c r="BG83">
        <v>1</v>
      </c>
      <c r="BH83">
        <v>0</v>
      </c>
      <c r="BI83">
        <v>0</v>
      </c>
      <c r="BJ83" t="s">
        <v>1676</v>
      </c>
      <c r="BK83" t="s">
        <v>2</v>
      </c>
      <c r="BL83" t="s">
        <v>7</v>
      </c>
      <c r="BM83" t="s">
        <v>7</v>
      </c>
      <c r="BN83" t="s">
        <v>7</v>
      </c>
      <c r="BO83" t="s">
        <v>1472</v>
      </c>
      <c r="BP83">
        <v>1033</v>
      </c>
      <c r="BQ83">
        <v>4</v>
      </c>
      <c r="BR83">
        <v>3</v>
      </c>
      <c r="BS83" t="s">
        <v>1346</v>
      </c>
      <c r="BT83" t="s">
        <v>1374</v>
      </c>
      <c r="BU83" t="s">
        <v>1814</v>
      </c>
      <c r="BV83" t="s">
        <v>1863</v>
      </c>
      <c r="BW83" t="s">
        <v>1818</v>
      </c>
      <c r="BX83" t="s">
        <v>2050</v>
      </c>
      <c r="BY83" s="44" t="str">
        <f t="shared" si="1"/>
        <v>Show location</v>
      </c>
    </row>
    <row r="84" spans="1:77" x14ac:dyDescent="0.3">
      <c r="A84" s="51" t="s">
        <v>1494</v>
      </c>
      <c r="B84" t="s">
        <v>2650</v>
      </c>
      <c r="C84" t="s">
        <v>2647</v>
      </c>
      <c r="D84" t="s">
        <v>2648</v>
      </c>
      <c r="E84" t="s">
        <v>102</v>
      </c>
      <c r="F84" t="s">
        <v>1346</v>
      </c>
      <c r="G84" t="s">
        <v>1498</v>
      </c>
      <c r="H84" t="s">
        <v>1814</v>
      </c>
      <c r="I84" t="s">
        <v>1371</v>
      </c>
      <c r="J84" t="s">
        <v>1504</v>
      </c>
      <c r="K84" t="s">
        <v>1858</v>
      </c>
      <c r="L84" t="s">
        <v>838</v>
      </c>
      <c r="M84" t="s">
        <v>170</v>
      </c>
      <c r="N84" t="s">
        <v>1470</v>
      </c>
      <c r="O84">
        <v>13.854236999999999</v>
      </c>
      <c r="P84">
        <v>24.750433999999998</v>
      </c>
      <c r="Q84" t="s">
        <v>1</v>
      </c>
      <c r="R84" t="s">
        <v>2612</v>
      </c>
      <c r="S84">
        <v>3</v>
      </c>
      <c r="T84">
        <v>12</v>
      </c>
      <c r="U84">
        <v>1</v>
      </c>
      <c r="V84">
        <v>7</v>
      </c>
      <c r="AG84">
        <v>1</v>
      </c>
      <c r="AH84">
        <v>7</v>
      </c>
      <c r="AI84" t="s">
        <v>1344</v>
      </c>
      <c r="AJ84" t="s">
        <v>1685</v>
      </c>
      <c r="AO84" t="s">
        <v>1933</v>
      </c>
      <c r="AP84" t="s">
        <v>1745</v>
      </c>
      <c r="AQ84" t="s">
        <v>1471</v>
      </c>
      <c r="AR84" t="s">
        <v>1471</v>
      </c>
      <c r="AV84">
        <v>1</v>
      </c>
      <c r="AZ84">
        <v>0</v>
      </c>
      <c r="BA84">
        <v>0</v>
      </c>
      <c r="BB84">
        <v>1</v>
      </c>
      <c r="BC84">
        <v>2</v>
      </c>
      <c r="BD84">
        <v>1</v>
      </c>
      <c r="BE84">
        <v>1</v>
      </c>
      <c r="BF84">
        <v>1</v>
      </c>
      <c r="BG84">
        <v>1</v>
      </c>
      <c r="BH84">
        <v>0</v>
      </c>
      <c r="BI84">
        <v>0</v>
      </c>
      <c r="BJ84" t="s">
        <v>1334</v>
      </c>
      <c r="BK84" t="s">
        <v>2</v>
      </c>
      <c r="BL84" t="s">
        <v>5</v>
      </c>
      <c r="BM84" t="s">
        <v>5</v>
      </c>
      <c r="BN84" t="s">
        <v>3</v>
      </c>
      <c r="BO84" t="s">
        <v>1472</v>
      </c>
      <c r="BP84">
        <v>1051</v>
      </c>
      <c r="BQ84">
        <v>3</v>
      </c>
      <c r="BR84">
        <v>4</v>
      </c>
      <c r="BS84" t="s">
        <v>1346</v>
      </c>
      <c r="BT84" t="s">
        <v>1371</v>
      </c>
      <c r="BU84" t="s">
        <v>1814</v>
      </c>
      <c r="BV84" t="s">
        <v>1858</v>
      </c>
      <c r="BW84" t="s">
        <v>1818</v>
      </c>
      <c r="BX84" t="s">
        <v>2095</v>
      </c>
      <c r="BY84" s="44" t="str">
        <f t="shared" si="1"/>
        <v>Show location</v>
      </c>
    </row>
    <row r="85" spans="1:77" x14ac:dyDescent="0.3">
      <c r="A85" s="51" t="s">
        <v>1550</v>
      </c>
      <c r="B85" t="s">
        <v>2650</v>
      </c>
      <c r="C85" t="s">
        <v>2647</v>
      </c>
      <c r="D85" t="s">
        <v>2648</v>
      </c>
      <c r="E85" t="s">
        <v>102</v>
      </c>
      <c r="F85" t="s">
        <v>1346</v>
      </c>
      <c r="G85" t="s">
        <v>1498</v>
      </c>
      <c r="H85" t="s">
        <v>1814</v>
      </c>
      <c r="I85" t="s">
        <v>1371</v>
      </c>
      <c r="J85" t="s">
        <v>1504</v>
      </c>
      <c r="K85" t="s">
        <v>1858</v>
      </c>
      <c r="L85" t="s">
        <v>1552</v>
      </c>
      <c r="M85" t="s">
        <v>171</v>
      </c>
      <c r="N85" t="s">
        <v>1470</v>
      </c>
      <c r="O85">
        <v>13.797369</v>
      </c>
      <c r="P85">
        <v>24.657575999999999</v>
      </c>
      <c r="Q85" t="s">
        <v>1</v>
      </c>
      <c r="R85" t="s">
        <v>94</v>
      </c>
      <c r="S85">
        <v>4587</v>
      </c>
      <c r="T85">
        <v>19451</v>
      </c>
      <c r="U85">
        <v>2500</v>
      </c>
      <c r="V85">
        <v>14000</v>
      </c>
      <c r="Y85">
        <v>2500</v>
      </c>
      <c r="Z85">
        <v>14000</v>
      </c>
      <c r="AI85" t="s">
        <v>1346</v>
      </c>
      <c r="AJ85" t="s">
        <v>1371</v>
      </c>
      <c r="AK85" t="s">
        <v>1346</v>
      </c>
      <c r="AL85" t="s">
        <v>1672</v>
      </c>
      <c r="AM85" t="s">
        <v>1346</v>
      </c>
      <c r="AN85" t="s">
        <v>1374</v>
      </c>
      <c r="AO85" t="s">
        <v>1745</v>
      </c>
      <c r="AP85" t="s">
        <v>1933</v>
      </c>
      <c r="AQ85" t="s">
        <v>1946</v>
      </c>
      <c r="AR85" t="s">
        <v>1471</v>
      </c>
      <c r="AS85">
        <v>2500</v>
      </c>
      <c r="AZ85">
        <v>359</v>
      </c>
      <c r="BA85">
        <v>359</v>
      </c>
      <c r="BB85">
        <v>1436</v>
      </c>
      <c r="BC85">
        <v>1795</v>
      </c>
      <c r="BD85">
        <v>2333</v>
      </c>
      <c r="BE85">
        <v>2514</v>
      </c>
      <c r="BF85">
        <v>2333</v>
      </c>
      <c r="BG85">
        <v>2333</v>
      </c>
      <c r="BH85">
        <v>179</v>
      </c>
      <c r="BI85">
        <v>359</v>
      </c>
      <c r="BJ85" t="s">
        <v>1676</v>
      </c>
      <c r="BK85" t="s">
        <v>2</v>
      </c>
      <c r="BL85" t="s">
        <v>5</v>
      </c>
      <c r="BM85" t="s">
        <v>5</v>
      </c>
      <c r="BN85" t="s">
        <v>5</v>
      </c>
      <c r="BO85" t="s">
        <v>1472</v>
      </c>
      <c r="BP85">
        <v>1089</v>
      </c>
      <c r="BQ85">
        <v>6640</v>
      </c>
      <c r="BR85">
        <v>7360</v>
      </c>
      <c r="BS85" t="s">
        <v>1346</v>
      </c>
      <c r="BT85" t="s">
        <v>1371</v>
      </c>
      <c r="BU85" t="s">
        <v>1814</v>
      </c>
      <c r="BV85" t="s">
        <v>1858</v>
      </c>
      <c r="BW85" t="s">
        <v>1818</v>
      </c>
      <c r="BX85" t="s">
        <v>2329</v>
      </c>
      <c r="BY85" s="44" t="str">
        <f t="shared" si="1"/>
        <v>Show location</v>
      </c>
    </row>
    <row r="86" spans="1:77" x14ac:dyDescent="0.3">
      <c r="A86" s="51" t="s">
        <v>1502</v>
      </c>
      <c r="B86" t="s">
        <v>2650</v>
      </c>
      <c r="C86" t="s">
        <v>2647</v>
      </c>
      <c r="D86" t="s">
        <v>2648</v>
      </c>
      <c r="E86" t="s">
        <v>102</v>
      </c>
      <c r="F86" t="s">
        <v>1346</v>
      </c>
      <c r="G86" t="s">
        <v>1498</v>
      </c>
      <c r="H86" t="s">
        <v>1814</v>
      </c>
      <c r="I86" t="s">
        <v>1371</v>
      </c>
      <c r="J86" t="s">
        <v>1504</v>
      </c>
      <c r="K86" t="s">
        <v>1858</v>
      </c>
      <c r="L86" t="s">
        <v>839</v>
      </c>
      <c r="M86" t="s">
        <v>173</v>
      </c>
      <c r="N86" t="s">
        <v>1470</v>
      </c>
      <c r="O86">
        <v>13.833437999999999</v>
      </c>
      <c r="P86">
        <v>24.686115999999998</v>
      </c>
      <c r="Q86" t="s">
        <v>1</v>
      </c>
      <c r="R86" t="s">
        <v>95</v>
      </c>
      <c r="U86">
        <v>3</v>
      </c>
      <c r="V86">
        <v>15</v>
      </c>
      <c r="AG86">
        <v>3</v>
      </c>
      <c r="AH86">
        <v>15</v>
      </c>
      <c r="AI86" t="s">
        <v>1346</v>
      </c>
      <c r="AJ86" t="s">
        <v>1371</v>
      </c>
      <c r="AO86" t="s">
        <v>1933</v>
      </c>
      <c r="AP86" t="s">
        <v>1471</v>
      </c>
      <c r="AQ86" t="s">
        <v>1471</v>
      </c>
      <c r="AR86" t="s">
        <v>1471</v>
      </c>
      <c r="AT86">
        <v>3</v>
      </c>
      <c r="AZ86">
        <v>0</v>
      </c>
      <c r="BA86">
        <v>0</v>
      </c>
      <c r="BB86">
        <v>2</v>
      </c>
      <c r="BC86">
        <v>3</v>
      </c>
      <c r="BD86">
        <v>0</v>
      </c>
      <c r="BE86">
        <v>0</v>
      </c>
      <c r="BF86">
        <v>5</v>
      </c>
      <c r="BG86">
        <v>5</v>
      </c>
      <c r="BH86">
        <v>0</v>
      </c>
      <c r="BI86">
        <v>0</v>
      </c>
      <c r="BJ86" t="s">
        <v>1676</v>
      </c>
      <c r="BK86" t="s">
        <v>2</v>
      </c>
      <c r="BL86" t="s">
        <v>5</v>
      </c>
      <c r="BM86" t="s">
        <v>5</v>
      </c>
      <c r="BN86" t="s">
        <v>5</v>
      </c>
      <c r="BO86" t="s">
        <v>1480</v>
      </c>
      <c r="BP86">
        <v>1025</v>
      </c>
      <c r="BQ86">
        <v>7</v>
      </c>
      <c r="BR86">
        <v>8</v>
      </c>
      <c r="BS86" t="s">
        <v>1346</v>
      </c>
      <c r="BT86" t="s">
        <v>1374</v>
      </c>
      <c r="BU86" t="s">
        <v>1814</v>
      </c>
      <c r="BV86" t="s">
        <v>1863</v>
      </c>
      <c r="BW86" t="s">
        <v>1818</v>
      </c>
      <c r="BX86" t="s">
        <v>2030</v>
      </c>
      <c r="BY86" s="44" t="str">
        <f t="shared" si="1"/>
        <v>Show location</v>
      </c>
    </row>
    <row r="87" spans="1:77" x14ac:dyDescent="0.3">
      <c r="A87" s="51" t="s">
        <v>1538</v>
      </c>
      <c r="B87" t="s">
        <v>2650</v>
      </c>
      <c r="C87" t="s">
        <v>2647</v>
      </c>
      <c r="D87" t="s">
        <v>2648</v>
      </c>
      <c r="E87" t="s">
        <v>102</v>
      </c>
      <c r="F87" t="s">
        <v>1346</v>
      </c>
      <c r="G87" t="s">
        <v>1498</v>
      </c>
      <c r="H87" t="s">
        <v>1814</v>
      </c>
      <c r="I87" t="s">
        <v>1371</v>
      </c>
      <c r="J87" t="s">
        <v>1504</v>
      </c>
      <c r="K87" t="s">
        <v>1858</v>
      </c>
      <c r="L87" t="s">
        <v>840</v>
      </c>
      <c r="M87" t="s">
        <v>23</v>
      </c>
      <c r="N87" t="s">
        <v>1470</v>
      </c>
      <c r="O87">
        <v>13.60943</v>
      </c>
      <c r="P87">
        <v>25.213999999999999</v>
      </c>
      <c r="Q87" t="s">
        <v>1</v>
      </c>
      <c r="R87" t="s">
        <v>94</v>
      </c>
      <c r="S87">
        <v>101</v>
      </c>
      <c r="T87">
        <v>900</v>
      </c>
      <c r="U87">
        <v>176</v>
      </c>
      <c r="V87">
        <v>1430</v>
      </c>
      <c r="Y87">
        <v>176</v>
      </c>
      <c r="Z87">
        <v>1430</v>
      </c>
      <c r="AI87" t="s">
        <v>1346</v>
      </c>
      <c r="AJ87" t="s">
        <v>1371</v>
      </c>
      <c r="AO87" t="s">
        <v>1745</v>
      </c>
      <c r="AP87" t="s">
        <v>1471</v>
      </c>
      <c r="AQ87" t="s">
        <v>1471</v>
      </c>
      <c r="AR87" t="s">
        <v>1471</v>
      </c>
      <c r="AT87">
        <v>176</v>
      </c>
      <c r="AZ87">
        <v>49</v>
      </c>
      <c r="BA87">
        <v>114</v>
      </c>
      <c r="BB87">
        <v>195</v>
      </c>
      <c r="BC87">
        <v>211</v>
      </c>
      <c r="BD87">
        <v>81</v>
      </c>
      <c r="BE87">
        <v>227</v>
      </c>
      <c r="BF87">
        <v>179</v>
      </c>
      <c r="BG87">
        <v>260</v>
      </c>
      <c r="BH87">
        <v>16</v>
      </c>
      <c r="BI87">
        <v>98</v>
      </c>
      <c r="BJ87" t="s">
        <v>1676</v>
      </c>
      <c r="BK87" t="s">
        <v>2</v>
      </c>
      <c r="BL87" t="s">
        <v>5</v>
      </c>
      <c r="BM87" t="s">
        <v>5</v>
      </c>
      <c r="BN87" t="s">
        <v>5</v>
      </c>
      <c r="BO87" t="s">
        <v>1472</v>
      </c>
      <c r="BP87">
        <v>1093</v>
      </c>
      <c r="BQ87">
        <v>520</v>
      </c>
      <c r="BR87">
        <v>910</v>
      </c>
      <c r="BS87" t="s">
        <v>1346</v>
      </c>
      <c r="BT87" t="s">
        <v>1371</v>
      </c>
      <c r="BU87" t="s">
        <v>1814</v>
      </c>
      <c r="BV87" t="s">
        <v>1858</v>
      </c>
      <c r="BW87" t="s">
        <v>1818</v>
      </c>
      <c r="BX87" t="s">
        <v>2248</v>
      </c>
      <c r="BY87" s="44" t="str">
        <f t="shared" si="1"/>
        <v>Show location</v>
      </c>
    </row>
    <row r="88" spans="1:77" x14ac:dyDescent="0.3">
      <c r="A88" s="51" t="s">
        <v>1538</v>
      </c>
      <c r="B88" t="s">
        <v>2650</v>
      </c>
      <c r="C88" t="s">
        <v>2647</v>
      </c>
      <c r="D88" t="s">
        <v>2648</v>
      </c>
      <c r="E88" t="s">
        <v>102</v>
      </c>
      <c r="F88" t="s">
        <v>1346</v>
      </c>
      <c r="G88" t="s">
        <v>1498</v>
      </c>
      <c r="H88" t="s">
        <v>1814</v>
      </c>
      <c r="I88" t="s">
        <v>1371</v>
      </c>
      <c r="J88" t="s">
        <v>1504</v>
      </c>
      <c r="K88" t="s">
        <v>1858</v>
      </c>
      <c r="L88" t="s">
        <v>841</v>
      </c>
      <c r="M88" t="s">
        <v>24</v>
      </c>
      <c r="N88" t="s">
        <v>1470</v>
      </c>
      <c r="O88">
        <v>13.60263</v>
      </c>
      <c r="P88">
        <v>25.22993</v>
      </c>
      <c r="Q88" t="s">
        <v>1</v>
      </c>
      <c r="R88" t="s">
        <v>95</v>
      </c>
      <c r="S88">
        <v>350</v>
      </c>
      <c r="T88">
        <v>2450</v>
      </c>
      <c r="U88">
        <v>150</v>
      </c>
      <c r="V88">
        <v>850</v>
      </c>
      <c r="Y88">
        <v>150</v>
      </c>
      <c r="Z88">
        <v>850</v>
      </c>
      <c r="AI88" t="s">
        <v>1346</v>
      </c>
      <c r="AJ88" t="s">
        <v>1371</v>
      </c>
      <c r="AO88" t="s">
        <v>1745</v>
      </c>
      <c r="AP88" t="s">
        <v>1471</v>
      </c>
      <c r="AQ88" t="s">
        <v>1471</v>
      </c>
      <c r="AR88" t="s">
        <v>1471</v>
      </c>
      <c r="AY88">
        <v>150</v>
      </c>
      <c r="AZ88">
        <v>53</v>
      </c>
      <c r="BA88">
        <v>74</v>
      </c>
      <c r="BB88">
        <v>53</v>
      </c>
      <c r="BC88">
        <v>96</v>
      </c>
      <c r="BD88">
        <v>64</v>
      </c>
      <c r="BE88">
        <v>42</v>
      </c>
      <c r="BF88">
        <v>138</v>
      </c>
      <c r="BG88">
        <v>202</v>
      </c>
      <c r="BH88">
        <v>43</v>
      </c>
      <c r="BI88">
        <v>85</v>
      </c>
      <c r="BJ88" t="s">
        <v>1676</v>
      </c>
      <c r="BK88" t="s">
        <v>2</v>
      </c>
      <c r="BL88" t="s">
        <v>5</v>
      </c>
      <c r="BM88" t="s">
        <v>5</v>
      </c>
      <c r="BN88" t="s">
        <v>5</v>
      </c>
      <c r="BO88" t="s">
        <v>1472</v>
      </c>
      <c r="BP88">
        <v>1094</v>
      </c>
      <c r="BQ88">
        <v>351</v>
      </c>
      <c r="BR88">
        <v>499</v>
      </c>
      <c r="BS88" t="s">
        <v>1346</v>
      </c>
      <c r="BT88" t="s">
        <v>1371</v>
      </c>
      <c r="BU88" t="s">
        <v>1814</v>
      </c>
      <c r="BV88" t="s">
        <v>1858</v>
      </c>
      <c r="BW88" t="s">
        <v>1818</v>
      </c>
      <c r="BX88" t="s">
        <v>2249</v>
      </c>
      <c r="BY88" s="44" t="str">
        <f t="shared" si="1"/>
        <v>Show location</v>
      </c>
    </row>
    <row r="89" spans="1:77" x14ac:dyDescent="0.3">
      <c r="A89" s="51" t="s">
        <v>1538</v>
      </c>
      <c r="B89" t="s">
        <v>2650</v>
      </c>
      <c r="C89" t="s">
        <v>2647</v>
      </c>
      <c r="D89" t="s">
        <v>2648</v>
      </c>
      <c r="E89" t="s">
        <v>102</v>
      </c>
      <c r="F89" t="s">
        <v>1346</v>
      </c>
      <c r="G89" t="s">
        <v>1498</v>
      </c>
      <c r="H89" t="s">
        <v>1814</v>
      </c>
      <c r="I89" t="s">
        <v>1371</v>
      </c>
      <c r="J89" t="s">
        <v>1504</v>
      </c>
      <c r="K89" t="s">
        <v>1858</v>
      </c>
      <c r="L89" t="s">
        <v>842</v>
      </c>
      <c r="M89" t="s">
        <v>25</v>
      </c>
      <c r="N89" t="s">
        <v>1470</v>
      </c>
      <c r="O89">
        <v>13.611000000000001</v>
      </c>
      <c r="P89">
        <v>25.208130000000001</v>
      </c>
      <c r="Q89" t="s">
        <v>1</v>
      </c>
      <c r="R89" t="s">
        <v>95</v>
      </c>
      <c r="S89">
        <v>1200</v>
      </c>
      <c r="T89">
        <v>6000</v>
      </c>
      <c r="U89">
        <v>900</v>
      </c>
      <c r="V89">
        <v>4800</v>
      </c>
      <c r="Y89">
        <v>900</v>
      </c>
      <c r="Z89">
        <v>4800</v>
      </c>
      <c r="AI89" t="s">
        <v>1346</v>
      </c>
      <c r="AJ89" t="s">
        <v>1371</v>
      </c>
      <c r="AO89" t="s">
        <v>1745</v>
      </c>
      <c r="AP89" t="s">
        <v>1471</v>
      </c>
      <c r="AQ89" t="s">
        <v>1471</v>
      </c>
      <c r="AR89" t="s">
        <v>1471</v>
      </c>
      <c r="AY89">
        <v>900</v>
      </c>
      <c r="AZ89">
        <v>378</v>
      </c>
      <c r="BA89">
        <v>378</v>
      </c>
      <c r="BB89">
        <v>378</v>
      </c>
      <c r="BC89">
        <v>431</v>
      </c>
      <c r="BD89">
        <v>378</v>
      </c>
      <c r="BE89">
        <v>538</v>
      </c>
      <c r="BF89">
        <v>647</v>
      </c>
      <c r="BG89">
        <v>971</v>
      </c>
      <c r="BH89">
        <v>216</v>
      </c>
      <c r="BI89">
        <v>485</v>
      </c>
      <c r="BJ89" t="s">
        <v>1676</v>
      </c>
      <c r="BK89" t="s">
        <v>2</v>
      </c>
      <c r="BL89" t="s">
        <v>3</v>
      </c>
      <c r="BM89" t="s">
        <v>3</v>
      </c>
      <c r="BN89" t="s">
        <v>3</v>
      </c>
      <c r="BO89" t="s">
        <v>1480</v>
      </c>
      <c r="BP89">
        <v>1095</v>
      </c>
      <c r="BQ89">
        <v>1997</v>
      </c>
      <c r="BR89">
        <v>2803</v>
      </c>
      <c r="BS89" t="s">
        <v>1346</v>
      </c>
      <c r="BT89" t="s">
        <v>1371</v>
      </c>
      <c r="BU89" t="s">
        <v>1814</v>
      </c>
      <c r="BV89" t="s">
        <v>1858</v>
      </c>
      <c r="BW89" t="s">
        <v>1818</v>
      </c>
      <c r="BX89" t="s">
        <v>2250</v>
      </c>
      <c r="BY89" s="44" t="str">
        <f t="shared" si="1"/>
        <v>Show location</v>
      </c>
    </row>
    <row r="90" spans="1:77" x14ac:dyDescent="0.3">
      <c r="A90" s="51" t="s">
        <v>1530</v>
      </c>
      <c r="B90" t="s">
        <v>2650</v>
      </c>
      <c r="C90" t="s">
        <v>2647</v>
      </c>
      <c r="D90" t="s">
        <v>2648</v>
      </c>
      <c r="E90" t="s">
        <v>102</v>
      </c>
      <c r="F90" t="s">
        <v>1346</v>
      </c>
      <c r="G90" t="s">
        <v>1498</v>
      </c>
      <c r="H90" t="s">
        <v>1814</v>
      </c>
      <c r="I90" t="s">
        <v>1371</v>
      </c>
      <c r="J90" t="s">
        <v>1504</v>
      </c>
      <c r="K90" t="s">
        <v>1858</v>
      </c>
      <c r="L90" t="s">
        <v>843</v>
      </c>
      <c r="M90" t="s">
        <v>174</v>
      </c>
      <c r="N90" t="s">
        <v>1470</v>
      </c>
      <c r="O90">
        <v>13.922347</v>
      </c>
      <c r="P90">
        <v>24.894210999999999</v>
      </c>
      <c r="Q90" t="s">
        <v>1</v>
      </c>
      <c r="R90" t="s">
        <v>95</v>
      </c>
      <c r="S90">
        <v>6</v>
      </c>
      <c r="T90">
        <v>27</v>
      </c>
      <c r="U90">
        <v>6</v>
      </c>
      <c r="V90">
        <v>29</v>
      </c>
      <c r="AA90">
        <v>6</v>
      </c>
      <c r="AB90">
        <v>29</v>
      </c>
      <c r="AI90" t="s">
        <v>1346</v>
      </c>
      <c r="AJ90" t="s">
        <v>1371</v>
      </c>
      <c r="AO90" t="s">
        <v>1745</v>
      </c>
      <c r="AP90" t="s">
        <v>1471</v>
      </c>
      <c r="AQ90" t="s">
        <v>1933</v>
      </c>
      <c r="AR90" t="s">
        <v>1471</v>
      </c>
      <c r="AV90">
        <v>6</v>
      </c>
      <c r="AZ90">
        <v>0</v>
      </c>
      <c r="BA90">
        <v>1</v>
      </c>
      <c r="BB90">
        <v>4</v>
      </c>
      <c r="BC90">
        <v>3</v>
      </c>
      <c r="BD90">
        <v>5</v>
      </c>
      <c r="BE90">
        <v>4</v>
      </c>
      <c r="BF90">
        <v>5</v>
      </c>
      <c r="BG90">
        <v>5</v>
      </c>
      <c r="BH90">
        <v>0</v>
      </c>
      <c r="BI90">
        <v>2</v>
      </c>
      <c r="BJ90" t="s">
        <v>1676</v>
      </c>
      <c r="BK90" t="s">
        <v>2</v>
      </c>
      <c r="BL90" t="s">
        <v>5</v>
      </c>
      <c r="BM90" t="s">
        <v>5</v>
      </c>
      <c r="BN90" t="s">
        <v>5</v>
      </c>
      <c r="BO90" t="s">
        <v>1472</v>
      </c>
      <c r="BP90">
        <v>1073</v>
      </c>
      <c r="BQ90">
        <v>14</v>
      </c>
      <c r="BR90">
        <v>15</v>
      </c>
      <c r="BS90" t="s">
        <v>1346</v>
      </c>
      <c r="BT90" t="s">
        <v>1371</v>
      </c>
      <c r="BU90" t="s">
        <v>1814</v>
      </c>
      <c r="BV90" t="s">
        <v>1858</v>
      </c>
      <c r="BW90" t="s">
        <v>1818</v>
      </c>
      <c r="BX90" t="s">
        <v>2215</v>
      </c>
      <c r="BY90" s="44" t="str">
        <f t="shared" si="1"/>
        <v>Show location</v>
      </c>
    </row>
    <row r="91" spans="1:77" x14ac:dyDescent="0.3">
      <c r="A91" s="51" t="s">
        <v>1542</v>
      </c>
      <c r="B91" t="s">
        <v>2650</v>
      </c>
      <c r="C91" t="s">
        <v>2647</v>
      </c>
      <c r="D91" t="s">
        <v>2648</v>
      </c>
      <c r="E91" t="s">
        <v>102</v>
      </c>
      <c r="F91" t="s">
        <v>1346</v>
      </c>
      <c r="G91" t="s">
        <v>1498</v>
      </c>
      <c r="H91" t="s">
        <v>1814</v>
      </c>
      <c r="I91" t="s">
        <v>1371</v>
      </c>
      <c r="J91" t="s">
        <v>1504</v>
      </c>
      <c r="K91" t="s">
        <v>1858</v>
      </c>
      <c r="L91" t="s">
        <v>2640</v>
      </c>
      <c r="M91" t="s">
        <v>172</v>
      </c>
      <c r="N91" t="s">
        <v>1470</v>
      </c>
      <c r="O91">
        <v>13.833386000000001</v>
      </c>
      <c r="P91">
        <v>24.733063000000001</v>
      </c>
      <c r="Q91" t="s">
        <v>1</v>
      </c>
      <c r="R91" t="s">
        <v>95</v>
      </c>
      <c r="U91">
        <v>3</v>
      </c>
      <c r="V91">
        <v>15</v>
      </c>
      <c r="AA91">
        <v>3</v>
      </c>
      <c r="AB91">
        <v>15</v>
      </c>
      <c r="AI91" t="s">
        <v>1346</v>
      </c>
      <c r="AJ91" t="s">
        <v>1371</v>
      </c>
      <c r="AO91" t="s">
        <v>1946</v>
      </c>
      <c r="AP91" t="s">
        <v>1471</v>
      </c>
      <c r="AQ91" t="s">
        <v>1471</v>
      </c>
      <c r="AR91" t="s">
        <v>1471</v>
      </c>
      <c r="AV91">
        <v>3</v>
      </c>
      <c r="AZ91">
        <v>1</v>
      </c>
      <c r="BA91">
        <v>0</v>
      </c>
      <c r="BB91">
        <v>1</v>
      </c>
      <c r="BC91">
        <v>2</v>
      </c>
      <c r="BD91">
        <v>2</v>
      </c>
      <c r="BE91">
        <v>3</v>
      </c>
      <c r="BF91">
        <v>3</v>
      </c>
      <c r="BG91">
        <v>3</v>
      </c>
      <c r="BH91">
        <v>0</v>
      </c>
      <c r="BI91">
        <v>0</v>
      </c>
      <c r="BJ91" t="s">
        <v>1334</v>
      </c>
      <c r="BK91" t="s">
        <v>2</v>
      </c>
      <c r="BL91" t="s">
        <v>3</v>
      </c>
      <c r="BM91" t="s">
        <v>5</v>
      </c>
      <c r="BN91" t="s">
        <v>5</v>
      </c>
      <c r="BO91" t="s">
        <v>1472</v>
      </c>
      <c r="BP91">
        <v>1086</v>
      </c>
      <c r="BQ91">
        <v>7</v>
      </c>
      <c r="BR91">
        <v>8</v>
      </c>
      <c r="BS91" t="s">
        <v>1346</v>
      </c>
      <c r="BT91" t="s">
        <v>1371</v>
      </c>
      <c r="BU91" t="s">
        <v>1814</v>
      </c>
      <c r="BV91" t="s">
        <v>1858</v>
      </c>
      <c r="BW91" t="s">
        <v>1818</v>
      </c>
      <c r="BX91" t="s">
        <v>2280</v>
      </c>
      <c r="BY91" s="44" t="str">
        <f t="shared" si="1"/>
        <v>Show location</v>
      </c>
    </row>
    <row r="92" spans="1:77" x14ac:dyDescent="0.3">
      <c r="A92" s="51" t="s">
        <v>1538</v>
      </c>
      <c r="B92" t="s">
        <v>2650</v>
      </c>
      <c r="C92" t="s">
        <v>2647</v>
      </c>
      <c r="D92" t="s">
        <v>2648</v>
      </c>
      <c r="E92" t="s">
        <v>102</v>
      </c>
      <c r="F92" t="s">
        <v>1346</v>
      </c>
      <c r="G92" t="s">
        <v>1498</v>
      </c>
      <c r="H92" t="s">
        <v>1814</v>
      </c>
      <c r="I92" t="s">
        <v>1371</v>
      </c>
      <c r="J92" t="s">
        <v>1504</v>
      </c>
      <c r="K92" t="s">
        <v>1858</v>
      </c>
      <c r="L92" t="s">
        <v>844</v>
      </c>
      <c r="M92" t="s">
        <v>175</v>
      </c>
      <c r="N92" t="s">
        <v>1470</v>
      </c>
      <c r="O92">
        <v>13.658250000000001</v>
      </c>
      <c r="P92">
        <v>25.149132999999999</v>
      </c>
      <c r="Q92" t="s">
        <v>1</v>
      </c>
      <c r="R92" t="s">
        <v>95</v>
      </c>
      <c r="S92">
        <v>180</v>
      </c>
      <c r="T92">
        <v>900</v>
      </c>
      <c r="U92">
        <v>29</v>
      </c>
      <c r="V92">
        <v>137</v>
      </c>
      <c r="Y92">
        <v>29</v>
      </c>
      <c r="Z92">
        <v>137</v>
      </c>
      <c r="AI92" t="s">
        <v>1346</v>
      </c>
      <c r="AJ92" t="s">
        <v>1371</v>
      </c>
      <c r="AO92" t="s">
        <v>1745</v>
      </c>
      <c r="AP92" t="s">
        <v>1471</v>
      </c>
      <c r="AQ92" t="s">
        <v>1471</v>
      </c>
      <c r="AR92" t="s">
        <v>1471</v>
      </c>
      <c r="AY92">
        <v>29</v>
      </c>
      <c r="AZ92">
        <v>6</v>
      </c>
      <c r="BA92">
        <v>9</v>
      </c>
      <c r="BB92">
        <v>14</v>
      </c>
      <c r="BC92">
        <v>20</v>
      </c>
      <c r="BD92">
        <v>9</v>
      </c>
      <c r="BE92">
        <v>15</v>
      </c>
      <c r="BF92">
        <v>20</v>
      </c>
      <c r="BG92">
        <v>30</v>
      </c>
      <c r="BH92">
        <v>6</v>
      </c>
      <c r="BI92">
        <v>8</v>
      </c>
      <c r="BJ92" t="s">
        <v>1676</v>
      </c>
      <c r="BK92" t="s">
        <v>2</v>
      </c>
      <c r="BL92" t="s">
        <v>5</v>
      </c>
      <c r="BM92" t="s">
        <v>5</v>
      </c>
      <c r="BN92" t="s">
        <v>5</v>
      </c>
      <c r="BO92" t="s">
        <v>1472</v>
      </c>
      <c r="BP92">
        <v>1097</v>
      </c>
      <c r="BQ92">
        <v>55</v>
      </c>
      <c r="BR92">
        <v>82</v>
      </c>
      <c r="BS92" t="s">
        <v>1346</v>
      </c>
      <c r="BT92" t="s">
        <v>1371</v>
      </c>
      <c r="BU92" t="s">
        <v>1814</v>
      </c>
      <c r="BV92" t="s">
        <v>1858</v>
      </c>
      <c r="BW92" t="s">
        <v>1818</v>
      </c>
      <c r="BX92" t="s">
        <v>2251</v>
      </c>
      <c r="BY92" s="44" t="str">
        <f t="shared" si="1"/>
        <v>Show location</v>
      </c>
    </row>
    <row r="93" spans="1:77" x14ac:dyDescent="0.3">
      <c r="A93" s="51" t="s">
        <v>1557</v>
      </c>
      <c r="B93" t="s">
        <v>2650</v>
      </c>
      <c r="C93" t="s">
        <v>2647</v>
      </c>
      <c r="D93" t="s">
        <v>2648</v>
      </c>
      <c r="E93" t="s">
        <v>102</v>
      </c>
      <c r="F93" t="s">
        <v>1346</v>
      </c>
      <c r="G93" t="s">
        <v>1498</v>
      </c>
      <c r="H93" t="s">
        <v>1814</v>
      </c>
      <c r="I93" t="s">
        <v>1371</v>
      </c>
      <c r="J93" t="s">
        <v>1504</v>
      </c>
      <c r="K93" t="s">
        <v>1858</v>
      </c>
      <c r="L93" t="s">
        <v>845</v>
      </c>
      <c r="M93" t="s">
        <v>26</v>
      </c>
      <c r="N93" t="s">
        <v>1470</v>
      </c>
      <c r="O93">
        <v>13.48415</v>
      </c>
      <c r="P93">
        <v>25.310020000000002</v>
      </c>
      <c r="Q93" t="s">
        <v>1</v>
      </c>
      <c r="R93" t="s">
        <v>94</v>
      </c>
      <c r="S93">
        <v>111310</v>
      </c>
      <c r="T93">
        <v>381904</v>
      </c>
      <c r="U93">
        <v>60157</v>
      </c>
      <c r="V93">
        <v>243946</v>
      </c>
      <c r="W93">
        <v>17998</v>
      </c>
      <c r="X93">
        <v>82238</v>
      </c>
      <c r="Y93">
        <v>42159</v>
      </c>
      <c r="Z93">
        <v>161708</v>
      </c>
      <c r="AI93" t="s">
        <v>1346</v>
      </c>
      <c r="AJ93" t="s">
        <v>1668</v>
      </c>
      <c r="AK93" t="s">
        <v>1346</v>
      </c>
      <c r="AL93" t="s">
        <v>1671</v>
      </c>
      <c r="AM93" t="s">
        <v>1345</v>
      </c>
      <c r="AO93" t="s">
        <v>1745</v>
      </c>
      <c r="AP93" t="s">
        <v>1471</v>
      </c>
      <c r="AQ93" t="s">
        <v>1471</v>
      </c>
      <c r="AR93" t="s">
        <v>1471</v>
      </c>
      <c r="AS93">
        <v>60157</v>
      </c>
      <c r="AZ93">
        <v>10980</v>
      </c>
      <c r="BA93">
        <v>13844</v>
      </c>
      <c r="BB93">
        <v>21960</v>
      </c>
      <c r="BC93">
        <v>21005</v>
      </c>
      <c r="BD93">
        <v>32940</v>
      </c>
      <c r="BE93">
        <v>35327</v>
      </c>
      <c r="BF93">
        <v>40101</v>
      </c>
      <c r="BG93">
        <v>44875</v>
      </c>
      <c r="BH93">
        <v>11457</v>
      </c>
      <c r="BI93">
        <v>11457</v>
      </c>
      <c r="BJ93" t="s">
        <v>1334</v>
      </c>
      <c r="BK93" t="s">
        <v>2</v>
      </c>
      <c r="BL93" t="s">
        <v>5</v>
      </c>
      <c r="BM93" t="s">
        <v>5</v>
      </c>
      <c r="BN93" t="s">
        <v>5</v>
      </c>
      <c r="BO93" t="s">
        <v>1472</v>
      </c>
      <c r="BP93">
        <v>3</v>
      </c>
      <c r="BQ93">
        <v>117438</v>
      </c>
      <c r="BR93">
        <v>126508</v>
      </c>
      <c r="BS93" t="s">
        <v>1346</v>
      </c>
      <c r="BT93" t="s">
        <v>1371</v>
      </c>
      <c r="BU93" t="s">
        <v>1814</v>
      </c>
      <c r="BV93" t="s">
        <v>1858</v>
      </c>
      <c r="BW93" t="s">
        <v>1818</v>
      </c>
      <c r="BX93" t="s">
        <v>2351</v>
      </c>
      <c r="BY93" s="44" t="str">
        <f t="shared" si="1"/>
        <v>Show location</v>
      </c>
    </row>
    <row r="94" spans="1:77" x14ac:dyDescent="0.3">
      <c r="A94" s="51" t="s">
        <v>1532</v>
      </c>
      <c r="B94" t="s">
        <v>2650</v>
      </c>
      <c r="C94" t="s">
        <v>2647</v>
      </c>
      <c r="D94" t="s">
        <v>2648</v>
      </c>
      <c r="E94" t="s">
        <v>102</v>
      </c>
      <c r="F94" t="s">
        <v>1346</v>
      </c>
      <c r="G94" t="s">
        <v>1498</v>
      </c>
      <c r="H94" t="s">
        <v>1814</v>
      </c>
      <c r="I94" t="s">
        <v>1372</v>
      </c>
      <c r="J94" t="s">
        <v>1513</v>
      </c>
      <c r="K94" t="s">
        <v>1869</v>
      </c>
      <c r="L94" t="s">
        <v>846</v>
      </c>
      <c r="M94" t="s">
        <v>176</v>
      </c>
      <c r="N94" t="s">
        <v>1493</v>
      </c>
      <c r="O94">
        <v>11.955215000000001</v>
      </c>
      <c r="P94">
        <v>27.041463</v>
      </c>
      <c r="Q94" t="s">
        <v>1</v>
      </c>
      <c r="R94" t="s">
        <v>95</v>
      </c>
      <c r="S94">
        <v>583</v>
      </c>
      <c r="T94">
        <v>3499</v>
      </c>
      <c r="U94">
        <v>283</v>
      </c>
      <c r="V94">
        <v>1981</v>
      </c>
      <c r="Y94">
        <v>283</v>
      </c>
      <c r="Z94">
        <v>1981</v>
      </c>
      <c r="AI94" t="s">
        <v>1345</v>
      </c>
      <c r="AJ94" t="s">
        <v>1380</v>
      </c>
      <c r="AK94" t="s">
        <v>1347</v>
      </c>
      <c r="AL94" t="s">
        <v>1698</v>
      </c>
      <c r="AO94" t="s">
        <v>1745</v>
      </c>
      <c r="AP94" t="s">
        <v>1933</v>
      </c>
      <c r="AQ94" t="s">
        <v>1471</v>
      </c>
      <c r="AR94" t="s">
        <v>1471</v>
      </c>
      <c r="AX94">
        <v>283</v>
      </c>
      <c r="AZ94">
        <v>87</v>
      </c>
      <c r="BA94">
        <v>62</v>
      </c>
      <c r="BB94">
        <v>174</v>
      </c>
      <c r="BC94">
        <v>212</v>
      </c>
      <c r="BD94">
        <v>287</v>
      </c>
      <c r="BE94">
        <v>300</v>
      </c>
      <c r="BF94">
        <v>461</v>
      </c>
      <c r="BG94">
        <v>311</v>
      </c>
      <c r="BH94">
        <v>50</v>
      </c>
      <c r="BI94">
        <v>37</v>
      </c>
      <c r="BJ94" t="s">
        <v>1334</v>
      </c>
      <c r="BK94" t="s">
        <v>2</v>
      </c>
      <c r="BL94" t="s">
        <v>5</v>
      </c>
      <c r="BM94" t="s">
        <v>5</v>
      </c>
      <c r="BN94" t="s">
        <v>5</v>
      </c>
      <c r="BO94" t="s">
        <v>1472</v>
      </c>
      <c r="BP94">
        <v>1305</v>
      </c>
      <c r="BQ94">
        <v>1059</v>
      </c>
      <c r="BR94">
        <v>922</v>
      </c>
      <c r="BS94" t="s">
        <v>1346</v>
      </c>
      <c r="BT94" t="s">
        <v>1372</v>
      </c>
      <c r="BU94" t="s">
        <v>1814</v>
      </c>
      <c r="BV94" t="s">
        <v>1869</v>
      </c>
      <c r="BW94" t="s">
        <v>1818</v>
      </c>
      <c r="BX94" t="s">
        <v>2232</v>
      </c>
      <c r="BY94" s="44" t="str">
        <f t="shared" si="1"/>
        <v>Show location</v>
      </c>
    </row>
    <row r="95" spans="1:77" x14ac:dyDescent="0.3">
      <c r="A95" s="51" t="s">
        <v>1530</v>
      </c>
      <c r="B95" t="s">
        <v>2650</v>
      </c>
      <c r="C95" t="s">
        <v>2647</v>
      </c>
      <c r="D95" t="s">
        <v>2648</v>
      </c>
      <c r="E95" t="s">
        <v>102</v>
      </c>
      <c r="F95" t="s">
        <v>1346</v>
      </c>
      <c r="G95" t="s">
        <v>1498</v>
      </c>
      <c r="H95" t="s">
        <v>1814</v>
      </c>
      <c r="I95" t="s">
        <v>1372</v>
      </c>
      <c r="J95" t="s">
        <v>1513</v>
      </c>
      <c r="K95" t="s">
        <v>1869</v>
      </c>
      <c r="L95" t="s">
        <v>847</v>
      </c>
      <c r="M95" t="s">
        <v>177</v>
      </c>
      <c r="N95" t="s">
        <v>1470</v>
      </c>
      <c r="O95">
        <v>11.841483</v>
      </c>
      <c r="P95">
        <v>26.758333</v>
      </c>
      <c r="Q95" t="s">
        <v>1</v>
      </c>
      <c r="R95" t="s">
        <v>95</v>
      </c>
      <c r="S95">
        <v>71</v>
      </c>
      <c r="T95">
        <v>354</v>
      </c>
      <c r="U95">
        <v>71</v>
      </c>
      <c r="V95">
        <v>354</v>
      </c>
      <c r="AA95">
        <v>71</v>
      </c>
      <c r="AB95">
        <v>354</v>
      </c>
      <c r="AI95" t="s">
        <v>1345</v>
      </c>
      <c r="AJ95" t="s">
        <v>1380</v>
      </c>
      <c r="AK95" t="s">
        <v>1347</v>
      </c>
      <c r="AL95" t="s">
        <v>1698</v>
      </c>
      <c r="AO95" t="s">
        <v>1745</v>
      </c>
      <c r="AP95" t="s">
        <v>1933</v>
      </c>
      <c r="AQ95" t="s">
        <v>1471</v>
      </c>
      <c r="AR95" t="s">
        <v>1471</v>
      </c>
      <c r="AX95">
        <v>71</v>
      </c>
      <c r="AZ95">
        <v>21</v>
      </c>
      <c r="BA95">
        <v>17</v>
      </c>
      <c r="BB95">
        <v>37</v>
      </c>
      <c r="BC95">
        <v>29</v>
      </c>
      <c r="BD95">
        <v>50</v>
      </c>
      <c r="BE95">
        <v>46</v>
      </c>
      <c r="BF95">
        <v>54</v>
      </c>
      <c r="BG95">
        <v>75</v>
      </c>
      <c r="BH95">
        <v>17</v>
      </c>
      <c r="BI95">
        <v>8</v>
      </c>
      <c r="BJ95" t="s">
        <v>1334</v>
      </c>
      <c r="BK95" t="s">
        <v>2</v>
      </c>
      <c r="BL95" t="s">
        <v>5</v>
      </c>
      <c r="BM95" t="s">
        <v>5</v>
      </c>
      <c r="BN95" t="s">
        <v>5</v>
      </c>
      <c r="BO95" t="s">
        <v>1472</v>
      </c>
      <c r="BP95">
        <v>1304</v>
      </c>
      <c r="BQ95">
        <v>179</v>
      </c>
      <c r="BR95">
        <v>175</v>
      </c>
      <c r="BS95" t="s">
        <v>1346</v>
      </c>
      <c r="BT95" t="s">
        <v>1372</v>
      </c>
      <c r="BU95" t="s">
        <v>1814</v>
      </c>
      <c r="BV95" t="s">
        <v>1869</v>
      </c>
      <c r="BW95" t="s">
        <v>1829</v>
      </c>
      <c r="BX95" t="s">
        <v>2216</v>
      </c>
      <c r="BY95" s="44" t="str">
        <f t="shared" si="1"/>
        <v>Show location</v>
      </c>
    </row>
    <row r="96" spans="1:77" x14ac:dyDescent="0.3">
      <c r="A96" s="51" t="s">
        <v>1514</v>
      </c>
      <c r="B96" t="s">
        <v>2650</v>
      </c>
      <c r="C96" t="s">
        <v>2647</v>
      </c>
      <c r="D96" t="s">
        <v>2648</v>
      </c>
      <c r="E96" t="s">
        <v>102</v>
      </c>
      <c r="F96" t="s">
        <v>1346</v>
      </c>
      <c r="G96" t="s">
        <v>1498</v>
      </c>
      <c r="H96" t="s">
        <v>1814</v>
      </c>
      <c r="I96" t="s">
        <v>1372</v>
      </c>
      <c r="J96" t="s">
        <v>1513</v>
      </c>
      <c r="K96" t="s">
        <v>1869</v>
      </c>
      <c r="L96" t="s">
        <v>27</v>
      </c>
      <c r="M96" t="s">
        <v>28</v>
      </c>
      <c r="N96" t="s">
        <v>1470</v>
      </c>
      <c r="O96">
        <v>11.774100000000001</v>
      </c>
      <c r="P96">
        <v>26.769117000000001</v>
      </c>
      <c r="Q96" t="s">
        <v>1</v>
      </c>
      <c r="R96" t="s">
        <v>95</v>
      </c>
      <c r="S96">
        <v>73</v>
      </c>
      <c r="T96">
        <v>467</v>
      </c>
      <c r="U96">
        <v>70</v>
      </c>
      <c r="V96">
        <v>430</v>
      </c>
      <c r="AA96">
        <v>70</v>
      </c>
      <c r="AB96">
        <v>430</v>
      </c>
      <c r="AI96" t="s">
        <v>1347</v>
      </c>
      <c r="AJ96" t="s">
        <v>1701</v>
      </c>
      <c r="AK96" t="s">
        <v>1347</v>
      </c>
      <c r="AL96" t="s">
        <v>1698</v>
      </c>
      <c r="AO96" t="s">
        <v>1745</v>
      </c>
      <c r="AP96" t="s">
        <v>1933</v>
      </c>
      <c r="AQ96" t="s">
        <v>1471</v>
      </c>
      <c r="AR96" t="s">
        <v>1471</v>
      </c>
      <c r="AT96">
        <v>70</v>
      </c>
      <c r="AZ96">
        <v>15</v>
      </c>
      <c r="BA96">
        <v>18</v>
      </c>
      <c r="BB96">
        <v>33</v>
      </c>
      <c r="BC96">
        <v>47</v>
      </c>
      <c r="BD96">
        <v>68</v>
      </c>
      <c r="BE96">
        <v>53</v>
      </c>
      <c r="BF96">
        <v>80</v>
      </c>
      <c r="BG96">
        <v>83</v>
      </c>
      <c r="BH96">
        <v>24</v>
      </c>
      <c r="BI96">
        <v>9</v>
      </c>
      <c r="BJ96" t="s">
        <v>1676</v>
      </c>
      <c r="BK96" t="s">
        <v>2</v>
      </c>
      <c r="BL96" t="s">
        <v>5</v>
      </c>
      <c r="BM96" t="s">
        <v>5</v>
      </c>
      <c r="BN96" t="s">
        <v>5</v>
      </c>
      <c r="BO96" t="s">
        <v>1472</v>
      </c>
      <c r="BP96">
        <v>1303</v>
      </c>
      <c r="BQ96">
        <v>220</v>
      </c>
      <c r="BR96">
        <v>210</v>
      </c>
      <c r="BS96" t="s">
        <v>1346</v>
      </c>
      <c r="BT96" t="s">
        <v>1372</v>
      </c>
      <c r="BU96" t="s">
        <v>1814</v>
      </c>
      <c r="BV96" t="s">
        <v>1869</v>
      </c>
      <c r="BW96" t="s">
        <v>1818</v>
      </c>
      <c r="BX96" t="s">
        <v>2109</v>
      </c>
      <c r="BY96" s="44" t="str">
        <f t="shared" si="1"/>
        <v>Show location</v>
      </c>
    </row>
    <row r="97" spans="1:77" x14ac:dyDescent="0.3">
      <c r="A97" s="51" t="s">
        <v>1508</v>
      </c>
      <c r="B97" t="s">
        <v>2650</v>
      </c>
      <c r="C97" t="s">
        <v>2647</v>
      </c>
      <c r="D97" t="s">
        <v>2648</v>
      </c>
      <c r="E97" t="s">
        <v>102</v>
      </c>
      <c r="F97" t="s">
        <v>1346</v>
      </c>
      <c r="G97" t="s">
        <v>1498</v>
      </c>
      <c r="H97" t="s">
        <v>1814</v>
      </c>
      <c r="I97" t="s">
        <v>1372</v>
      </c>
      <c r="J97" t="s">
        <v>1513</v>
      </c>
      <c r="K97" t="s">
        <v>1869</v>
      </c>
      <c r="L97" t="s">
        <v>848</v>
      </c>
      <c r="M97" t="s">
        <v>178</v>
      </c>
      <c r="N97" t="s">
        <v>1470</v>
      </c>
      <c r="O97">
        <v>11.75775</v>
      </c>
      <c r="P97">
        <v>26.876266999999999</v>
      </c>
      <c r="Q97" t="s">
        <v>6</v>
      </c>
      <c r="R97" t="s">
        <v>2612</v>
      </c>
      <c r="S97">
        <v>582</v>
      </c>
      <c r="T97">
        <v>3788</v>
      </c>
      <c r="U97">
        <v>460</v>
      </c>
      <c r="V97">
        <v>3500</v>
      </c>
      <c r="AA97">
        <v>460</v>
      </c>
      <c r="AB97">
        <v>3500</v>
      </c>
      <c r="AI97" t="s">
        <v>1347</v>
      </c>
      <c r="AJ97" t="s">
        <v>1701</v>
      </c>
      <c r="AK97" t="s">
        <v>1347</v>
      </c>
      <c r="AL97" t="s">
        <v>1698</v>
      </c>
      <c r="AO97" t="s">
        <v>1745</v>
      </c>
      <c r="AP97" t="s">
        <v>1933</v>
      </c>
      <c r="AQ97" t="s">
        <v>1471</v>
      </c>
      <c r="AR97" t="s">
        <v>1471</v>
      </c>
      <c r="AX97">
        <v>460</v>
      </c>
      <c r="AZ97">
        <v>38</v>
      </c>
      <c r="BA97">
        <v>57</v>
      </c>
      <c r="BB97">
        <v>200</v>
      </c>
      <c r="BC97">
        <v>171</v>
      </c>
      <c r="BD97">
        <v>523</v>
      </c>
      <c r="BE97">
        <v>599</v>
      </c>
      <c r="BF97">
        <v>961</v>
      </c>
      <c r="BG97">
        <v>856</v>
      </c>
      <c r="BH97">
        <v>76</v>
      </c>
      <c r="BI97">
        <v>19</v>
      </c>
      <c r="BJ97" t="s">
        <v>1334</v>
      </c>
      <c r="BK97" t="s">
        <v>2</v>
      </c>
      <c r="BL97" t="s">
        <v>5</v>
      </c>
      <c r="BM97" t="s">
        <v>5</v>
      </c>
      <c r="BN97" t="s">
        <v>5</v>
      </c>
      <c r="BO97" t="s">
        <v>1472</v>
      </c>
      <c r="BP97">
        <v>1302</v>
      </c>
      <c r="BQ97">
        <v>1798</v>
      </c>
      <c r="BR97">
        <v>1702</v>
      </c>
      <c r="BS97" t="s">
        <v>1346</v>
      </c>
      <c r="BT97" t="s">
        <v>1372</v>
      </c>
      <c r="BU97" t="s">
        <v>1814</v>
      </c>
      <c r="BV97" t="s">
        <v>1869</v>
      </c>
      <c r="BW97" t="s">
        <v>1818</v>
      </c>
      <c r="BX97" t="s">
        <v>2071</v>
      </c>
      <c r="BY97" s="44" t="str">
        <f t="shared" si="1"/>
        <v>Show location</v>
      </c>
    </row>
    <row r="98" spans="1:77" x14ac:dyDescent="0.3">
      <c r="A98" s="51" t="s">
        <v>1539</v>
      </c>
      <c r="B98" t="s">
        <v>2650</v>
      </c>
      <c r="C98" t="s">
        <v>2647</v>
      </c>
      <c r="D98" t="s">
        <v>2648</v>
      </c>
      <c r="E98" t="s">
        <v>102</v>
      </c>
      <c r="F98" t="s">
        <v>1346</v>
      </c>
      <c r="G98" t="s">
        <v>1498</v>
      </c>
      <c r="H98" t="s">
        <v>1814</v>
      </c>
      <c r="I98" t="s">
        <v>1372</v>
      </c>
      <c r="J98" t="s">
        <v>1513</v>
      </c>
      <c r="K98" t="s">
        <v>1869</v>
      </c>
      <c r="L98" t="s">
        <v>2641</v>
      </c>
      <c r="M98" t="s">
        <v>179</v>
      </c>
      <c r="N98" t="s">
        <v>1470</v>
      </c>
      <c r="O98">
        <v>11.857082999999999</v>
      </c>
      <c r="P98">
        <v>26.540216999999998</v>
      </c>
      <c r="Q98" t="s">
        <v>1</v>
      </c>
      <c r="R98" t="s">
        <v>95</v>
      </c>
      <c r="S98">
        <v>645</v>
      </c>
      <c r="T98">
        <v>1710</v>
      </c>
      <c r="U98">
        <v>85</v>
      </c>
      <c r="V98">
        <v>595</v>
      </c>
      <c r="Y98">
        <v>85</v>
      </c>
      <c r="Z98">
        <v>595</v>
      </c>
      <c r="AI98" t="s">
        <v>1347</v>
      </c>
      <c r="AK98" t="s">
        <v>1345</v>
      </c>
      <c r="AO98" t="s">
        <v>1745</v>
      </c>
      <c r="AP98" t="s">
        <v>1933</v>
      </c>
      <c r="AQ98" t="s">
        <v>1471</v>
      </c>
      <c r="AR98" t="s">
        <v>1471</v>
      </c>
      <c r="AX98">
        <v>85</v>
      </c>
      <c r="AZ98">
        <v>14</v>
      </c>
      <c r="BA98">
        <v>18</v>
      </c>
      <c r="BB98">
        <v>32</v>
      </c>
      <c r="BC98">
        <v>36</v>
      </c>
      <c r="BD98">
        <v>85</v>
      </c>
      <c r="BE98">
        <v>90</v>
      </c>
      <c r="BF98">
        <v>147</v>
      </c>
      <c r="BG98">
        <v>155</v>
      </c>
      <c r="BH98">
        <v>10</v>
      </c>
      <c r="BI98">
        <v>8</v>
      </c>
      <c r="BJ98" t="s">
        <v>1334</v>
      </c>
      <c r="BK98" t="s">
        <v>2</v>
      </c>
      <c r="BL98" t="s">
        <v>5</v>
      </c>
      <c r="BM98" t="s">
        <v>5</v>
      </c>
      <c r="BN98" t="s">
        <v>5</v>
      </c>
      <c r="BO98" t="s">
        <v>1472</v>
      </c>
      <c r="BP98">
        <v>1306</v>
      </c>
      <c r="BQ98">
        <v>288</v>
      </c>
      <c r="BR98">
        <v>307</v>
      </c>
      <c r="BS98" t="s">
        <v>1346</v>
      </c>
      <c r="BT98" t="s">
        <v>1372</v>
      </c>
      <c r="BU98" t="s">
        <v>1837</v>
      </c>
      <c r="BV98" t="s">
        <v>1869</v>
      </c>
      <c r="BW98" t="s">
        <v>1818</v>
      </c>
      <c r="BX98" t="s">
        <v>2260</v>
      </c>
      <c r="BY98" s="44" t="str">
        <f t="shared" si="1"/>
        <v>Show location</v>
      </c>
    </row>
    <row r="99" spans="1:77" x14ac:dyDescent="0.3">
      <c r="A99" s="51" t="s">
        <v>1599</v>
      </c>
      <c r="B99" t="s">
        <v>2650</v>
      </c>
      <c r="C99" t="s">
        <v>2647</v>
      </c>
      <c r="D99" t="s">
        <v>2648</v>
      </c>
      <c r="E99" t="s">
        <v>102</v>
      </c>
      <c r="F99" t="s">
        <v>1346</v>
      </c>
      <c r="G99" t="s">
        <v>1498</v>
      </c>
      <c r="H99" t="s">
        <v>1814</v>
      </c>
      <c r="I99" t="s">
        <v>1373</v>
      </c>
      <c r="J99" t="s">
        <v>1607</v>
      </c>
      <c r="K99" t="s">
        <v>1910</v>
      </c>
      <c r="L99" t="s">
        <v>2642</v>
      </c>
      <c r="M99" t="s">
        <v>180</v>
      </c>
      <c r="N99" t="s">
        <v>1470</v>
      </c>
      <c r="O99">
        <v>15.020300000000001</v>
      </c>
      <c r="P99">
        <v>22.81785</v>
      </c>
      <c r="Q99" t="s">
        <v>6</v>
      </c>
      <c r="R99" t="s">
        <v>96</v>
      </c>
      <c r="U99">
        <v>917</v>
      </c>
      <c r="V99">
        <v>3748</v>
      </c>
      <c r="AE99">
        <v>917</v>
      </c>
      <c r="AF99">
        <v>3748</v>
      </c>
      <c r="AI99" t="s">
        <v>1346</v>
      </c>
      <c r="AJ99" t="s">
        <v>1373</v>
      </c>
      <c r="AK99" t="s">
        <v>1346</v>
      </c>
      <c r="AL99" t="s">
        <v>1672</v>
      </c>
      <c r="AM99" t="s">
        <v>1346</v>
      </c>
      <c r="AN99" t="s">
        <v>1686</v>
      </c>
      <c r="AO99" t="s">
        <v>1933</v>
      </c>
      <c r="AP99" t="s">
        <v>1471</v>
      </c>
      <c r="AQ99" t="s">
        <v>1471</v>
      </c>
      <c r="AR99" t="s">
        <v>1471</v>
      </c>
      <c r="AX99">
        <v>917</v>
      </c>
      <c r="AZ99">
        <v>256</v>
      </c>
      <c r="BA99">
        <v>341</v>
      </c>
      <c r="BB99">
        <v>284</v>
      </c>
      <c r="BC99">
        <v>369</v>
      </c>
      <c r="BD99">
        <v>398</v>
      </c>
      <c r="BE99">
        <v>339</v>
      </c>
      <c r="BF99">
        <v>710</v>
      </c>
      <c r="BG99">
        <v>625</v>
      </c>
      <c r="BH99">
        <v>170</v>
      </c>
      <c r="BI99">
        <v>256</v>
      </c>
      <c r="BJ99" t="s">
        <v>1779</v>
      </c>
      <c r="BK99" t="s">
        <v>2</v>
      </c>
      <c r="BL99" t="s">
        <v>7</v>
      </c>
      <c r="BM99" t="s">
        <v>5</v>
      </c>
      <c r="BN99" t="s">
        <v>7</v>
      </c>
      <c r="BO99" t="s">
        <v>1472</v>
      </c>
      <c r="BP99">
        <v>1460</v>
      </c>
      <c r="BQ99">
        <v>1818</v>
      </c>
      <c r="BR99">
        <v>1930</v>
      </c>
      <c r="BS99" t="s">
        <v>1346</v>
      </c>
      <c r="BT99" t="s">
        <v>1373</v>
      </c>
      <c r="BU99" t="s">
        <v>1814</v>
      </c>
      <c r="BV99" t="s">
        <v>1910</v>
      </c>
      <c r="BW99" t="s">
        <v>1818</v>
      </c>
      <c r="BX99" t="s">
        <v>2455</v>
      </c>
      <c r="BY99" s="44" t="str">
        <f t="shared" si="1"/>
        <v>Show location</v>
      </c>
    </row>
    <row r="100" spans="1:77" x14ac:dyDescent="0.3">
      <c r="A100" s="51" t="s">
        <v>1521</v>
      </c>
      <c r="B100" t="s">
        <v>2650</v>
      </c>
      <c r="C100" t="s">
        <v>2647</v>
      </c>
      <c r="D100" t="s">
        <v>2648</v>
      </c>
      <c r="E100" t="s">
        <v>102</v>
      </c>
      <c r="F100" t="s">
        <v>1346</v>
      </c>
      <c r="G100" t="s">
        <v>1498</v>
      </c>
      <c r="H100" t="s">
        <v>1814</v>
      </c>
      <c r="I100" t="s">
        <v>1671</v>
      </c>
      <c r="J100" t="s">
        <v>1499</v>
      </c>
      <c r="K100" t="s">
        <v>1866</v>
      </c>
      <c r="L100" t="s">
        <v>181</v>
      </c>
      <c r="M100" t="s">
        <v>182</v>
      </c>
      <c r="N100" t="s">
        <v>1470</v>
      </c>
      <c r="O100">
        <v>13.25459</v>
      </c>
      <c r="P100">
        <v>25.445799999999998</v>
      </c>
      <c r="Q100" t="s">
        <v>1</v>
      </c>
      <c r="R100" t="s">
        <v>95</v>
      </c>
      <c r="U100">
        <v>5</v>
      </c>
      <c r="V100">
        <v>30</v>
      </c>
      <c r="W100">
        <v>3</v>
      </c>
      <c r="X100">
        <v>18</v>
      </c>
      <c r="Y100">
        <v>2</v>
      </c>
      <c r="Z100">
        <v>12</v>
      </c>
      <c r="AI100" t="s">
        <v>1346</v>
      </c>
      <c r="AJ100" t="s">
        <v>1371</v>
      </c>
      <c r="AO100" t="s">
        <v>1745</v>
      </c>
      <c r="AP100" t="s">
        <v>1933</v>
      </c>
      <c r="AQ100" t="s">
        <v>1471</v>
      </c>
      <c r="AR100" t="s">
        <v>1471</v>
      </c>
      <c r="AT100">
        <v>5</v>
      </c>
      <c r="AZ100">
        <v>0</v>
      </c>
      <c r="BA100">
        <v>0</v>
      </c>
      <c r="BB100">
        <v>1</v>
      </c>
      <c r="BC100">
        <v>3</v>
      </c>
      <c r="BD100">
        <v>4</v>
      </c>
      <c r="BE100">
        <v>8</v>
      </c>
      <c r="BF100">
        <v>5</v>
      </c>
      <c r="BG100">
        <v>3</v>
      </c>
      <c r="BH100">
        <v>2</v>
      </c>
      <c r="BI100">
        <v>4</v>
      </c>
      <c r="BJ100" t="s">
        <v>1334</v>
      </c>
      <c r="BK100" t="s">
        <v>2</v>
      </c>
      <c r="BL100" t="s">
        <v>5</v>
      </c>
      <c r="BM100" t="s">
        <v>5</v>
      </c>
      <c r="BN100" t="s">
        <v>5</v>
      </c>
      <c r="BO100" t="s">
        <v>1480</v>
      </c>
      <c r="BP100">
        <v>44</v>
      </c>
      <c r="BQ100">
        <v>12</v>
      </c>
      <c r="BR100">
        <v>18</v>
      </c>
      <c r="BS100" t="s">
        <v>1346</v>
      </c>
      <c r="BT100" t="s">
        <v>1671</v>
      </c>
      <c r="BU100" t="s">
        <v>1814</v>
      </c>
      <c r="BV100" t="s">
        <v>1866</v>
      </c>
      <c r="BW100" t="s">
        <v>1829</v>
      </c>
      <c r="BX100" t="s">
        <v>2187</v>
      </c>
      <c r="BY100" s="44" t="str">
        <f t="shared" si="1"/>
        <v>Show location</v>
      </c>
    </row>
    <row r="101" spans="1:77" x14ac:dyDescent="0.3">
      <c r="A101" s="51" t="s">
        <v>1538</v>
      </c>
      <c r="B101" t="s">
        <v>2650</v>
      </c>
      <c r="C101" t="s">
        <v>2647</v>
      </c>
      <c r="D101" t="s">
        <v>2648</v>
      </c>
      <c r="E101" t="s">
        <v>102</v>
      </c>
      <c r="F101" t="s">
        <v>1346</v>
      </c>
      <c r="G101" t="s">
        <v>1498</v>
      </c>
      <c r="H101" t="s">
        <v>1814</v>
      </c>
      <c r="I101" t="s">
        <v>1671</v>
      </c>
      <c r="J101" t="s">
        <v>1499</v>
      </c>
      <c r="K101" t="s">
        <v>1866</v>
      </c>
      <c r="L101" t="s">
        <v>849</v>
      </c>
      <c r="M101" t="s">
        <v>183</v>
      </c>
      <c r="N101" t="s">
        <v>1470</v>
      </c>
      <c r="O101">
        <v>13.666663</v>
      </c>
      <c r="P101">
        <v>25.75</v>
      </c>
      <c r="Q101" t="s">
        <v>1</v>
      </c>
      <c r="R101" t="s">
        <v>95</v>
      </c>
      <c r="U101">
        <v>120</v>
      </c>
      <c r="V101">
        <v>596</v>
      </c>
      <c r="Y101">
        <v>100</v>
      </c>
      <c r="Z101">
        <v>495</v>
      </c>
      <c r="AA101">
        <v>17</v>
      </c>
      <c r="AB101">
        <v>86</v>
      </c>
      <c r="AG101">
        <v>3</v>
      </c>
      <c r="AH101">
        <v>15</v>
      </c>
      <c r="AI101" t="s">
        <v>1346</v>
      </c>
      <c r="AJ101" t="s">
        <v>1671</v>
      </c>
      <c r="AK101" t="s">
        <v>1346</v>
      </c>
      <c r="AL101" t="s">
        <v>1668</v>
      </c>
      <c r="AO101" t="s">
        <v>1745</v>
      </c>
      <c r="AP101" t="s">
        <v>1946</v>
      </c>
      <c r="AQ101" t="s">
        <v>1471</v>
      </c>
      <c r="AR101" t="s">
        <v>1471</v>
      </c>
      <c r="AY101">
        <v>120</v>
      </c>
      <c r="AZ101">
        <v>37</v>
      </c>
      <c r="BA101">
        <v>37</v>
      </c>
      <c r="BB101">
        <v>62</v>
      </c>
      <c r="BC101">
        <v>50</v>
      </c>
      <c r="BD101">
        <v>62</v>
      </c>
      <c r="BE101">
        <v>75</v>
      </c>
      <c r="BF101">
        <v>112</v>
      </c>
      <c r="BG101">
        <v>124</v>
      </c>
      <c r="BH101">
        <v>12</v>
      </c>
      <c r="BI101">
        <v>25</v>
      </c>
      <c r="BJ101" t="s">
        <v>1676</v>
      </c>
      <c r="BK101" t="s">
        <v>2</v>
      </c>
      <c r="BL101" t="s">
        <v>5</v>
      </c>
      <c r="BM101" t="s">
        <v>5</v>
      </c>
      <c r="BN101" t="s">
        <v>5</v>
      </c>
      <c r="BO101" t="s">
        <v>1472</v>
      </c>
      <c r="BP101">
        <v>863</v>
      </c>
      <c r="BQ101">
        <v>285</v>
      </c>
      <c r="BR101">
        <v>311</v>
      </c>
      <c r="BS101" t="s">
        <v>1346</v>
      </c>
      <c r="BT101" t="s">
        <v>1371</v>
      </c>
      <c r="BU101" t="s">
        <v>1814</v>
      </c>
      <c r="BV101" t="s">
        <v>1858</v>
      </c>
      <c r="BW101" t="s">
        <v>1829</v>
      </c>
      <c r="BX101" t="s">
        <v>2252</v>
      </c>
      <c r="BY101" s="44" t="str">
        <f t="shared" si="1"/>
        <v>Show location</v>
      </c>
    </row>
    <row r="102" spans="1:77" x14ac:dyDescent="0.3">
      <c r="A102" s="51" t="s">
        <v>1501</v>
      </c>
      <c r="B102" t="s">
        <v>2650</v>
      </c>
      <c r="C102" t="s">
        <v>2647</v>
      </c>
      <c r="D102" t="s">
        <v>2648</v>
      </c>
      <c r="E102" t="s">
        <v>102</v>
      </c>
      <c r="F102" t="s">
        <v>1346</v>
      </c>
      <c r="G102" t="s">
        <v>1498</v>
      </c>
      <c r="H102" t="s">
        <v>1814</v>
      </c>
      <c r="I102" t="s">
        <v>1671</v>
      </c>
      <c r="J102" t="s">
        <v>1499</v>
      </c>
      <c r="K102" t="s">
        <v>1866</v>
      </c>
      <c r="L102" t="s">
        <v>184</v>
      </c>
      <c r="M102" t="s">
        <v>185</v>
      </c>
      <c r="N102" t="s">
        <v>1470</v>
      </c>
      <c r="O102">
        <v>13.293571999999999</v>
      </c>
      <c r="P102">
        <v>25.396799999999999</v>
      </c>
      <c r="Q102" t="s">
        <v>1</v>
      </c>
      <c r="R102" t="s">
        <v>95</v>
      </c>
      <c r="U102">
        <v>88</v>
      </c>
      <c r="V102">
        <v>528</v>
      </c>
      <c r="W102">
        <v>60</v>
      </c>
      <c r="X102">
        <v>360</v>
      </c>
      <c r="Y102">
        <v>15</v>
      </c>
      <c r="Z102">
        <v>90</v>
      </c>
      <c r="AA102">
        <v>13</v>
      </c>
      <c r="AB102">
        <v>78</v>
      </c>
      <c r="AI102" t="s">
        <v>1347</v>
      </c>
      <c r="AJ102" t="s">
        <v>1305</v>
      </c>
      <c r="AK102" t="s">
        <v>1346</v>
      </c>
      <c r="AL102" t="s">
        <v>1671</v>
      </c>
      <c r="AM102" t="s">
        <v>1346</v>
      </c>
      <c r="AN102" t="s">
        <v>1371</v>
      </c>
      <c r="AO102" t="s">
        <v>1745</v>
      </c>
      <c r="AP102" t="s">
        <v>1933</v>
      </c>
      <c r="AQ102" t="s">
        <v>1946</v>
      </c>
      <c r="AR102" t="s">
        <v>1471</v>
      </c>
      <c r="AT102">
        <v>88</v>
      </c>
      <c r="AZ102">
        <v>26</v>
      </c>
      <c r="BA102">
        <v>17</v>
      </c>
      <c r="BB102">
        <v>43</v>
      </c>
      <c r="BC102">
        <v>43</v>
      </c>
      <c r="BD102">
        <v>87</v>
      </c>
      <c r="BE102">
        <v>69</v>
      </c>
      <c r="BF102">
        <v>78</v>
      </c>
      <c r="BG102">
        <v>52</v>
      </c>
      <c r="BH102">
        <v>61</v>
      </c>
      <c r="BI102">
        <v>52</v>
      </c>
      <c r="BJ102" t="s">
        <v>1334</v>
      </c>
      <c r="BK102" t="s">
        <v>2</v>
      </c>
      <c r="BL102" t="s">
        <v>5</v>
      </c>
      <c r="BM102" t="s">
        <v>5</v>
      </c>
      <c r="BN102" t="s">
        <v>5</v>
      </c>
      <c r="BO102" t="s">
        <v>1480</v>
      </c>
      <c r="BP102">
        <v>55</v>
      </c>
      <c r="BQ102">
        <v>295</v>
      </c>
      <c r="BR102">
        <v>233</v>
      </c>
      <c r="BS102" t="s">
        <v>1346</v>
      </c>
      <c r="BT102" t="s">
        <v>1671</v>
      </c>
      <c r="BU102" t="s">
        <v>1814</v>
      </c>
      <c r="BV102" t="s">
        <v>1866</v>
      </c>
      <c r="BW102" t="s">
        <v>1818</v>
      </c>
      <c r="BX102" t="s">
        <v>2051</v>
      </c>
      <c r="BY102" s="44" t="str">
        <f t="shared" si="1"/>
        <v>Show location</v>
      </c>
    </row>
    <row r="103" spans="1:77" x14ac:dyDescent="0.3">
      <c r="A103" s="51" t="s">
        <v>1487</v>
      </c>
      <c r="B103" t="s">
        <v>2650</v>
      </c>
      <c r="C103" t="s">
        <v>2647</v>
      </c>
      <c r="D103" t="s">
        <v>2648</v>
      </c>
      <c r="E103" t="s">
        <v>102</v>
      </c>
      <c r="F103" t="s">
        <v>1346</v>
      </c>
      <c r="G103" t="s">
        <v>1498</v>
      </c>
      <c r="H103" t="s">
        <v>1814</v>
      </c>
      <c r="I103" t="s">
        <v>1671</v>
      </c>
      <c r="J103" t="s">
        <v>1499</v>
      </c>
      <c r="K103" t="s">
        <v>1866</v>
      </c>
      <c r="L103" t="s">
        <v>2643</v>
      </c>
      <c r="M103" t="s">
        <v>186</v>
      </c>
      <c r="N103" t="s">
        <v>1470</v>
      </c>
      <c r="O103">
        <v>13.35164</v>
      </c>
      <c r="P103">
        <v>25.208379999999998</v>
      </c>
      <c r="Q103" t="s">
        <v>1</v>
      </c>
      <c r="R103" t="s">
        <v>95</v>
      </c>
      <c r="S103">
        <v>3</v>
      </c>
      <c r="T103">
        <v>13</v>
      </c>
      <c r="U103">
        <v>3</v>
      </c>
      <c r="V103">
        <v>13</v>
      </c>
      <c r="Y103">
        <v>3</v>
      </c>
      <c r="Z103">
        <v>13</v>
      </c>
      <c r="AI103" t="s">
        <v>1347</v>
      </c>
      <c r="AJ103" t="s">
        <v>1305</v>
      </c>
      <c r="AO103" t="s">
        <v>1745</v>
      </c>
      <c r="AP103" t="s">
        <v>1471</v>
      </c>
      <c r="AQ103" t="s">
        <v>1471</v>
      </c>
      <c r="AR103" t="s">
        <v>1471</v>
      </c>
      <c r="AY103">
        <v>3</v>
      </c>
      <c r="AZ103">
        <v>1</v>
      </c>
      <c r="BA103">
        <v>1</v>
      </c>
      <c r="BB103">
        <v>2</v>
      </c>
      <c r="BC103">
        <v>2</v>
      </c>
      <c r="BD103">
        <v>1</v>
      </c>
      <c r="BE103">
        <v>2</v>
      </c>
      <c r="BF103">
        <v>1</v>
      </c>
      <c r="BG103">
        <v>3</v>
      </c>
      <c r="BH103">
        <v>0</v>
      </c>
      <c r="BI103">
        <v>0</v>
      </c>
      <c r="BJ103" t="s">
        <v>1676</v>
      </c>
      <c r="BK103" t="s">
        <v>2</v>
      </c>
      <c r="BL103" t="s">
        <v>3</v>
      </c>
      <c r="BM103" t="s">
        <v>4</v>
      </c>
      <c r="BN103" t="s">
        <v>5</v>
      </c>
      <c r="BO103" t="s">
        <v>1472</v>
      </c>
      <c r="BP103">
        <v>936</v>
      </c>
      <c r="BQ103">
        <v>5</v>
      </c>
      <c r="BR103">
        <v>8</v>
      </c>
      <c r="BS103" t="s">
        <v>1346</v>
      </c>
      <c r="BT103" t="s">
        <v>1671</v>
      </c>
      <c r="BU103" t="s">
        <v>1814</v>
      </c>
      <c r="BV103" t="s">
        <v>1866</v>
      </c>
      <c r="BW103" t="s">
        <v>1818</v>
      </c>
      <c r="BX103" t="s">
        <v>2125</v>
      </c>
      <c r="BY103" s="44" t="str">
        <f t="shared" si="1"/>
        <v>Show location</v>
      </c>
    </row>
    <row r="104" spans="1:77" x14ac:dyDescent="0.3">
      <c r="A104" s="51" t="s">
        <v>1487</v>
      </c>
      <c r="B104" t="s">
        <v>2650</v>
      </c>
      <c r="C104" t="s">
        <v>2647</v>
      </c>
      <c r="D104" t="s">
        <v>2648</v>
      </c>
      <c r="E104" t="s">
        <v>102</v>
      </c>
      <c r="F104" t="s">
        <v>1346</v>
      </c>
      <c r="G104" t="s">
        <v>1498</v>
      </c>
      <c r="H104" t="s">
        <v>1814</v>
      </c>
      <c r="I104" t="s">
        <v>1671</v>
      </c>
      <c r="J104" t="s">
        <v>1499</v>
      </c>
      <c r="K104" t="s">
        <v>1866</v>
      </c>
      <c r="L104" t="s">
        <v>850</v>
      </c>
      <c r="M104" t="s">
        <v>187</v>
      </c>
      <c r="N104" t="s">
        <v>1470</v>
      </c>
      <c r="O104">
        <v>13.29771</v>
      </c>
      <c r="P104">
        <v>25.367599999999999</v>
      </c>
      <c r="Q104" t="s">
        <v>1</v>
      </c>
      <c r="R104" t="s">
        <v>95</v>
      </c>
      <c r="U104">
        <v>2</v>
      </c>
      <c r="V104">
        <v>8</v>
      </c>
      <c r="Y104">
        <v>2</v>
      </c>
      <c r="Z104">
        <v>8</v>
      </c>
      <c r="AI104" t="s">
        <v>1346</v>
      </c>
      <c r="AJ104" t="s">
        <v>1671</v>
      </c>
      <c r="AO104" t="s">
        <v>1933</v>
      </c>
      <c r="AP104" t="s">
        <v>1471</v>
      </c>
      <c r="AQ104" t="s">
        <v>1471</v>
      </c>
      <c r="AR104" t="s">
        <v>1471</v>
      </c>
      <c r="AY104">
        <v>2</v>
      </c>
      <c r="AZ104">
        <v>0</v>
      </c>
      <c r="BA104">
        <v>1</v>
      </c>
      <c r="BB104">
        <v>0</v>
      </c>
      <c r="BC104">
        <v>0</v>
      </c>
      <c r="BD104">
        <v>1</v>
      </c>
      <c r="BE104">
        <v>2</v>
      </c>
      <c r="BF104">
        <v>2</v>
      </c>
      <c r="BG104">
        <v>2</v>
      </c>
      <c r="BH104">
        <v>0</v>
      </c>
      <c r="BI104">
        <v>0</v>
      </c>
      <c r="BJ104" t="s">
        <v>1334</v>
      </c>
      <c r="BK104" t="s">
        <v>2</v>
      </c>
      <c r="BL104" t="s">
        <v>5</v>
      </c>
      <c r="BM104" t="s">
        <v>4</v>
      </c>
      <c r="BN104" t="s">
        <v>5</v>
      </c>
      <c r="BO104" t="s">
        <v>1480</v>
      </c>
      <c r="BP104">
        <v>937</v>
      </c>
      <c r="BQ104">
        <v>3</v>
      </c>
      <c r="BR104">
        <v>5</v>
      </c>
      <c r="BS104" t="s">
        <v>1346</v>
      </c>
      <c r="BT104" t="s">
        <v>1671</v>
      </c>
      <c r="BU104" t="s">
        <v>1814</v>
      </c>
      <c r="BV104" t="s">
        <v>1866</v>
      </c>
      <c r="BW104" t="s">
        <v>1816</v>
      </c>
      <c r="BX104" t="s">
        <v>2126</v>
      </c>
      <c r="BY104" s="44" t="str">
        <f t="shared" si="1"/>
        <v>Show location</v>
      </c>
    </row>
    <row r="105" spans="1:77" x14ac:dyDescent="0.3">
      <c r="A105" s="51" t="s">
        <v>1496</v>
      </c>
      <c r="B105" t="s">
        <v>2650</v>
      </c>
      <c r="C105" t="s">
        <v>2647</v>
      </c>
      <c r="D105" t="s">
        <v>2648</v>
      </c>
      <c r="E105" t="s">
        <v>102</v>
      </c>
      <c r="F105" t="s">
        <v>1346</v>
      </c>
      <c r="G105" t="s">
        <v>1498</v>
      </c>
      <c r="H105" t="s">
        <v>1814</v>
      </c>
      <c r="I105" t="s">
        <v>1671</v>
      </c>
      <c r="J105" t="s">
        <v>1499</v>
      </c>
      <c r="K105" t="s">
        <v>1866</v>
      </c>
      <c r="L105" t="s">
        <v>851</v>
      </c>
      <c r="M105" t="s">
        <v>29</v>
      </c>
      <c r="N105" t="s">
        <v>1470</v>
      </c>
      <c r="O105">
        <v>13.5</v>
      </c>
      <c r="P105">
        <v>25.416830000000001</v>
      </c>
      <c r="Q105" t="s">
        <v>1</v>
      </c>
      <c r="R105" t="s">
        <v>96</v>
      </c>
      <c r="S105">
        <v>65</v>
      </c>
      <c r="T105">
        <v>342</v>
      </c>
      <c r="U105">
        <v>69</v>
      </c>
      <c r="V105">
        <v>365</v>
      </c>
      <c r="Y105">
        <v>69</v>
      </c>
      <c r="Z105">
        <v>365</v>
      </c>
      <c r="AI105" t="s">
        <v>1346</v>
      </c>
      <c r="AJ105" t="s">
        <v>1671</v>
      </c>
      <c r="AO105" t="s">
        <v>1745</v>
      </c>
      <c r="AP105" t="s">
        <v>1471</v>
      </c>
      <c r="AQ105" t="s">
        <v>1471</v>
      </c>
      <c r="AR105" t="s">
        <v>1471</v>
      </c>
      <c r="AY105">
        <v>69</v>
      </c>
      <c r="AZ105">
        <v>12</v>
      </c>
      <c r="BA105">
        <v>11</v>
      </c>
      <c r="BB105">
        <v>29</v>
      </c>
      <c r="BC105">
        <v>25</v>
      </c>
      <c r="BD105">
        <v>53</v>
      </c>
      <c r="BE105">
        <v>61</v>
      </c>
      <c r="BF105">
        <v>60</v>
      </c>
      <c r="BG105">
        <v>91</v>
      </c>
      <c r="BH105">
        <v>14</v>
      </c>
      <c r="BI105">
        <v>9</v>
      </c>
      <c r="BJ105" t="s">
        <v>1676</v>
      </c>
      <c r="BK105" t="s">
        <v>2</v>
      </c>
      <c r="BL105" t="s">
        <v>3</v>
      </c>
      <c r="BM105" t="s">
        <v>4</v>
      </c>
      <c r="BN105" t="s">
        <v>3</v>
      </c>
      <c r="BO105" t="s">
        <v>1480</v>
      </c>
      <c r="BP105">
        <v>931</v>
      </c>
      <c r="BQ105">
        <v>168</v>
      </c>
      <c r="BR105">
        <v>197</v>
      </c>
      <c r="BS105" t="s">
        <v>1346</v>
      </c>
      <c r="BT105" t="s">
        <v>1371</v>
      </c>
      <c r="BU105" t="s">
        <v>1814</v>
      </c>
      <c r="BV105" t="s">
        <v>1858</v>
      </c>
      <c r="BW105" t="s">
        <v>1818</v>
      </c>
      <c r="BX105" t="s">
        <v>2009</v>
      </c>
      <c r="BY105" s="44" t="str">
        <f t="shared" si="1"/>
        <v>Show location</v>
      </c>
    </row>
    <row r="106" spans="1:77" x14ac:dyDescent="0.3">
      <c r="A106" s="51" t="s">
        <v>1494</v>
      </c>
      <c r="B106" t="s">
        <v>2650</v>
      </c>
      <c r="C106" t="s">
        <v>2647</v>
      </c>
      <c r="D106" t="s">
        <v>2648</v>
      </c>
      <c r="E106" t="s">
        <v>102</v>
      </c>
      <c r="F106" t="s">
        <v>1346</v>
      </c>
      <c r="G106" t="s">
        <v>1498</v>
      </c>
      <c r="H106" t="s">
        <v>1814</v>
      </c>
      <c r="I106" t="s">
        <v>1671</v>
      </c>
      <c r="J106" t="s">
        <v>1499</v>
      </c>
      <c r="K106" t="s">
        <v>1866</v>
      </c>
      <c r="L106" t="s">
        <v>852</v>
      </c>
      <c r="M106" t="s">
        <v>188</v>
      </c>
      <c r="N106" t="s">
        <v>1470</v>
      </c>
      <c r="O106">
        <v>13.30494</v>
      </c>
      <c r="P106">
        <v>25.337</v>
      </c>
      <c r="Q106" t="s">
        <v>1</v>
      </c>
      <c r="R106" t="s">
        <v>95</v>
      </c>
      <c r="S106">
        <v>34</v>
      </c>
      <c r="T106">
        <v>181</v>
      </c>
      <c r="U106">
        <v>26</v>
      </c>
      <c r="V106">
        <v>124</v>
      </c>
      <c r="Y106">
        <v>26</v>
      </c>
      <c r="Z106">
        <v>124</v>
      </c>
      <c r="AI106" t="s">
        <v>1346</v>
      </c>
      <c r="AJ106" t="s">
        <v>1671</v>
      </c>
      <c r="AK106" t="s">
        <v>1347</v>
      </c>
      <c r="AL106" t="s">
        <v>1305</v>
      </c>
      <c r="AO106" t="s">
        <v>1745</v>
      </c>
      <c r="AP106" t="s">
        <v>1933</v>
      </c>
      <c r="AQ106" t="s">
        <v>1471</v>
      </c>
      <c r="AR106" t="s">
        <v>1471</v>
      </c>
      <c r="AY106">
        <v>26</v>
      </c>
      <c r="AZ106">
        <v>9</v>
      </c>
      <c r="BA106">
        <v>5</v>
      </c>
      <c r="BB106">
        <v>13</v>
      </c>
      <c r="BC106">
        <v>11</v>
      </c>
      <c r="BD106">
        <v>16</v>
      </c>
      <c r="BE106">
        <v>28</v>
      </c>
      <c r="BF106">
        <v>24</v>
      </c>
      <c r="BG106">
        <v>9</v>
      </c>
      <c r="BH106">
        <v>5</v>
      </c>
      <c r="BI106">
        <v>4</v>
      </c>
      <c r="BJ106" t="s">
        <v>1334</v>
      </c>
      <c r="BK106" t="s">
        <v>2</v>
      </c>
      <c r="BL106" t="s">
        <v>3</v>
      </c>
      <c r="BM106" t="s">
        <v>4</v>
      </c>
      <c r="BN106" t="s">
        <v>5</v>
      </c>
      <c r="BO106" t="s">
        <v>1472</v>
      </c>
      <c r="BP106">
        <v>1817</v>
      </c>
      <c r="BQ106">
        <v>67</v>
      </c>
      <c r="BR106">
        <v>57</v>
      </c>
      <c r="BS106" t="s">
        <v>1346</v>
      </c>
      <c r="BT106" t="s">
        <v>1671</v>
      </c>
      <c r="BU106" t="s">
        <v>1814</v>
      </c>
      <c r="BV106" t="s">
        <v>1866</v>
      </c>
      <c r="BW106" t="s">
        <v>1818</v>
      </c>
      <c r="BX106" t="s">
        <v>2096</v>
      </c>
      <c r="BY106" s="44" t="str">
        <f t="shared" si="1"/>
        <v>Show location</v>
      </c>
    </row>
    <row r="107" spans="1:77" x14ac:dyDescent="0.3">
      <c r="A107" s="51" t="s">
        <v>1514</v>
      </c>
      <c r="B107" t="s">
        <v>2650</v>
      </c>
      <c r="C107" t="s">
        <v>2647</v>
      </c>
      <c r="D107" t="s">
        <v>2648</v>
      </c>
      <c r="E107" t="s">
        <v>102</v>
      </c>
      <c r="F107" t="s">
        <v>1346</v>
      </c>
      <c r="G107" t="s">
        <v>1498</v>
      </c>
      <c r="H107" t="s">
        <v>1814</v>
      </c>
      <c r="I107" t="s">
        <v>1671</v>
      </c>
      <c r="J107" t="s">
        <v>1499</v>
      </c>
      <c r="K107" t="s">
        <v>1866</v>
      </c>
      <c r="L107" t="s">
        <v>853</v>
      </c>
      <c r="M107" t="s">
        <v>189</v>
      </c>
      <c r="N107" t="s">
        <v>1470</v>
      </c>
      <c r="O107">
        <v>13.258044</v>
      </c>
      <c r="P107">
        <v>25.197199999999999</v>
      </c>
      <c r="Q107" t="s">
        <v>1</v>
      </c>
      <c r="R107" t="s">
        <v>95</v>
      </c>
      <c r="S107">
        <v>64</v>
      </c>
      <c r="T107">
        <v>332</v>
      </c>
      <c r="U107">
        <v>52</v>
      </c>
      <c r="V107">
        <v>245</v>
      </c>
      <c r="Y107">
        <v>52</v>
      </c>
      <c r="Z107">
        <v>245</v>
      </c>
      <c r="AI107" t="s">
        <v>1346</v>
      </c>
      <c r="AJ107" t="s">
        <v>1671</v>
      </c>
      <c r="AO107" t="s">
        <v>1745</v>
      </c>
      <c r="AP107" t="s">
        <v>1933</v>
      </c>
      <c r="AQ107" t="s">
        <v>1471</v>
      </c>
      <c r="AR107" t="s">
        <v>1471</v>
      </c>
      <c r="AY107">
        <v>52</v>
      </c>
      <c r="AZ107">
        <v>9</v>
      </c>
      <c r="BA107">
        <v>12</v>
      </c>
      <c r="BB107">
        <v>12</v>
      </c>
      <c r="BC107">
        <v>21</v>
      </c>
      <c r="BD107">
        <v>33</v>
      </c>
      <c r="BE107">
        <v>38</v>
      </c>
      <c r="BF107">
        <v>36</v>
      </c>
      <c r="BG107">
        <v>60</v>
      </c>
      <c r="BH107">
        <v>9</v>
      </c>
      <c r="BI107">
        <v>15</v>
      </c>
      <c r="BJ107" t="s">
        <v>1676</v>
      </c>
      <c r="BK107" t="s">
        <v>2</v>
      </c>
      <c r="BL107" t="s">
        <v>3</v>
      </c>
      <c r="BM107" t="s">
        <v>3</v>
      </c>
      <c r="BN107" t="s">
        <v>3</v>
      </c>
      <c r="BO107" t="s">
        <v>1472</v>
      </c>
      <c r="BP107">
        <v>935</v>
      </c>
      <c r="BQ107">
        <v>99</v>
      </c>
      <c r="BR107">
        <v>146</v>
      </c>
      <c r="BS107" t="s">
        <v>1346</v>
      </c>
      <c r="BT107" t="s">
        <v>1671</v>
      </c>
      <c r="BU107" t="s">
        <v>1814</v>
      </c>
      <c r="BV107" t="s">
        <v>1866</v>
      </c>
      <c r="BW107" t="s">
        <v>1818</v>
      </c>
      <c r="BX107" t="s">
        <v>2110</v>
      </c>
      <c r="BY107" s="44" t="str">
        <f t="shared" si="1"/>
        <v>Show location</v>
      </c>
    </row>
    <row r="108" spans="1:77" x14ac:dyDescent="0.3">
      <c r="A108" s="51" t="s">
        <v>1530</v>
      </c>
      <c r="B108" t="s">
        <v>2650</v>
      </c>
      <c r="C108" t="s">
        <v>2647</v>
      </c>
      <c r="D108" t="s">
        <v>2648</v>
      </c>
      <c r="E108" t="s">
        <v>102</v>
      </c>
      <c r="F108" t="s">
        <v>1346</v>
      </c>
      <c r="G108" t="s">
        <v>1498</v>
      </c>
      <c r="H108" t="s">
        <v>1814</v>
      </c>
      <c r="I108" t="s">
        <v>1671</v>
      </c>
      <c r="J108" t="s">
        <v>1499</v>
      </c>
      <c r="K108" t="s">
        <v>1866</v>
      </c>
      <c r="L108" t="s">
        <v>854</v>
      </c>
      <c r="M108" t="s">
        <v>190</v>
      </c>
      <c r="N108" t="s">
        <v>1470</v>
      </c>
      <c r="O108">
        <v>13.216170999999999</v>
      </c>
      <c r="P108">
        <v>25.444500000000001</v>
      </c>
      <c r="Q108" t="s">
        <v>1</v>
      </c>
      <c r="R108" t="s">
        <v>95</v>
      </c>
      <c r="S108">
        <v>12</v>
      </c>
      <c r="T108">
        <v>76</v>
      </c>
      <c r="U108">
        <v>24</v>
      </c>
      <c r="V108">
        <v>144</v>
      </c>
      <c r="W108">
        <v>14</v>
      </c>
      <c r="X108">
        <v>84</v>
      </c>
      <c r="Y108">
        <v>8</v>
      </c>
      <c r="Z108">
        <v>48</v>
      </c>
      <c r="AA108">
        <v>2</v>
      </c>
      <c r="AB108">
        <v>12</v>
      </c>
      <c r="AI108" t="s">
        <v>1346</v>
      </c>
      <c r="AJ108" t="s">
        <v>1671</v>
      </c>
      <c r="AO108" t="s">
        <v>1933</v>
      </c>
      <c r="AP108" t="s">
        <v>1745</v>
      </c>
      <c r="AQ108" t="s">
        <v>1946</v>
      </c>
      <c r="AR108" t="s">
        <v>1471</v>
      </c>
      <c r="AT108">
        <v>24</v>
      </c>
      <c r="AZ108">
        <v>7</v>
      </c>
      <c r="BA108">
        <v>9</v>
      </c>
      <c r="BB108">
        <v>7</v>
      </c>
      <c r="BC108">
        <v>9</v>
      </c>
      <c r="BD108">
        <v>19</v>
      </c>
      <c r="BE108">
        <v>25</v>
      </c>
      <c r="BF108">
        <v>14</v>
      </c>
      <c r="BG108">
        <v>19</v>
      </c>
      <c r="BH108">
        <v>14</v>
      </c>
      <c r="BI108">
        <v>21</v>
      </c>
      <c r="BJ108" t="s">
        <v>1334</v>
      </c>
      <c r="BK108" t="s">
        <v>2</v>
      </c>
      <c r="BL108" t="s">
        <v>5</v>
      </c>
      <c r="BM108" t="s">
        <v>5</v>
      </c>
      <c r="BN108" t="s">
        <v>5</v>
      </c>
      <c r="BO108" t="s">
        <v>1472</v>
      </c>
      <c r="BP108">
        <v>40</v>
      </c>
      <c r="BQ108">
        <v>61</v>
      </c>
      <c r="BR108">
        <v>83</v>
      </c>
      <c r="BS108" t="s">
        <v>1346</v>
      </c>
      <c r="BT108" t="s">
        <v>1671</v>
      </c>
      <c r="BU108" t="s">
        <v>1814</v>
      </c>
      <c r="BV108" t="s">
        <v>1866</v>
      </c>
      <c r="BW108" t="s">
        <v>1818</v>
      </c>
      <c r="BX108" t="s">
        <v>2217</v>
      </c>
      <c r="BY108" s="44" t="str">
        <f t="shared" si="1"/>
        <v>Show location</v>
      </c>
    </row>
    <row r="109" spans="1:77" x14ac:dyDescent="0.3">
      <c r="A109" s="51" t="s">
        <v>1538</v>
      </c>
      <c r="B109" t="s">
        <v>2650</v>
      </c>
      <c r="C109" t="s">
        <v>2647</v>
      </c>
      <c r="D109" t="s">
        <v>2648</v>
      </c>
      <c r="E109" t="s">
        <v>102</v>
      </c>
      <c r="F109" t="s">
        <v>1346</v>
      </c>
      <c r="G109" t="s">
        <v>1498</v>
      </c>
      <c r="H109" t="s">
        <v>1814</v>
      </c>
      <c r="I109" t="s">
        <v>1671</v>
      </c>
      <c r="J109" t="s">
        <v>1499</v>
      </c>
      <c r="K109" t="s">
        <v>1866</v>
      </c>
      <c r="L109" t="s">
        <v>855</v>
      </c>
      <c r="M109" t="s">
        <v>191</v>
      </c>
      <c r="N109" t="s">
        <v>1470</v>
      </c>
      <c r="O109">
        <v>13.21035</v>
      </c>
      <c r="P109">
        <v>25.481490000000001</v>
      </c>
      <c r="Q109" t="s">
        <v>1</v>
      </c>
      <c r="R109" t="s">
        <v>95</v>
      </c>
      <c r="S109">
        <v>41</v>
      </c>
      <c r="T109">
        <v>217</v>
      </c>
      <c r="U109">
        <v>10</v>
      </c>
      <c r="V109">
        <v>60</v>
      </c>
      <c r="W109">
        <v>4</v>
      </c>
      <c r="X109">
        <v>24</v>
      </c>
      <c r="Y109">
        <v>3</v>
      </c>
      <c r="Z109">
        <v>18</v>
      </c>
      <c r="AA109">
        <v>3</v>
      </c>
      <c r="AB109">
        <v>18</v>
      </c>
      <c r="AI109" t="s">
        <v>1346</v>
      </c>
      <c r="AJ109" t="s">
        <v>1671</v>
      </c>
      <c r="AK109" t="s">
        <v>1347</v>
      </c>
      <c r="AL109" t="s">
        <v>1305</v>
      </c>
      <c r="AO109" t="s">
        <v>1745</v>
      </c>
      <c r="AP109" t="s">
        <v>1933</v>
      </c>
      <c r="AQ109" t="s">
        <v>1471</v>
      </c>
      <c r="AR109" t="s">
        <v>1471</v>
      </c>
      <c r="AT109">
        <v>10</v>
      </c>
      <c r="AZ109">
        <v>2</v>
      </c>
      <c r="BA109">
        <v>5</v>
      </c>
      <c r="BB109">
        <v>4</v>
      </c>
      <c r="BC109">
        <v>8</v>
      </c>
      <c r="BD109">
        <v>7</v>
      </c>
      <c r="BE109">
        <v>10</v>
      </c>
      <c r="BF109">
        <v>9</v>
      </c>
      <c r="BG109">
        <v>10</v>
      </c>
      <c r="BH109">
        <v>3</v>
      </c>
      <c r="BI109">
        <v>2</v>
      </c>
      <c r="BJ109" t="s">
        <v>1334</v>
      </c>
      <c r="BK109" t="s">
        <v>2</v>
      </c>
      <c r="BL109" t="s">
        <v>5</v>
      </c>
      <c r="BM109" t="s">
        <v>5</v>
      </c>
      <c r="BN109" t="s">
        <v>5</v>
      </c>
      <c r="BO109" t="s">
        <v>1472</v>
      </c>
      <c r="BP109">
        <v>50</v>
      </c>
      <c r="BQ109">
        <v>25</v>
      </c>
      <c r="BR109">
        <v>35</v>
      </c>
      <c r="BS109" t="s">
        <v>1346</v>
      </c>
      <c r="BT109" t="s">
        <v>1671</v>
      </c>
      <c r="BU109" t="s">
        <v>1814</v>
      </c>
      <c r="BV109" t="s">
        <v>1866</v>
      </c>
      <c r="BW109" t="s">
        <v>1818</v>
      </c>
      <c r="BX109" t="s">
        <v>2253</v>
      </c>
      <c r="BY109" s="44" t="str">
        <f t="shared" si="1"/>
        <v>Show location</v>
      </c>
    </row>
    <row r="110" spans="1:77" x14ac:dyDescent="0.3">
      <c r="A110" s="51" t="s">
        <v>1542</v>
      </c>
      <c r="B110" t="s">
        <v>2650</v>
      </c>
      <c r="C110" t="s">
        <v>2647</v>
      </c>
      <c r="D110" t="s">
        <v>2648</v>
      </c>
      <c r="E110" t="s">
        <v>102</v>
      </c>
      <c r="F110" t="s">
        <v>1346</v>
      </c>
      <c r="G110" t="s">
        <v>1498</v>
      </c>
      <c r="H110" t="s">
        <v>1814</v>
      </c>
      <c r="I110" t="s">
        <v>1671</v>
      </c>
      <c r="J110" t="s">
        <v>1499</v>
      </c>
      <c r="K110" t="s">
        <v>1866</v>
      </c>
      <c r="L110" t="s">
        <v>856</v>
      </c>
      <c r="M110" t="s">
        <v>192</v>
      </c>
      <c r="N110" t="s">
        <v>1470</v>
      </c>
      <c r="O110">
        <v>13.23752</v>
      </c>
      <c r="P110">
        <v>25.378499999999999</v>
      </c>
      <c r="Q110" t="s">
        <v>1</v>
      </c>
      <c r="R110" t="s">
        <v>95</v>
      </c>
      <c r="U110">
        <v>65</v>
      </c>
      <c r="V110">
        <v>260</v>
      </c>
      <c r="W110">
        <v>35</v>
      </c>
      <c r="X110">
        <v>140</v>
      </c>
      <c r="Y110">
        <v>25</v>
      </c>
      <c r="Z110">
        <v>100</v>
      </c>
      <c r="AA110">
        <v>5</v>
      </c>
      <c r="AB110">
        <v>20</v>
      </c>
      <c r="AI110" t="s">
        <v>1346</v>
      </c>
      <c r="AJ110" t="s">
        <v>1371</v>
      </c>
      <c r="AK110" t="s">
        <v>1346</v>
      </c>
      <c r="AL110" t="s">
        <v>1671</v>
      </c>
      <c r="AO110" t="s">
        <v>1745</v>
      </c>
      <c r="AP110" t="s">
        <v>1933</v>
      </c>
      <c r="AQ110" t="s">
        <v>1471</v>
      </c>
      <c r="AR110" t="s">
        <v>1471</v>
      </c>
      <c r="AT110">
        <v>65</v>
      </c>
      <c r="AZ110">
        <v>4</v>
      </c>
      <c r="BA110">
        <v>13</v>
      </c>
      <c r="BB110">
        <v>9</v>
      </c>
      <c r="BC110">
        <v>22</v>
      </c>
      <c r="BD110">
        <v>26</v>
      </c>
      <c r="BE110">
        <v>44</v>
      </c>
      <c r="BF110">
        <v>30</v>
      </c>
      <c r="BG110">
        <v>39</v>
      </c>
      <c r="BH110">
        <v>30</v>
      </c>
      <c r="BI110">
        <v>43</v>
      </c>
      <c r="BJ110" t="s">
        <v>1334</v>
      </c>
      <c r="BK110" t="s">
        <v>2</v>
      </c>
      <c r="BL110" t="s">
        <v>5</v>
      </c>
      <c r="BM110" t="s">
        <v>5</v>
      </c>
      <c r="BN110" t="s">
        <v>5</v>
      </c>
      <c r="BO110" t="s">
        <v>1480</v>
      </c>
      <c r="BP110">
        <v>37</v>
      </c>
      <c r="BQ110">
        <v>99</v>
      </c>
      <c r="BR110">
        <v>161</v>
      </c>
      <c r="BS110" t="s">
        <v>1346</v>
      </c>
      <c r="BT110" t="s">
        <v>1671</v>
      </c>
      <c r="BU110" t="s">
        <v>1814</v>
      </c>
      <c r="BV110" t="s">
        <v>1866</v>
      </c>
      <c r="BW110" t="s">
        <v>1818</v>
      </c>
      <c r="BX110" t="s">
        <v>2281</v>
      </c>
      <c r="BY110" s="44" t="str">
        <f t="shared" si="1"/>
        <v>Show location</v>
      </c>
    </row>
    <row r="111" spans="1:77" x14ac:dyDescent="0.3">
      <c r="A111" s="51" t="s">
        <v>1539</v>
      </c>
      <c r="B111" t="s">
        <v>2650</v>
      </c>
      <c r="C111" t="s">
        <v>2647</v>
      </c>
      <c r="D111" t="s">
        <v>2648</v>
      </c>
      <c r="E111" t="s">
        <v>102</v>
      </c>
      <c r="F111" t="s">
        <v>1346</v>
      </c>
      <c r="G111" t="s">
        <v>1498</v>
      </c>
      <c r="H111" t="s">
        <v>1814</v>
      </c>
      <c r="I111" t="s">
        <v>1671</v>
      </c>
      <c r="J111" t="s">
        <v>1499</v>
      </c>
      <c r="K111" t="s">
        <v>1866</v>
      </c>
      <c r="L111" t="s">
        <v>857</v>
      </c>
      <c r="M111" t="s">
        <v>193</v>
      </c>
      <c r="N111" t="s">
        <v>1470</v>
      </c>
      <c r="O111">
        <v>13.02557</v>
      </c>
      <c r="P111">
        <v>25.048089999999998</v>
      </c>
      <c r="Q111" t="s">
        <v>1</v>
      </c>
      <c r="R111" t="s">
        <v>95</v>
      </c>
      <c r="U111">
        <v>22</v>
      </c>
      <c r="V111">
        <v>132</v>
      </c>
      <c r="W111">
        <v>18</v>
      </c>
      <c r="X111">
        <v>106</v>
      </c>
      <c r="Y111">
        <v>4</v>
      </c>
      <c r="Z111">
        <v>26</v>
      </c>
      <c r="AI111" t="s">
        <v>1347</v>
      </c>
      <c r="AJ111" t="s">
        <v>1305</v>
      </c>
      <c r="AK111" t="s">
        <v>1347</v>
      </c>
      <c r="AL111" t="s">
        <v>1701</v>
      </c>
      <c r="AO111" t="s">
        <v>1745</v>
      </c>
      <c r="AP111" t="s">
        <v>1933</v>
      </c>
      <c r="AQ111" t="s">
        <v>1946</v>
      </c>
      <c r="AR111" t="s">
        <v>1471</v>
      </c>
      <c r="AT111">
        <v>22</v>
      </c>
      <c r="AZ111">
        <v>4</v>
      </c>
      <c r="BA111">
        <v>9</v>
      </c>
      <c r="BB111">
        <v>7</v>
      </c>
      <c r="BC111">
        <v>11</v>
      </c>
      <c r="BD111">
        <v>9</v>
      </c>
      <c r="BE111">
        <v>19</v>
      </c>
      <c r="BF111">
        <v>13</v>
      </c>
      <c r="BG111">
        <v>20</v>
      </c>
      <c r="BH111">
        <v>18</v>
      </c>
      <c r="BI111">
        <v>22</v>
      </c>
      <c r="BJ111" t="s">
        <v>1334</v>
      </c>
      <c r="BK111" t="s">
        <v>2</v>
      </c>
      <c r="BL111" t="s">
        <v>5</v>
      </c>
      <c r="BM111" t="s">
        <v>5</v>
      </c>
      <c r="BN111" t="s">
        <v>5</v>
      </c>
      <c r="BO111" t="s">
        <v>1480</v>
      </c>
      <c r="BP111">
        <v>45</v>
      </c>
      <c r="BQ111">
        <v>51</v>
      </c>
      <c r="BR111">
        <v>81</v>
      </c>
      <c r="BS111" t="s">
        <v>1346</v>
      </c>
      <c r="BT111" t="s">
        <v>1671</v>
      </c>
      <c r="BU111" t="s">
        <v>1814</v>
      </c>
      <c r="BV111" t="s">
        <v>1866</v>
      </c>
      <c r="BW111" t="s">
        <v>1816</v>
      </c>
      <c r="BX111" t="s">
        <v>2261</v>
      </c>
      <c r="BY111" s="44" t="str">
        <f t="shared" si="1"/>
        <v>Show location</v>
      </c>
    </row>
    <row r="112" spans="1:77" x14ac:dyDescent="0.3">
      <c r="A112" s="51" t="s">
        <v>1553</v>
      </c>
      <c r="B112" t="s">
        <v>2650</v>
      </c>
      <c r="C112" t="s">
        <v>2647</v>
      </c>
      <c r="D112" t="s">
        <v>2648</v>
      </c>
      <c r="E112" t="s">
        <v>102</v>
      </c>
      <c r="F112" t="s">
        <v>1346</v>
      </c>
      <c r="G112" t="s">
        <v>1498</v>
      </c>
      <c r="H112" t="s">
        <v>1814</v>
      </c>
      <c r="I112" t="s">
        <v>1671</v>
      </c>
      <c r="J112" t="s">
        <v>1499</v>
      </c>
      <c r="K112" t="s">
        <v>1866</v>
      </c>
      <c r="L112" t="s">
        <v>858</v>
      </c>
      <c r="M112" t="s">
        <v>194</v>
      </c>
      <c r="N112" t="s">
        <v>1470</v>
      </c>
      <c r="O112">
        <v>13.397069999999999</v>
      </c>
      <c r="P112">
        <v>25.41696</v>
      </c>
      <c r="Q112" t="s">
        <v>1</v>
      </c>
      <c r="R112" t="s">
        <v>95</v>
      </c>
      <c r="S112">
        <v>12</v>
      </c>
      <c r="T112">
        <v>76</v>
      </c>
      <c r="U112">
        <v>8</v>
      </c>
      <c r="V112">
        <v>48</v>
      </c>
      <c r="W112">
        <v>6</v>
      </c>
      <c r="X112">
        <v>36</v>
      </c>
      <c r="Y112">
        <v>2</v>
      </c>
      <c r="Z112">
        <v>12</v>
      </c>
      <c r="AI112" t="s">
        <v>1346</v>
      </c>
      <c r="AJ112" t="s">
        <v>1371</v>
      </c>
      <c r="AK112" t="s">
        <v>1347</v>
      </c>
      <c r="AL112" t="s">
        <v>1305</v>
      </c>
      <c r="AO112" t="s">
        <v>1745</v>
      </c>
      <c r="AP112" t="s">
        <v>1933</v>
      </c>
      <c r="AQ112" t="s">
        <v>1471</v>
      </c>
      <c r="AR112" t="s">
        <v>1471</v>
      </c>
      <c r="AT112">
        <v>8</v>
      </c>
      <c r="AZ112">
        <v>2</v>
      </c>
      <c r="BA112">
        <v>3</v>
      </c>
      <c r="BB112">
        <v>3</v>
      </c>
      <c r="BC112">
        <v>5</v>
      </c>
      <c r="BD112">
        <v>4</v>
      </c>
      <c r="BE112">
        <v>7</v>
      </c>
      <c r="BF112">
        <v>6</v>
      </c>
      <c r="BG112">
        <v>6</v>
      </c>
      <c r="BH112">
        <v>5</v>
      </c>
      <c r="BI112">
        <v>7</v>
      </c>
      <c r="BJ112" t="s">
        <v>1334</v>
      </c>
      <c r="BK112" t="s">
        <v>2</v>
      </c>
      <c r="BL112" t="s">
        <v>5</v>
      </c>
      <c r="BM112" t="s">
        <v>5</v>
      </c>
      <c r="BN112" t="s">
        <v>5</v>
      </c>
      <c r="BO112" t="s">
        <v>1480</v>
      </c>
      <c r="BP112">
        <v>46</v>
      </c>
      <c r="BQ112">
        <v>20</v>
      </c>
      <c r="BR112">
        <v>28</v>
      </c>
      <c r="BS112" t="s">
        <v>1346</v>
      </c>
      <c r="BT112" t="s">
        <v>1671</v>
      </c>
      <c r="BU112" t="s">
        <v>1814</v>
      </c>
      <c r="BV112" t="s">
        <v>1866</v>
      </c>
      <c r="BW112" t="s">
        <v>1818</v>
      </c>
      <c r="BX112" t="s">
        <v>2331</v>
      </c>
      <c r="BY112" s="44" t="str">
        <f t="shared" si="1"/>
        <v>Show location</v>
      </c>
    </row>
    <row r="113" spans="1:77" x14ac:dyDescent="0.3">
      <c r="A113" s="51" t="s">
        <v>1564</v>
      </c>
      <c r="B113" t="s">
        <v>2650</v>
      </c>
      <c r="C113" t="s">
        <v>2647</v>
      </c>
      <c r="D113" t="s">
        <v>2648</v>
      </c>
      <c r="E113" t="s">
        <v>102</v>
      </c>
      <c r="F113" t="s">
        <v>1346</v>
      </c>
      <c r="G113" t="s">
        <v>1498</v>
      </c>
      <c r="H113" t="s">
        <v>1814</v>
      </c>
      <c r="I113" t="s">
        <v>1671</v>
      </c>
      <c r="J113" t="s">
        <v>1499</v>
      </c>
      <c r="K113" t="s">
        <v>1866</v>
      </c>
      <c r="L113" t="s">
        <v>859</v>
      </c>
      <c r="M113" t="s">
        <v>195</v>
      </c>
      <c r="N113" t="s">
        <v>1470</v>
      </c>
      <c r="O113">
        <v>13.018044</v>
      </c>
      <c r="P113">
        <v>25.164514</v>
      </c>
      <c r="Q113" t="s">
        <v>1</v>
      </c>
      <c r="R113" t="s">
        <v>94</v>
      </c>
      <c r="S113">
        <v>3042</v>
      </c>
      <c r="T113">
        <v>11610</v>
      </c>
      <c r="U113">
        <v>5944</v>
      </c>
      <c r="V113">
        <v>18189</v>
      </c>
      <c r="W113">
        <v>4500</v>
      </c>
      <c r="X113">
        <v>11858</v>
      </c>
      <c r="Y113">
        <v>1238</v>
      </c>
      <c r="Z113">
        <v>5457</v>
      </c>
      <c r="AG113">
        <v>206</v>
      </c>
      <c r="AH113">
        <v>874</v>
      </c>
      <c r="AI113" t="s">
        <v>1346</v>
      </c>
      <c r="AJ113" t="s">
        <v>1668</v>
      </c>
      <c r="AK113" t="s">
        <v>1346</v>
      </c>
      <c r="AL113" t="s">
        <v>1671</v>
      </c>
      <c r="AM113" t="s">
        <v>1345</v>
      </c>
      <c r="AN113" t="s">
        <v>1669</v>
      </c>
      <c r="AO113" t="s">
        <v>1745</v>
      </c>
      <c r="AP113" t="s">
        <v>1471</v>
      </c>
      <c r="AQ113" t="s">
        <v>1471</v>
      </c>
      <c r="AR113" t="s">
        <v>1471</v>
      </c>
      <c r="AS113">
        <v>5944</v>
      </c>
      <c r="AZ113">
        <v>178</v>
      </c>
      <c r="BA113">
        <v>357</v>
      </c>
      <c r="BB113">
        <v>1248</v>
      </c>
      <c r="BC113">
        <v>1070</v>
      </c>
      <c r="BD113">
        <v>2497</v>
      </c>
      <c r="BE113">
        <v>2497</v>
      </c>
      <c r="BF113">
        <v>5350</v>
      </c>
      <c r="BG113">
        <v>4814</v>
      </c>
      <c r="BH113">
        <v>178</v>
      </c>
      <c r="BI113">
        <v>0</v>
      </c>
      <c r="BJ113" t="s">
        <v>1676</v>
      </c>
      <c r="BK113" t="s">
        <v>2</v>
      </c>
      <c r="BL113" t="s">
        <v>5</v>
      </c>
      <c r="BM113" t="s">
        <v>7</v>
      </c>
      <c r="BN113" t="s">
        <v>5</v>
      </c>
      <c r="BO113" t="s">
        <v>1472</v>
      </c>
      <c r="BP113">
        <v>77</v>
      </c>
      <c r="BQ113">
        <v>9451</v>
      </c>
      <c r="BR113">
        <v>8738</v>
      </c>
      <c r="BS113" t="s">
        <v>1346</v>
      </c>
      <c r="BT113" t="s">
        <v>1671</v>
      </c>
      <c r="BU113" t="s">
        <v>1814</v>
      </c>
      <c r="BV113" t="s">
        <v>1866</v>
      </c>
      <c r="BW113" t="s">
        <v>1818</v>
      </c>
      <c r="BX113" t="s">
        <v>2360</v>
      </c>
      <c r="BY113" s="44" t="str">
        <f t="shared" si="1"/>
        <v>Show location</v>
      </c>
    </row>
    <row r="114" spans="1:77" x14ac:dyDescent="0.3">
      <c r="A114" s="51" t="s">
        <v>1564</v>
      </c>
      <c r="B114" t="s">
        <v>2650</v>
      </c>
      <c r="C114" t="s">
        <v>2647</v>
      </c>
      <c r="D114" t="s">
        <v>2648</v>
      </c>
      <c r="E114" t="s">
        <v>102</v>
      </c>
      <c r="F114" t="s">
        <v>1346</v>
      </c>
      <c r="G114" t="s">
        <v>1498</v>
      </c>
      <c r="H114" t="s">
        <v>1814</v>
      </c>
      <c r="I114" t="s">
        <v>1671</v>
      </c>
      <c r="J114" t="s">
        <v>1499</v>
      </c>
      <c r="K114" t="s">
        <v>1866</v>
      </c>
      <c r="L114" t="s">
        <v>860</v>
      </c>
      <c r="M114" t="s">
        <v>196</v>
      </c>
      <c r="N114" t="s">
        <v>1470</v>
      </c>
      <c r="O114">
        <v>13.025869999999999</v>
      </c>
      <c r="P114">
        <v>25.184056000000002</v>
      </c>
      <c r="Q114" t="s">
        <v>1</v>
      </c>
      <c r="R114" t="s">
        <v>94</v>
      </c>
      <c r="S114">
        <v>7000</v>
      </c>
      <c r="T114">
        <v>28498</v>
      </c>
      <c r="U114">
        <v>6208</v>
      </c>
      <c r="V114">
        <v>31240</v>
      </c>
      <c r="W114">
        <v>4680</v>
      </c>
      <c r="X114">
        <v>23400</v>
      </c>
      <c r="Y114">
        <v>1528</v>
      </c>
      <c r="Z114">
        <v>7840</v>
      </c>
      <c r="AI114" t="s">
        <v>1346</v>
      </c>
      <c r="AJ114" t="s">
        <v>1668</v>
      </c>
      <c r="AK114" t="s">
        <v>1346</v>
      </c>
      <c r="AL114" t="s">
        <v>1671</v>
      </c>
      <c r="AM114" t="s">
        <v>1345</v>
      </c>
      <c r="AN114" t="s">
        <v>1669</v>
      </c>
      <c r="AO114" t="s">
        <v>1745</v>
      </c>
      <c r="AP114" t="s">
        <v>1471</v>
      </c>
      <c r="AQ114" t="s">
        <v>1471</v>
      </c>
      <c r="AR114" t="s">
        <v>1471</v>
      </c>
      <c r="AS114">
        <v>4008</v>
      </c>
      <c r="AU114">
        <v>2200</v>
      </c>
      <c r="AZ114">
        <v>263</v>
      </c>
      <c r="BA114">
        <v>525</v>
      </c>
      <c r="BB114">
        <v>2363</v>
      </c>
      <c r="BC114">
        <v>3150</v>
      </c>
      <c r="BD114">
        <v>6301</v>
      </c>
      <c r="BE114">
        <v>5511</v>
      </c>
      <c r="BF114">
        <v>6563</v>
      </c>
      <c r="BG114">
        <v>6301</v>
      </c>
      <c r="BH114">
        <v>0</v>
      </c>
      <c r="BI114">
        <v>263</v>
      </c>
      <c r="BJ114" t="s">
        <v>1676</v>
      </c>
      <c r="BK114" t="s">
        <v>2</v>
      </c>
      <c r="BL114" t="s">
        <v>5</v>
      </c>
      <c r="BM114" t="s">
        <v>5</v>
      </c>
      <c r="BN114" t="s">
        <v>5</v>
      </c>
      <c r="BO114" t="s">
        <v>1472</v>
      </c>
      <c r="BP114">
        <v>76</v>
      </c>
      <c r="BQ114">
        <v>15490</v>
      </c>
      <c r="BR114">
        <v>15750</v>
      </c>
      <c r="BS114" t="s">
        <v>1346</v>
      </c>
      <c r="BT114" t="s">
        <v>1671</v>
      </c>
      <c r="BU114" t="s">
        <v>1814</v>
      </c>
      <c r="BV114" t="s">
        <v>1866</v>
      </c>
      <c r="BW114" t="s">
        <v>1818</v>
      </c>
      <c r="BX114" t="s">
        <v>2361</v>
      </c>
      <c r="BY114" s="44" t="str">
        <f t="shared" si="1"/>
        <v>Show location</v>
      </c>
    </row>
    <row r="115" spans="1:77" x14ac:dyDescent="0.3">
      <c r="A115" s="51" t="s">
        <v>1542</v>
      </c>
      <c r="B115" t="s">
        <v>2650</v>
      </c>
      <c r="C115" t="s">
        <v>2647</v>
      </c>
      <c r="D115" t="s">
        <v>2648</v>
      </c>
      <c r="E115" t="s">
        <v>102</v>
      </c>
      <c r="F115" t="s">
        <v>1346</v>
      </c>
      <c r="G115" t="s">
        <v>1498</v>
      </c>
      <c r="H115" t="s">
        <v>1814</v>
      </c>
      <c r="I115" t="s">
        <v>1671</v>
      </c>
      <c r="J115" t="s">
        <v>1499</v>
      </c>
      <c r="K115" t="s">
        <v>1866</v>
      </c>
      <c r="L115" t="s">
        <v>861</v>
      </c>
      <c r="M115" t="s">
        <v>197</v>
      </c>
      <c r="N115" t="s">
        <v>1470</v>
      </c>
      <c r="O115">
        <v>13.287459999999999</v>
      </c>
      <c r="P115">
        <v>25.461970000000001</v>
      </c>
      <c r="Q115" t="s">
        <v>1</v>
      </c>
      <c r="R115" t="s">
        <v>95</v>
      </c>
      <c r="S115">
        <v>30</v>
      </c>
      <c r="T115">
        <v>165</v>
      </c>
      <c r="U115">
        <v>60</v>
      </c>
      <c r="V115">
        <v>360</v>
      </c>
      <c r="W115">
        <v>35</v>
      </c>
      <c r="X115">
        <v>210</v>
      </c>
      <c r="Y115">
        <v>25</v>
      </c>
      <c r="Z115">
        <v>150</v>
      </c>
      <c r="AI115" t="s">
        <v>1346</v>
      </c>
      <c r="AJ115" t="s">
        <v>1371</v>
      </c>
      <c r="AK115" t="s">
        <v>1346</v>
      </c>
      <c r="AL115" t="s">
        <v>1671</v>
      </c>
      <c r="AO115" t="s">
        <v>1745</v>
      </c>
      <c r="AP115" t="s">
        <v>1933</v>
      </c>
      <c r="AQ115" t="s">
        <v>1471</v>
      </c>
      <c r="AR115" t="s">
        <v>1471</v>
      </c>
      <c r="AT115">
        <v>60</v>
      </c>
      <c r="AZ115">
        <v>12</v>
      </c>
      <c r="BA115">
        <v>18</v>
      </c>
      <c r="BB115">
        <v>12</v>
      </c>
      <c r="BC115">
        <v>30</v>
      </c>
      <c r="BD115">
        <v>36</v>
      </c>
      <c r="BE115">
        <v>54</v>
      </c>
      <c r="BF115">
        <v>48</v>
      </c>
      <c r="BG115">
        <v>54</v>
      </c>
      <c r="BH115">
        <v>42</v>
      </c>
      <c r="BI115">
        <v>54</v>
      </c>
      <c r="BJ115" t="s">
        <v>1334</v>
      </c>
      <c r="BK115" t="s">
        <v>2</v>
      </c>
      <c r="BL115" t="s">
        <v>5</v>
      </c>
      <c r="BM115" t="s">
        <v>5</v>
      </c>
      <c r="BN115" t="s">
        <v>5</v>
      </c>
      <c r="BO115" t="s">
        <v>1509</v>
      </c>
      <c r="BP115">
        <v>38</v>
      </c>
      <c r="BQ115">
        <v>150</v>
      </c>
      <c r="BR115">
        <v>210</v>
      </c>
      <c r="BS115" t="s">
        <v>1346</v>
      </c>
      <c r="BT115" t="s">
        <v>1671</v>
      </c>
      <c r="BU115" t="s">
        <v>1814</v>
      </c>
      <c r="BV115" t="s">
        <v>1866</v>
      </c>
      <c r="BW115" t="s">
        <v>1818</v>
      </c>
      <c r="BX115" t="s">
        <v>2282</v>
      </c>
      <c r="BY115" s="44" t="str">
        <f t="shared" si="1"/>
        <v>Show location</v>
      </c>
    </row>
    <row r="116" spans="1:77" x14ac:dyDescent="0.3">
      <c r="A116" s="51" t="s">
        <v>1565</v>
      </c>
      <c r="B116" t="s">
        <v>2650</v>
      </c>
      <c r="C116" t="s">
        <v>2647</v>
      </c>
      <c r="D116" t="s">
        <v>2648</v>
      </c>
      <c r="E116" t="s">
        <v>102</v>
      </c>
      <c r="F116" t="s">
        <v>1346</v>
      </c>
      <c r="G116" t="s">
        <v>1498</v>
      </c>
      <c r="H116" t="s">
        <v>1814</v>
      </c>
      <c r="I116" t="s">
        <v>1671</v>
      </c>
      <c r="J116" t="s">
        <v>1499</v>
      </c>
      <c r="K116" t="s">
        <v>1866</v>
      </c>
      <c r="L116" t="s">
        <v>862</v>
      </c>
      <c r="M116" t="s">
        <v>198</v>
      </c>
      <c r="N116" t="s">
        <v>1470</v>
      </c>
      <c r="O116">
        <v>13.38524</v>
      </c>
      <c r="P116">
        <v>25.387180000000001</v>
      </c>
      <c r="Q116" t="s">
        <v>1</v>
      </c>
      <c r="R116" t="s">
        <v>95</v>
      </c>
      <c r="U116">
        <v>27</v>
      </c>
      <c r="V116">
        <v>162</v>
      </c>
      <c r="W116">
        <v>22</v>
      </c>
      <c r="X116">
        <v>132</v>
      </c>
      <c r="Y116">
        <v>5</v>
      </c>
      <c r="Z116">
        <v>30</v>
      </c>
      <c r="AI116" t="s">
        <v>1346</v>
      </c>
      <c r="AJ116" t="s">
        <v>1371</v>
      </c>
      <c r="AO116" t="s">
        <v>1745</v>
      </c>
      <c r="AP116" t="s">
        <v>1933</v>
      </c>
      <c r="AQ116" t="s">
        <v>1471</v>
      </c>
      <c r="AR116" t="s">
        <v>1471</v>
      </c>
      <c r="AT116">
        <v>27</v>
      </c>
      <c r="AZ116">
        <v>5</v>
      </c>
      <c r="BA116">
        <v>11</v>
      </c>
      <c r="BB116">
        <v>8</v>
      </c>
      <c r="BC116">
        <v>11</v>
      </c>
      <c r="BD116">
        <v>16</v>
      </c>
      <c r="BE116">
        <v>19</v>
      </c>
      <c r="BF116">
        <v>30</v>
      </c>
      <c r="BG116">
        <v>22</v>
      </c>
      <c r="BH116">
        <v>24</v>
      </c>
      <c r="BI116">
        <v>16</v>
      </c>
      <c r="BJ116" t="s">
        <v>1334</v>
      </c>
      <c r="BK116" t="s">
        <v>2</v>
      </c>
      <c r="BL116" t="s">
        <v>5</v>
      </c>
      <c r="BM116" t="s">
        <v>5</v>
      </c>
      <c r="BN116" t="s">
        <v>5</v>
      </c>
      <c r="BO116" t="s">
        <v>1480</v>
      </c>
      <c r="BP116">
        <v>33</v>
      </c>
      <c r="BQ116">
        <v>83</v>
      </c>
      <c r="BR116">
        <v>79</v>
      </c>
      <c r="BS116" t="s">
        <v>1346</v>
      </c>
      <c r="BT116" t="s">
        <v>1671</v>
      </c>
      <c r="BU116" t="s">
        <v>1814</v>
      </c>
      <c r="BV116" t="s">
        <v>1866</v>
      </c>
      <c r="BW116" t="s">
        <v>1818</v>
      </c>
      <c r="BX116" t="s">
        <v>2367</v>
      </c>
      <c r="BY116" s="44" t="str">
        <f t="shared" si="1"/>
        <v>Show location</v>
      </c>
    </row>
    <row r="117" spans="1:77" x14ac:dyDescent="0.3">
      <c r="A117" s="51" t="s">
        <v>1726</v>
      </c>
      <c r="B117" t="s">
        <v>2650</v>
      </c>
      <c r="C117" t="s">
        <v>2647</v>
      </c>
      <c r="D117" t="s">
        <v>2648</v>
      </c>
      <c r="E117" t="s">
        <v>102</v>
      </c>
      <c r="F117" t="s">
        <v>1346</v>
      </c>
      <c r="G117" t="s">
        <v>1498</v>
      </c>
      <c r="H117" t="s">
        <v>1814</v>
      </c>
      <c r="I117" t="s">
        <v>1672</v>
      </c>
      <c r="J117" t="s">
        <v>1727</v>
      </c>
      <c r="K117" t="s">
        <v>1915</v>
      </c>
      <c r="L117" t="s">
        <v>1728</v>
      </c>
      <c r="M117" t="s">
        <v>1729</v>
      </c>
      <c r="N117" t="s">
        <v>1493</v>
      </c>
      <c r="O117">
        <v>13.427868999999999</v>
      </c>
      <c r="P117">
        <v>24.345903</v>
      </c>
      <c r="Q117" t="s">
        <v>1</v>
      </c>
      <c r="R117" t="s">
        <v>94</v>
      </c>
      <c r="U117">
        <v>3400</v>
      </c>
      <c r="V117">
        <v>17000</v>
      </c>
      <c r="Y117">
        <v>2400</v>
      </c>
      <c r="Z117">
        <v>12500</v>
      </c>
      <c r="AC117">
        <v>1000</v>
      </c>
      <c r="AD117">
        <v>4500</v>
      </c>
      <c r="AI117" t="s">
        <v>1346</v>
      </c>
      <c r="AJ117" t="s">
        <v>1672</v>
      </c>
      <c r="AK117" t="s">
        <v>1348</v>
      </c>
      <c r="AL117" t="s">
        <v>1797</v>
      </c>
      <c r="AO117" t="s">
        <v>1745</v>
      </c>
      <c r="AP117" t="s">
        <v>1933</v>
      </c>
      <c r="AQ117" t="s">
        <v>1471</v>
      </c>
      <c r="AR117" t="s">
        <v>1471</v>
      </c>
      <c r="AS117">
        <v>3400</v>
      </c>
      <c r="AT117">
        <v>0</v>
      </c>
      <c r="AU117">
        <v>0</v>
      </c>
      <c r="AV117">
        <v>0</v>
      </c>
      <c r="AW117">
        <v>0</v>
      </c>
      <c r="AX117">
        <v>0</v>
      </c>
      <c r="AY117">
        <v>0</v>
      </c>
      <c r="AZ117">
        <v>1500</v>
      </c>
      <c r="BA117">
        <v>2000</v>
      </c>
      <c r="BB117">
        <v>700</v>
      </c>
      <c r="BC117">
        <v>1200</v>
      </c>
      <c r="BD117">
        <v>3500</v>
      </c>
      <c r="BE117">
        <v>4500</v>
      </c>
      <c r="BF117">
        <v>1200</v>
      </c>
      <c r="BG117">
        <v>2000</v>
      </c>
      <c r="BH117">
        <v>100</v>
      </c>
      <c r="BI117">
        <v>300</v>
      </c>
      <c r="BJ117" t="s">
        <v>1335</v>
      </c>
      <c r="BK117" t="s">
        <v>1730</v>
      </c>
      <c r="BL117" t="s">
        <v>1650</v>
      </c>
      <c r="BM117" t="s">
        <v>1731</v>
      </c>
      <c r="BN117" t="s">
        <v>1732</v>
      </c>
      <c r="BO117" t="s">
        <v>1509</v>
      </c>
      <c r="BP117">
        <v>1821</v>
      </c>
      <c r="BQ117">
        <v>7000</v>
      </c>
      <c r="BR117">
        <v>10000</v>
      </c>
      <c r="BS117" t="s">
        <v>1346</v>
      </c>
      <c r="BT117" t="s">
        <v>1672</v>
      </c>
      <c r="BU117" t="s">
        <v>1814</v>
      </c>
      <c r="BV117" t="s">
        <v>1915</v>
      </c>
      <c r="BW117" t="s">
        <v>1818</v>
      </c>
      <c r="BX117" t="s">
        <v>2606</v>
      </c>
      <c r="BY117" s="44" t="str">
        <f t="shared" si="1"/>
        <v>Show location</v>
      </c>
    </row>
    <row r="118" spans="1:77" x14ac:dyDescent="0.3">
      <c r="A118" s="51" t="s">
        <v>1520</v>
      </c>
      <c r="B118" t="s">
        <v>2650</v>
      </c>
      <c r="C118" t="s">
        <v>2647</v>
      </c>
      <c r="D118" t="s">
        <v>2648</v>
      </c>
      <c r="E118" t="s">
        <v>102</v>
      </c>
      <c r="F118" t="s">
        <v>1346</v>
      </c>
      <c r="G118" t="s">
        <v>1498</v>
      </c>
      <c r="H118" t="s">
        <v>1814</v>
      </c>
      <c r="I118" t="s">
        <v>1374</v>
      </c>
      <c r="J118" t="s">
        <v>1525</v>
      </c>
      <c r="K118" t="s">
        <v>1863</v>
      </c>
      <c r="L118" t="s">
        <v>863</v>
      </c>
      <c r="M118" t="s">
        <v>30</v>
      </c>
      <c r="N118" t="s">
        <v>1470</v>
      </c>
      <c r="O118">
        <v>14.33348</v>
      </c>
      <c r="P118">
        <v>24.37405</v>
      </c>
      <c r="Q118" t="s">
        <v>1</v>
      </c>
      <c r="R118" t="s">
        <v>95</v>
      </c>
      <c r="S118">
        <v>34</v>
      </c>
      <c r="T118">
        <v>170</v>
      </c>
      <c r="U118">
        <v>160</v>
      </c>
      <c r="V118">
        <v>1120</v>
      </c>
      <c r="AE118">
        <v>160</v>
      </c>
      <c r="AF118">
        <v>1120</v>
      </c>
      <c r="AI118" t="s">
        <v>1346</v>
      </c>
      <c r="AJ118" t="s">
        <v>1374</v>
      </c>
      <c r="AO118" t="s">
        <v>1933</v>
      </c>
      <c r="AP118" t="s">
        <v>1745</v>
      </c>
      <c r="AQ118" t="s">
        <v>1471</v>
      </c>
      <c r="AR118" t="s">
        <v>1471</v>
      </c>
      <c r="AT118">
        <v>160</v>
      </c>
      <c r="AZ118">
        <v>24</v>
      </c>
      <c r="BA118">
        <v>36</v>
      </c>
      <c r="BB118">
        <v>83</v>
      </c>
      <c r="BC118">
        <v>107</v>
      </c>
      <c r="BD118">
        <v>143</v>
      </c>
      <c r="BE118">
        <v>167</v>
      </c>
      <c r="BF118">
        <v>286</v>
      </c>
      <c r="BG118">
        <v>238</v>
      </c>
      <c r="BH118">
        <v>24</v>
      </c>
      <c r="BI118">
        <v>12</v>
      </c>
      <c r="BJ118" t="s">
        <v>1676</v>
      </c>
      <c r="BK118" t="s">
        <v>2</v>
      </c>
      <c r="BL118" t="s">
        <v>5</v>
      </c>
      <c r="BM118" t="s">
        <v>5</v>
      </c>
      <c r="BN118" t="s">
        <v>5</v>
      </c>
      <c r="BO118" t="s">
        <v>1472</v>
      </c>
      <c r="BP118">
        <v>874</v>
      </c>
      <c r="BQ118">
        <v>560</v>
      </c>
      <c r="BR118">
        <v>560</v>
      </c>
      <c r="BS118" t="s">
        <v>1346</v>
      </c>
      <c r="BT118" t="s">
        <v>1374</v>
      </c>
      <c r="BU118" t="s">
        <v>1814</v>
      </c>
      <c r="BV118" t="s">
        <v>1863</v>
      </c>
      <c r="BW118" t="s">
        <v>1818</v>
      </c>
      <c r="BX118" t="s">
        <v>2165</v>
      </c>
      <c r="BY118" s="44" t="str">
        <f t="shared" si="1"/>
        <v>Show location</v>
      </c>
    </row>
    <row r="119" spans="1:77" x14ac:dyDescent="0.3">
      <c r="A119" s="51" t="s">
        <v>1566</v>
      </c>
      <c r="B119" t="s">
        <v>2650</v>
      </c>
      <c r="C119" t="s">
        <v>2647</v>
      </c>
      <c r="D119" t="s">
        <v>2648</v>
      </c>
      <c r="E119" t="s">
        <v>102</v>
      </c>
      <c r="F119" t="s">
        <v>1346</v>
      </c>
      <c r="G119" t="s">
        <v>1498</v>
      </c>
      <c r="H119" t="s">
        <v>1814</v>
      </c>
      <c r="I119" t="s">
        <v>1374</v>
      </c>
      <c r="J119" t="s">
        <v>1525</v>
      </c>
      <c r="K119" t="s">
        <v>1863</v>
      </c>
      <c r="L119" t="s">
        <v>864</v>
      </c>
      <c r="M119" t="s">
        <v>199</v>
      </c>
      <c r="N119" t="s">
        <v>1470</v>
      </c>
      <c r="O119">
        <v>14.143732999999999</v>
      </c>
      <c r="P119">
        <v>24.541167000000002</v>
      </c>
      <c r="Q119" t="s">
        <v>1</v>
      </c>
      <c r="R119" t="s">
        <v>94</v>
      </c>
      <c r="S119">
        <v>2176</v>
      </c>
      <c r="T119">
        <v>10572</v>
      </c>
      <c r="U119">
        <v>1281</v>
      </c>
      <c r="V119">
        <v>10221</v>
      </c>
      <c r="W119">
        <v>1215</v>
      </c>
      <c r="X119">
        <v>9891</v>
      </c>
      <c r="Y119">
        <v>66</v>
      </c>
      <c r="Z119">
        <v>330</v>
      </c>
      <c r="AI119" t="s">
        <v>1346</v>
      </c>
      <c r="AJ119" t="s">
        <v>1374</v>
      </c>
      <c r="AO119" t="s">
        <v>1745</v>
      </c>
      <c r="AP119" t="s">
        <v>1933</v>
      </c>
      <c r="AQ119" t="s">
        <v>1946</v>
      </c>
      <c r="AR119" t="s">
        <v>1471</v>
      </c>
      <c r="AS119">
        <v>1281</v>
      </c>
      <c r="AZ119">
        <v>184</v>
      </c>
      <c r="BA119">
        <v>92</v>
      </c>
      <c r="BB119">
        <v>552</v>
      </c>
      <c r="BC119">
        <v>276</v>
      </c>
      <c r="BD119">
        <v>1473</v>
      </c>
      <c r="BE119">
        <v>2304</v>
      </c>
      <c r="BF119">
        <v>2486</v>
      </c>
      <c r="BG119">
        <v>2486</v>
      </c>
      <c r="BH119">
        <v>184</v>
      </c>
      <c r="BI119">
        <v>184</v>
      </c>
      <c r="BJ119" t="s">
        <v>1334</v>
      </c>
      <c r="BK119" t="s">
        <v>2</v>
      </c>
      <c r="BL119" t="s">
        <v>7</v>
      </c>
      <c r="BM119" t="s">
        <v>7</v>
      </c>
      <c r="BN119" t="s">
        <v>7</v>
      </c>
      <c r="BO119" t="s">
        <v>1472</v>
      </c>
      <c r="BP119">
        <v>79</v>
      </c>
      <c r="BQ119">
        <v>4879</v>
      </c>
      <c r="BR119">
        <v>5342</v>
      </c>
      <c r="BS119" t="s">
        <v>1346</v>
      </c>
      <c r="BT119" t="s">
        <v>1374</v>
      </c>
      <c r="BU119" t="s">
        <v>1814</v>
      </c>
      <c r="BV119" t="s">
        <v>1863</v>
      </c>
      <c r="BW119" t="s">
        <v>1818</v>
      </c>
      <c r="BX119" t="s">
        <v>2372</v>
      </c>
      <c r="BY119" s="44" t="str">
        <f t="shared" si="1"/>
        <v>Show location</v>
      </c>
    </row>
    <row r="120" spans="1:77" x14ac:dyDescent="0.3">
      <c r="A120" s="51" t="s">
        <v>1496</v>
      </c>
      <c r="B120" t="s">
        <v>2650</v>
      </c>
      <c r="C120" t="s">
        <v>2647</v>
      </c>
      <c r="D120" t="s">
        <v>2648</v>
      </c>
      <c r="E120" t="s">
        <v>102</v>
      </c>
      <c r="F120" t="s">
        <v>1346</v>
      </c>
      <c r="G120" t="s">
        <v>1498</v>
      </c>
      <c r="H120" t="s">
        <v>1814</v>
      </c>
      <c r="I120" t="s">
        <v>1374</v>
      </c>
      <c r="J120" t="s">
        <v>1525</v>
      </c>
      <c r="K120" t="s">
        <v>1863</v>
      </c>
      <c r="L120" t="s">
        <v>865</v>
      </c>
      <c r="M120" t="s">
        <v>200</v>
      </c>
      <c r="N120" t="s">
        <v>1493</v>
      </c>
      <c r="O120">
        <v>14.339880000000001</v>
      </c>
      <c r="P120">
        <v>25.56457</v>
      </c>
      <c r="Q120" t="s">
        <v>1</v>
      </c>
      <c r="R120" t="s">
        <v>95</v>
      </c>
      <c r="S120">
        <v>33</v>
      </c>
      <c r="T120">
        <v>170</v>
      </c>
      <c r="U120">
        <v>103</v>
      </c>
      <c r="V120">
        <v>543</v>
      </c>
      <c r="W120">
        <v>103</v>
      </c>
      <c r="X120">
        <v>543</v>
      </c>
      <c r="AI120" t="s">
        <v>1346</v>
      </c>
      <c r="AJ120" t="s">
        <v>1668</v>
      </c>
      <c r="AK120" t="s">
        <v>1346</v>
      </c>
      <c r="AL120" t="s">
        <v>1374</v>
      </c>
      <c r="AM120" t="s">
        <v>1346</v>
      </c>
      <c r="AN120" t="s">
        <v>1371</v>
      </c>
      <c r="AO120" t="s">
        <v>1745</v>
      </c>
      <c r="AP120" t="s">
        <v>1946</v>
      </c>
      <c r="AQ120" t="s">
        <v>1933</v>
      </c>
      <c r="AR120" t="s">
        <v>1471</v>
      </c>
      <c r="AX120">
        <v>103</v>
      </c>
      <c r="AZ120">
        <v>5</v>
      </c>
      <c r="BA120">
        <v>11</v>
      </c>
      <c r="BB120">
        <v>11</v>
      </c>
      <c r="BC120">
        <v>11</v>
      </c>
      <c r="BD120">
        <v>93</v>
      </c>
      <c r="BE120">
        <v>127</v>
      </c>
      <c r="BF120">
        <v>115</v>
      </c>
      <c r="BG120">
        <v>143</v>
      </c>
      <c r="BH120">
        <v>11</v>
      </c>
      <c r="BI120">
        <v>16</v>
      </c>
      <c r="BJ120" t="s">
        <v>1676</v>
      </c>
      <c r="BK120" t="s">
        <v>2</v>
      </c>
      <c r="BL120" t="s">
        <v>7</v>
      </c>
      <c r="BM120" t="s">
        <v>7</v>
      </c>
      <c r="BN120" t="s">
        <v>7</v>
      </c>
      <c r="BO120" t="s">
        <v>1472</v>
      </c>
      <c r="BP120">
        <v>898</v>
      </c>
      <c r="BQ120">
        <v>235</v>
      </c>
      <c r="BR120">
        <v>308</v>
      </c>
      <c r="BS120" t="s">
        <v>1346</v>
      </c>
      <c r="BT120" t="s">
        <v>1375</v>
      </c>
      <c r="BU120" t="s">
        <v>1814</v>
      </c>
      <c r="BV120" t="s">
        <v>1859</v>
      </c>
      <c r="BW120" t="s">
        <v>1818</v>
      </c>
      <c r="BX120" t="s">
        <v>2010</v>
      </c>
      <c r="BY120" s="44" t="str">
        <f t="shared" si="1"/>
        <v>Show location</v>
      </c>
    </row>
    <row r="121" spans="1:77" x14ac:dyDescent="0.3">
      <c r="A121" s="51" t="s">
        <v>1530</v>
      </c>
      <c r="B121" t="s">
        <v>2650</v>
      </c>
      <c r="C121" t="s">
        <v>2647</v>
      </c>
      <c r="D121" t="s">
        <v>2648</v>
      </c>
      <c r="E121" t="s">
        <v>102</v>
      </c>
      <c r="F121" t="s">
        <v>1346</v>
      </c>
      <c r="G121" t="s">
        <v>1498</v>
      </c>
      <c r="H121" t="s">
        <v>1814</v>
      </c>
      <c r="I121" t="s">
        <v>1374</v>
      </c>
      <c r="J121" t="s">
        <v>1525</v>
      </c>
      <c r="K121" t="s">
        <v>1863</v>
      </c>
      <c r="L121" t="s">
        <v>866</v>
      </c>
      <c r="M121" t="s">
        <v>201</v>
      </c>
      <c r="N121" t="s">
        <v>1470</v>
      </c>
      <c r="O121">
        <v>14.198917</v>
      </c>
      <c r="P121">
        <v>24.668617000000001</v>
      </c>
      <c r="Q121" t="s">
        <v>6</v>
      </c>
      <c r="R121" t="s">
        <v>1497</v>
      </c>
      <c r="S121">
        <v>1320</v>
      </c>
      <c r="T121">
        <v>6640</v>
      </c>
      <c r="U121">
        <v>413</v>
      </c>
      <c r="V121">
        <v>1800</v>
      </c>
      <c r="W121">
        <v>413</v>
      </c>
      <c r="X121">
        <v>1800</v>
      </c>
      <c r="AI121" t="s">
        <v>1346</v>
      </c>
      <c r="AJ121" t="s">
        <v>1374</v>
      </c>
      <c r="AO121" t="s">
        <v>1745</v>
      </c>
      <c r="AP121" t="s">
        <v>1933</v>
      </c>
      <c r="AQ121" t="s">
        <v>1934</v>
      </c>
      <c r="AR121" t="s">
        <v>1471</v>
      </c>
      <c r="AX121">
        <v>413</v>
      </c>
      <c r="AZ121">
        <v>51</v>
      </c>
      <c r="BA121">
        <v>206</v>
      </c>
      <c r="BB121">
        <v>154</v>
      </c>
      <c r="BC121">
        <v>189</v>
      </c>
      <c r="BD121">
        <v>171</v>
      </c>
      <c r="BE121">
        <v>206</v>
      </c>
      <c r="BF121">
        <v>206</v>
      </c>
      <c r="BG121">
        <v>326</v>
      </c>
      <c r="BH121">
        <v>154</v>
      </c>
      <c r="BI121">
        <v>137</v>
      </c>
      <c r="BJ121" t="s">
        <v>1334</v>
      </c>
      <c r="BK121" t="s">
        <v>2</v>
      </c>
      <c r="BL121" t="s">
        <v>7</v>
      </c>
      <c r="BM121" t="s">
        <v>7</v>
      </c>
      <c r="BN121" t="s">
        <v>7</v>
      </c>
      <c r="BO121" t="s">
        <v>1472</v>
      </c>
      <c r="BP121">
        <v>927</v>
      </c>
      <c r="BQ121">
        <v>736</v>
      </c>
      <c r="BR121">
        <v>1064</v>
      </c>
      <c r="BS121" t="s">
        <v>1346</v>
      </c>
      <c r="BT121" t="s">
        <v>1374</v>
      </c>
      <c r="BU121" t="s">
        <v>1814</v>
      </c>
      <c r="BV121" t="s">
        <v>1863</v>
      </c>
      <c r="BW121" t="s">
        <v>1818</v>
      </c>
      <c r="BX121" t="s">
        <v>2218</v>
      </c>
      <c r="BY121" s="44" t="str">
        <f t="shared" si="1"/>
        <v>Show location</v>
      </c>
    </row>
    <row r="122" spans="1:77" x14ac:dyDescent="0.3">
      <c r="A122" s="51" t="s">
        <v>1566</v>
      </c>
      <c r="B122" t="s">
        <v>2650</v>
      </c>
      <c r="C122" t="s">
        <v>2647</v>
      </c>
      <c r="D122" t="s">
        <v>2648</v>
      </c>
      <c r="E122" t="s">
        <v>102</v>
      </c>
      <c r="F122" t="s">
        <v>1346</v>
      </c>
      <c r="G122" t="s">
        <v>1498</v>
      </c>
      <c r="H122" t="s">
        <v>1814</v>
      </c>
      <c r="I122" t="s">
        <v>1374</v>
      </c>
      <c r="J122" t="s">
        <v>1525</v>
      </c>
      <c r="K122" t="s">
        <v>1863</v>
      </c>
      <c r="L122" t="s">
        <v>867</v>
      </c>
      <c r="M122" t="s">
        <v>202</v>
      </c>
      <c r="N122" t="s">
        <v>1470</v>
      </c>
      <c r="O122">
        <v>14.237667</v>
      </c>
      <c r="P122">
        <v>24.653867000000002</v>
      </c>
      <c r="Q122" t="s">
        <v>6</v>
      </c>
      <c r="R122" t="s">
        <v>94</v>
      </c>
      <c r="S122">
        <v>7330</v>
      </c>
      <c r="T122">
        <v>44000</v>
      </c>
      <c r="U122">
        <v>6934</v>
      </c>
      <c r="V122">
        <v>34584</v>
      </c>
      <c r="W122">
        <v>6934</v>
      </c>
      <c r="X122">
        <v>34584</v>
      </c>
      <c r="AI122" t="s">
        <v>1346</v>
      </c>
      <c r="AJ122" t="s">
        <v>1374</v>
      </c>
      <c r="AK122" t="s">
        <v>1346</v>
      </c>
      <c r="AL122" t="s">
        <v>1376</v>
      </c>
      <c r="AO122" t="s">
        <v>1745</v>
      </c>
      <c r="AP122" t="s">
        <v>1933</v>
      </c>
      <c r="AQ122" t="s">
        <v>1946</v>
      </c>
      <c r="AR122" t="s">
        <v>1471</v>
      </c>
      <c r="AS122">
        <v>6934</v>
      </c>
      <c r="AZ122">
        <v>364</v>
      </c>
      <c r="BA122">
        <v>1820</v>
      </c>
      <c r="BB122">
        <v>2912</v>
      </c>
      <c r="BC122">
        <v>2548</v>
      </c>
      <c r="BD122">
        <v>5825</v>
      </c>
      <c r="BE122">
        <v>4005</v>
      </c>
      <c r="BF122">
        <v>7281</v>
      </c>
      <c r="BG122">
        <v>7281</v>
      </c>
      <c r="BH122">
        <v>1092</v>
      </c>
      <c r="BI122">
        <v>1456</v>
      </c>
      <c r="BJ122" t="s">
        <v>1334</v>
      </c>
      <c r="BK122" t="s">
        <v>2</v>
      </c>
      <c r="BL122" t="s">
        <v>5</v>
      </c>
      <c r="BM122" t="s">
        <v>7</v>
      </c>
      <c r="BN122" t="s">
        <v>7</v>
      </c>
      <c r="BO122" t="s">
        <v>1472</v>
      </c>
      <c r="BP122">
        <v>80</v>
      </c>
      <c r="BQ122">
        <v>17474</v>
      </c>
      <c r="BR122">
        <v>17110</v>
      </c>
      <c r="BS122" t="s">
        <v>1346</v>
      </c>
      <c r="BT122" t="s">
        <v>1374</v>
      </c>
      <c r="BU122" t="s">
        <v>1814</v>
      </c>
      <c r="BV122" t="s">
        <v>1863</v>
      </c>
      <c r="BW122" t="s">
        <v>1818</v>
      </c>
      <c r="BX122" t="s">
        <v>2373</v>
      </c>
      <c r="BY122" s="44" t="str">
        <f t="shared" si="1"/>
        <v>Show location</v>
      </c>
    </row>
    <row r="123" spans="1:77" x14ac:dyDescent="0.3">
      <c r="A123" s="51" t="s">
        <v>1532</v>
      </c>
      <c r="B123" t="s">
        <v>2650</v>
      </c>
      <c r="C123" t="s">
        <v>2647</v>
      </c>
      <c r="D123" t="s">
        <v>2648</v>
      </c>
      <c r="E123" t="s">
        <v>102</v>
      </c>
      <c r="F123" t="s">
        <v>1346</v>
      </c>
      <c r="G123" t="s">
        <v>1498</v>
      </c>
      <c r="H123" t="s">
        <v>1814</v>
      </c>
      <c r="I123" t="s">
        <v>1374</v>
      </c>
      <c r="J123" t="s">
        <v>1525</v>
      </c>
      <c r="K123" t="s">
        <v>1863</v>
      </c>
      <c r="L123" t="s">
        <v>868</v>
      </c>
      <c r="M123" t="s">
        <v>203</v>
      </c>
      <c r="N123" t="s">
        <v>1493</v>
      </c>
      <c r="O123">
        <v>14.352767</v>
      </c>
      <c r="P123">
        <v>25.072500000000002</v>
      </c>
      <c r="Q123" t="s">
        <v>1</v>
      </c>
      <c r="R123" t="s">
        <v>95</v>
      </c>
      <c r="S123">
        <v>32</v>
      </c>
      <c r="T123">
        <v>174</v>
      </c>
      <c r="U123">
        <v>125</v>
      </c>
      <c r="V123">
        <v>618</v>
      </c>
      <c r="W123">
        <v>125</v>
      </c>
      <c r="X123">
        <v>618</v>
      </c>
      <c r="AI123" t="s">
        <v>1346</v>
      </c>
      <c r="AJ123" t="s">
        <v>1374</v>
      </c>
      <c r="AO123" t="s">
        <v>1745</v>
      </c>
      <c r="AP123" t="s">
        <v>1933</v>
      </c>
      <c r="AQ123" t="s">
        <v>1946</v>
      </c>
      <c r="AR123" t="s">
        <v>1471</v>
      </c>
      <c r="AX123">
        <v>125</v>
      </c>
      <c r="AZ123">
        <v>17</v>
      </c>
      <c r="BA123">
        <v>9</v>
      </c>
      <c r="BB123">
        <v>17</v>
      </c>
      <c r="BC123">
        <v>17</v>
      </c>
      <c r="BD123">
        <v>77</v>
      </c>
      <c r="BE123">
        <v>120</v>
      </c>
      <c r="BF123">
        <v>172</v>
      </c>
      <c r="BG123">
        <v>146</v>
      </c>
      <c r="BH123">
        <v>26</v>
      </c>
      <c r="BI123">
        <v>17</v>
      </c>
      <c r="BJ123" t="s">
        <v>1676</v>
      </c>
      <c r="BK123" t="s">
        <v>2</v>
      </c>
      <c r="BL123" t="s">
        <v>7</v>
      </c>
      <c r="BM123" t="s">
        <v>7</v>
      </c>
      <c r="BN123" t="s">
        <v>7</v>
      </c>
      <c r="BO123" t="s">
        <v>1472</v>
      </c>
      <c r="BP123">
        <v>912</v>
      </c>
      <c r="BQ123">
        <v>309</v>
      </c>
      <c r="BR123">
        <v>309</v>
      </c>
      <c r="BS123" t="s">
        <v>1346</v>
      </c>
      <c r="BT123" t="s">
        <v>1374</v>
      </c>
      <c r="BU123" t="s">
        <v>1814</v>
      </c>
      <c r="BV123" t="s">
        <v>1863</v>
      </c>
      <c r="BW123" t="s">
        <v>1818</v>
      </c>
      <c r="BX123" t="s">
        <v>2233</v>
      </c>
      <c r="BY123" s="44" t="str">
        <f t="shared" si="1"/>
        <v>Show location</v>
      </c>
    </row>
    <row r="124" spans="1:77" x14ac:dyDescent="0.3">
      <c r="A124" s="51" t="s">
        <v>1564</v>
      </c>
      <c r="B124" t="s">
        <v>2650</v>
      </c>
      <c r="C124" t="s">
        <v>2647</v>
      </c>
      <c r="D124" t="s">
        <v>2648</v>
      </c>
      <c r="E124" t="s">
        <v>102</v>
      </c>
      <c r="F124" t="s">
        <v>1346</v>
      </c>
      <c r="G124" t="s">
        <v>1498</v>
      </c>
      <c r="H124" t="s">
        <v>1814</v>
      </c>
      <c r="I124" t="s">
        <v>1375</v>
      </c>
      <c r="J124" t="s">
        <v>1583</v>
      </c>
      <c r="K124" t="s">
        <v>1859</v>
      </c>
      <c r="L124" t="s">
        <v>869</v>
      </c>
      <c r="M124" t="s">
        <v>204</v>
      </c>
      <c r="N124" t="s">
        <v>1470</v>
      </c>
      <c r="O124">
        <v>14.149732999999999</v>
      </c>
      <c r="P124">
        <v>25.570647000000001</v>
      </c>
      <c r="Q124" t="s">
        <v>6</v>
      </c>
      <c r="R124" t="s">
        <v>94</v>
      </c>
      <c r="S124">
        <v>3016</v>
      </c>
      <c r="T124">
        <v>8879</v>
      </c>
      <c r="U124">
        <v>2552</v>
      </c>
      <c r="V124">
        <v>8257</v>
      </c>
      <c r="Y124">
        <v>2550</v>
      </c>
      <c r="Z124">
        <v>8246</v>
      </c>
      <c r="AG124">
        <v>2</v>
      </c>
      <c r="AH124">
        <v>11</v>
      </c>
      <c r="AI124" t="s">
        <v>1346</v>
      </c>
      <c r="AJ124" t="s">
        <v>1375</v>
      </c>
      <c r="AK124" t="s">
        <v>1346</v>
      </c>
      <c r="AL124" t="s">
        <v>1374</v>
      </c>
      <c r="AO124" t="s">
        <v>1745</v>
      </c>
      <c r="AP124" t="s">
        <v>1933</v>
      </c>
      <c r="AQ124" t="s">
        <v>1946</v>
      </c>
      <c r="AR124" t="s">
        <v>1471</v>
      </c>
      <c r="AS124">
        <v>2552</v>
      </c>
      <c r="AZ124">
        <v>87</v>
      </c>
      <c r="BA124">
        <v>435</v>
      </c>
      <c r="BB124">
        <v>695</v>
      </c>
      <c r="BC124">
        <v>608</v>
      </c>
      <c r="BD124">
        <v>1391</v>
      </c>
      <c r="BE124">
        <v>956</v>
      </c>
      <c r="BF124">
        <v>1738</v>
      </c>
      <c r="BG124">
        <v>1738</v>
      </c>
      <c r="BH124">
        <v>261</v>
      </c>
      <c r="BI124">
        <v>348</v>
      </c>
      <c r="BJ124" t="s">
        <v>1334</v>
      </c>
      <c r="BK124" t="s">
        <v>2</v>
      </c>
      <c r="BL124" t="s">
        <v>7</v>
      </c>
      <c r="BM124" t="s">
        <v>7</v>
      </c>
      <c r="BN124" t="s">
        <v>7</v>
      </c>
      <c r="BO124" t="s">
        <v>1472</v>
      </c>
      <c r="BP124">
        <v>1356</v>
      </c>
      <c r="BQ124">
        <v>4172</v>
      </c>
      <c r="BR124">
        <v>4085</v>
      </c>
      <c r="BS124" t="s">
        <v>1346</v>
      </c>
      <c r="BT124" t="s">
        <v>1375</v>
      </c>
      <c r="BU124" t="s">
        <v>1814</v>
      </c>
      <c r="BV124" t="s">
        <v>1859</v>
      </c>
      <c r="BW124" t="s">
        <v>1818</v>
      </c>
      <c r="BX124" t="s">
        <v>2362</v>
      </c>
      <c r="BY124" s="44" t="str">
        <f t="shared" si="1"/>
        <v>Show location</v>
      </c>
    </row>
    <row r="125" spans="1:77" x14ac:dyDescent="0.3">
      <c r="A125" s="51" t="s">
        <v>1625</v>
      </c>
      <c r="B125" t="s">
        <v>2650</v>
      </c>
      <c r="C125" t="s">
        <v>2647</v>
      </c>
      <c r="D125" t="s">
        <v>2648</v>
      </c>
      <c r="E125" t="s">
        <v>102</v>
      </c>
      <c r="F125" t="s">
        <v>1346</v>
      </c>
      <c r="G125" t="s">
        <v>1498</v>
      </c>
      <c r="H125" t="s">
        <v>1814</v>
      </c>
      <c r="I125" t="s">
        <v>1375</v>
      </c>
      <c r="J125" t="s">
        <v>1583</v>
      </c>
      <c r="K125" t="s">
        <v>1859</v>
      </c>
      <c r="L125" t="s">
        <v>870</v>
      </c>
      <c r="M125" t="s">
        <v>205</v>
      </c>
      <c r="N125" t="s">
        <v>1470</v>
      </c>
      <c r="O125">
        <v>14.170730000000001</v>
      </c>
      <c r="P125">
        <v>25.94248</v>
      </c>
      <c r="Q125" t="s">
        <v>1</v>
      </c>
      <c r="R125" t="s">
        <v>94</v>
      </c>
      <c r="S125">
        <v>35</v>
      </c>
      <c r="T125">
        <v>150</v>
      </c>
      <c r="U125">
        <v>60</v>
      </c>
      <c r="V125">
        <v>500</v>
      </c>
      <c r="W125">
        <v>60</v>
      </c>
      <c r="X125">
        <v>500</v>
      </c>
      <c r="AI125" t="s">
        <v>1346</v>
      </c>
      <c r="AJ125" t="s">
        <v>1375</v>
      </c>
      <c r="AO125" t="s">
        <v>1745</v>
      </c>
      <c r="AP125" t="s">
        <v>1471</v>
      </c>
      <c r="AQ125" t="s">
        <v>1471</v>
      </c>
      <c r="AR125" t="s">
        <v>1471</v>
      </c>
      <c r="AX125">
        <v>60</v>
      </c>
      <c r="AZ125">
        <v>30</v>
      </c>
      <c r="BA125">
        <v>21</v>
      </c>
      <c r="BB125">
        <v>38</v>
      </c>
      <c r="BC125">
        <v>59</v>
      </c>
      <c r="BD125">
        <v>81</v>
      </c>
      <c r="BE125">
        <v>97</v>
      </c>
      <c r="BF125">
        <v>64</v>
      </c>
      <c r="BG125">
        <v>93</v>
      </c>
      <c r="BH125">
        <v>13</v>
      </c>
      <c r="BI125">
        <v>4</v>
      </c>
      <c r="BJ125" t="s">
        <v>1334</v>
      </c>
      <c r="BK125" t="s">
        <v>2</v>
      </c>
      <c r="BL125" t="s">
        <v>5</v>
      </c>
      <c r="BM125" t="s">
        <v>5</v>
      </c>
      <c r="BN125" t="s">
        <v>5</v>
      </c>
      <c r="BO125" t="s">
        <v>1472</v>
      </c>
      <c r="BP125">
        <v>1675</v>
      </c>
      <c r="BQ125">
        <v>226</v>
      </c>
      <c r="BR125">
        <v>274</v>
      </c>
      <c r="BS125" t="s">
        <v>1346</v>
      </c>
      <c r="BT125" t="s">
        <v>1375</v>
      </c>
      <c r="BU125" t="s">
        <v>1814</v>
      </c>
      <c r="BV125" t="s">
        <v>1859</v>
      </c>
      <c r="BW125" t="s">
        <v>1818</v>
      </c>
      <c r="BX125" t="s">
        <v>2508</v>
      </c>
      <c r="BY125" s="44" t="str">
        <f t="shared" si="1"/>
        <v>Show location</v>
      </c>
    </row>
    <row r="126" spans="1:77" x14ac:dyDescent="0.3">
      <c r="A126" s="51" t="s">
        <v>1564</v>
      </c>
      <c r="B126" t="s">
        <v>2650</v>
      </c>
      <c r="C126" t="s">
        <v>2647</v>
      </c>
      <c r="D126" t="s">
        <v>2648</v>
      </c>
      <c r="E126" t="s">
        <v>102</v>
      </c>
      <c r="F126" t="s">
        <v>1346</v>
      </c>
      <c r="G126" t="s">
        <v>1498</v>
      </c>
      <c r="H126" t="s">
        <v>1814</v>
      </c>
      <c r="I126" t="s">
        <v>1375</v>
      </c>
      <c r="J126" t="s">
        <v>1583</v>
      </c>
      <c r="K126" t="s">
        <v>1859</v>
      </c>
      <c r="L126" t="s">
        <v>871</v>
      </c>
      <c r="M126" t="s">
        <v>206</v>
      </c>
      <c r="N126" t="s">
        <v>1470</v>
      </c>
      <c r="O126">
        <v>14.148712</v>
      </c>
      <c r="P126">
        <v>25.562041000000001</v>
      </c>
      <c r="Q126" t="s">
        <v>6</v>
      </c>
      <c r="R126" t="s">
        <v>94</v>
      </c>
      <c r="S126">
        <v>100</v>
      </c>
      <c r="T126">
        <v>500</v>
      </c>
      <c r="U126">
        <v>134</v>
      </c>
      <c r="V126">
        <v>640</v>
      </c>
      <c r="W126">
        <v>134</v>
      </c>
      <c r="X126">
        <v>640</v>
      </c>
      <c r="AI126" t="s">
        <v>1346</v>
      </c>
      <c r="AJ126" t="s">
        <v>1375</v>
      </c>
      <c r="AK126" t="s">
        <v>1346</v>
      </c>
      <c r="AL126" t="s">
        <v>1674</v>
      </c>
      <c r="AO126" t="s">
        <v>1745</v>
      </c>
      <c r="AP126" t="s">
        <v>1933</v>
      </c>
      <c r="AQ126" t="s">
        <v>1946</v>
      </c>
      <c r="AR126" t="s">
        <v>1471</v>
      </c>
      <c r="AS126">
        <v>134</v>
      </c>
      <c r="AZ126">
        <v>7</v>
      </c>
      <c r="BA126">
        <v>34</v>
      </c>
      <c r="BB126">
        <v>54</v>
      </c>
      <c r="BC126">
        <v>47</v>
      </c>
      <c r="BD126">
        <v>108</v>
      </c>
      <c r="BE126">
        <v>73</v>
      </c>
      <c r="BF126">
        <v>135</v>
      </c>
      <c r="BG126">
        <v>135</v>
      </c>
      <c r="BH126">
        <v>20</v>
      </c>
      <c r="BI126">
        <v>27</v>
      </c>
      <c r="BJ126" t="s">
        <v>1334</v>
      </c>
      <c r="BK126" t="s">
        <v>2</v>
      </c>
      <c r="BL126" t="s">
        <v>5</v>
      </c>
      <c r="BM126" t="s">
        <v>7</v>
      </c>
      <c r="BN126" t="s">
        <v>7</v>
      </c>
      <c r="BO126" t="s">
        <v>1472</v>
      </c>
      <c r="BP126">
        <v>1357</v>
      </c>
      <c r="BQ126">
        <v>324</v>
      </c>
      <c r="BR126">
        <v>316</v>
      </c>
      <c r="BS126" t="s">
        <v>1346</v>
      </c>
      <c r="BT126" t="s">
        <v>1375</v>
      </c>
      <c r="BU126" t="s">
        <v>1814</v>
      </c>
      <c r="BV126" t="s">
        <v>1859</v>
      </c>
      <c r="BW126" t="s">
        <v>1818</v>
      </c>
      <c r="BX126" t="s">
        <v>2363</v>
      </c>
      <c r="BY126" s="44" t="str">
        <f t="shared" si="1"/>
        <v>Show location</v>
      </c>
    </row>
    <row r="127" spans="1:77" x14ac:dyDescent="0.3">
      <c r="A127" s="51" t="s">
        <v>1625</v>
      </c>
      <c r="B127" t="s">
        <v>2650</v>
      </c>
      <c r="C127" t="s">
        <v>2647</v>
      </c>
      <c r="D127" t="s">
        <v>2648</v>
      </c>
      <c r="E127" t="s">
        <v>102</v>
      </c>
      <c r="F127" t="s">
        <v>1346</v>
      </c>
      <c r="G127" t="s">
        <v>1498</v>
      </c>
      <c r="H127" t="s">
        <v>1814</v>
      </c>
      <c r="I127" t="s">
        <v>1375</v>
      </c>
      <c r="J127" t="s">
        <v>1583</v>
      </c>
      <c r="K127" t="s">
        <v>1859</v>
      </c>
      <c r="L127" t="s">
        <v>872</v>
      </c>
      <c r="M127" t="s">
        <v>207</v>
      </c>
      <c r="N127" t="s">
        <v>1470</v>
      </c>
      <c r="O127">
        <v>14.195838999999999</v>
      </c>
      <c r="P127">
        <v>25.544165</v>
      </c>
      <c r="Q127" t="s">
        <v>1</v>
      </c>
      <c r="R127" t="s">
        <v>95</v>
      </c>
      <c r="S127">
        <v>5</v>
      </c>
      <c r="T127">
        <v>30</v>
      </c>
      <c r="U127">
        <v>8</v>
      </c>
      <c r="V127">
        <v>43</v>
      </c>
      <c r="Y127">
        <v>5</v>
      </c>
      <c r="Z127">
        <v>30</v>
      </c>
      <c r="AE127">
        <v>3</v>
      </c>
      <c r="AF127">
        <v>13</v>
      </c>
      <c r="AI127" t="s">
        <v>1346</v>
      </c>
      <c r="AJ127" t="s">
        <v>1375</v>
      </c>
      <c r="AK127" t="s">
        <v>1346</v>
      </c>
      <c r="AL127" t="s">
        <v>1374</v>
      </c>
      <c r="AO127" t="s">
        <v>1745</v>
      </c>
      <c r="AP127" t="s">
        <v>1471</v>
      </c>
      <c r="AQ127" t="s">
        <v>1471</v>
      </c>
      <c r="AR127" t="s">
        <v>1471</v>
      </c>
      <c r="AV127">
        <v>8</v>
      </c>
      <c r="AZ127">
        <v>1</v>
      </c>
      <c r="BA127">
        <v>4</v>
      </c>
      <c r="BB127">
        <v>8</v>
      </c>
      <c r="BC127">
        <v>9</v>
      </c>
      <c r="BD127">
        <v>5</v>
      </c>
      <c r="BE127">
        <v>9</v>
      </c>
      <c r="BF127">
        <v>7</v>
      </c>
      <c r="BG127">
        <v>0</v>
      </c>
      <c r="BH127">
        <v>0</v>
      </c>
      <c r="BI127">
        <v>0</v>
      </c>
      <c r="BJ127" t="s">
        <v>1334</v>
      </c>
      <c r="BK127" t="s">
        <v>2</v>
      </c>
      <c r="BL127" t="s">
        <v>5</v>
      </c>
      <c r="BM127" t="s">
        <v>7</v>
      </c>
      <c r="BN127" t="s">
        <v>7</v>
      </c>
      <c r="BO127" t="s">
        <v>1472</v>
      </c>
      <c r="BP127">
        <v>1612</v>
      </c>
      <c r="BQ127">
        <v>21</v>
      </c>
      <c r="BR127">
        <v>22</v>
      </c>
      <c r="BS127" t="s">
        <v>1346</v>
      </c>
      <c r="BT127" t="s">
        <v>1375</v>
      </c>
      <c r="BU127" t="s">
        <v>1814</v>
      </c>
      <c r="BV127" t="s">
        <v>1859</v>
      </c>
      <c r="BW127" t="s">
        <v>1818</v>
      </c>
      <c r="BX127" t="s">
        <v>2509</v>
      </c>
      <c r="BY127" s="44" t="str">
        <f t="shared" si="1"/>
        <v>Show location</v>
      </c>
    </row>
    <row r="128" spans="1:77" x14ac:dyDescent="0.3">
      <c r="A128" s="51" t="s">
        <v>1620</v>
      </c>
      <c r="B128" t="s">
        <v>2650</v>
      </c>
      <c r="C128" t="s">
        <v>2647</v>
      </c>
      <c r="D128" t="s">
        <v>2648</v>
      </c>
      <c r="E128" t="s">
        <v>102</v>
      </c>
      <c r="F128" t="s">
        <v>1346</v>
      </c>
      <c r="G128" t="s">
        <v>1498</v>
      </c>
      <c r="H128" t="s">
        <v>1814</v>
      </c>
      <c r="I128" t="s">
        <v>1375</v>
      </c>
      <c r="J128" t="s">
        <v>1583</v>
      </c>
      <c r="K128" t="s">
        <v>1859</v>
      </c>
      <c r="L128" t="s">
        <v>873</v>
      </c>
      <c r="M128" t="s">
        <v>208</v>
      </c>
      <c r="N128" t="s">
        <v>1470</v>
      </c>
      <c r="O128">
        <v>14.377065</v>
      </c>
      <c r="P128">
        <v>25.837491</v>
      </c>
      <c r="Q128" t="s">
        <v>1</v>
      </c>
      <c r="R128" t="s">
        <v>95</v>
      </c>
      <c r="S128">
        <v>4</v>
      </c>
      <c r="T128">
        <v>20</v>
      </c>
      <c r="U128">
        <v>4</v>
      </c>
      <c r="V128">
        <v>20</v>
      </c>
      <c r="Y128">
        <v>4</v>
      </c>
      <c r="Z128">
        <v>20</v>
      </c>
      <c r="AI128" t="s">
        <v>1346</v>
      </c>
      <c r="AJ128" t="s">
        <v>1375</v>
      </c>
      <c r="AO128" t="s">
        <v>1745</v>
      </c>
      <c r="AP128" t="s">
        <v>1939</v>
      </c>
      <c r="AQ128" t="s">
        <v>1933</v>
      </c>
      <c r="AR128" t="s">
        <v>1471</v>
      </c>
      <c r="AX128">
        <v>4</v>
      </c>
      <c r="AZ128">
        <v>2</v>
      </c>
      <c r="BA128">
        <v>0</v>
      </c>
      <c r="BB128">
        <v>0</v>
      </c>
      <c r="BC128">
        <v>3</v>
      </c>
      <c r="BD128">
        <v>4</v>
      </c>
      <c r="BE128">
        <v>4</v>
      </c>
      <c r="BF128">
        <v>2</v>
      </c>
      <c r="BG128">
        <v>2</v>
      </c>
      <c r="BH128">
        <v>2</v>
      </c>
      <c r="BI128">
        <v>1</v>
      </c>
      <c r="BJ128" t="s">
        <v>1334</v>
      </c>
      <c r="BK128" t="s">
        <v>2</v>
      </c>
      <c r="BL128" t="s">
        <v>7</v>
      </c>
      <c r="BM128" t="s">
        <v>5</v>
      </c>
      <c r="BN128" t="s">
        <v>5</v>
      </c>
      <c r="BO128" t="s">
        <v>1472</v>
      </c>
      <c r="BP128">
        <v>1651</v>
      </c>
      <c r="BQ128">
        <v>10</v>
      </c>
      <c r="BR128">
        <v>10</v>
      </c>
      <c r="BS128" t="s">
        <v>1346</v>
      </c>
      <c r="BT128" t="s">
        <v>1375</v>
      </c>
      <c r="BU128" t="s">
        <v>1814</v>
      </c>
      <c r="BV128" t="s">
        <v>1859</v>
      </c>
      <c r="BW128" t="s">
        <v>1818</v>
      </c>
      <c r="BX128" t="s">
        <v>2489</v>
      </c>
      <c r="BY128" s="44" t="str">
        <f t="shared" si="1"/>
        <v>Show location</v>
      </c>
    </row>
    <row r="129" spans="1:77" x14ac:dyDescent="0.3">
      <c r="A129" s="51" t="s">
        <v>1625</v>
      </c>
      <c r="B129" t="s">
        <v>2650</v>
      </c>
      <c r="C129" t="s">
        <v>2647</v>
      </c>
      <c r="D129" t="s">
        <v>2648</v>
      </c>
      <c r="E129" t="s">
        <v>102</v>
      </c>
      <c r="F129" t="s">
        <v>1346</v>
      </c>
      <c r="G129" t="s">
        <v>1498</v>
      </c>
      <c r="H129" t="s">
        <v>1814</v>
      </c>
      <c r="I129" t="s">
        <v>1375</v>
      </c>
      <c r="J129" t="s">
        <v>1583</v>
      </c>
      <c r="K129" t="s">
        <v>1859</v>
      </c>
      <c r="L129" t="s">
        <v>874</v>
      </c>
      <c r="M129" t="s">
        <v>209</v>
      </c>
      <c r="N129" t="s">
        <v>1470</v>
      </c>
      <c r="O129">
        <v>14.137149000000001</v>
      </c>
      <c r="P129">
        <v>25.525721999999998</v>
      </c>
      <c r="Q129" t="s">
        <v>6</v>
      </c>
      <c r="R129" t="s">
        <v>1497</v>
      </c>
      <c r="S129">
        <v>189</v>
      </c>
      <c r="T129">
        <v>1165</v>
      </c>
      <c r="U129">
        <v>189</v>
      </c>
      <c r="V129">
        <v>1165</v>
      </c>
      <c r="W129">
        <v>189</v>
      </c>
      <c r="X129">
        <v>1165</v>
      </c>
      <c r="AI129" t="s">
        <v>1346</v>
      </c>
      <c r="AJ129" t="s">
        <v>1375</v>
      </c>
      <c r="AK129" t="s">
        <v>1346</v>
      </c>
      <c r="AL129" t="s">
        <v>1674</v>
      </c>
      <c r="AO129" t="s">
        <v>1745</v>
      </c>
      <c r="AP129" t="s">
        <v>1471</v>
      </c>
      <c r="AQ129" t="s">
        <v>1471</v>
      </c>
      <c r="AR129" t="s">
        <v>1471</v>
      </c>
      <c r="AU129">
        <v>189</v>
      </c>
      <c r="AZ129">
        <v>72</v>
      </c>
      <c r="BA129">
        <v>21</v>
      </c>
      <c r="BB129">
        <v>134</v>
      </c>
      <c r="BC129">
        <v>144</v>
      </c>
      <c r="BD129">
        <v>155</v>
      </c>
      <c r="BE129">
        <v>216</v>
      </c>
      <c r="BF129">
        <v>155</v>
      </c>
      <c r="BG129">
        <v>237</v>
      </c>
      <c r="BH129">
        <v>0</v>
      </c>
      <c r="BI129">
        <v>31</v>
      </c>
      <c r="BJ129" t="s">
        <v>1334</v>
      </c>
      <c r="BK129" t="s">
        <v>2</v>
      </c>
      <c r="BL129" t="s">
        <v>5</v>
      </c>
      <c r="BM129" t="s">
        <v>5</v>
      </c>
      <c r="BN129" t="s">
        <v>7</v>
      </c>
      <c r="BO129" t="s">
        <v>1472</v>
      </c>
      <c r="BP129">
        <v>1617</v>
      </c>
      <c r="BQ129">
        <v>516</v>
      </c>
      <c r="BR129">
        <v>649</v>
      </c>
      <c r="BS129" t="s">
        <v>1346</v>
      </c>
      <c r="BT129" t="s">
        <v>1375</v>
      </c>
      <c r="BU129" t="s">
        <v>1814</v>
      </c>
      <c r="BV129" t="s">
        <v>1859</v>
      </c>
      <c r="BW129" t="s">
        <v>1818</v>
      </c>
      <c r="BX129" t="s">
        <v>2510</v>
      </c>
      <c r="BY129" s="44" t="str">
        <f t="shared" si="1"/>
        <v>Show location</v>
      </c>
    </row>
    <row r="130" spans="1:77" x14ac:dyDescent="0.3">
      <c r="A130" s="51" t="s">
        <v>1625</v>
      </c>
      <c r="B130" t="s">
        <v>2650</v>
      </c>
      <c r="C130" t="s">
        <v>2647</v>
      </c>
      <c r="D130" t="s">
        <v>2648</v>
      </c>
      <c r="E130" t="s">
        <v>102</v>
      </c>
      <c r="F130" t="s">
        <v>1346</v>
      </c>
      <c r="G130" t="s">
        <v>1498</v>
      </c>
      <c r="H130" t="s">
        <v>1814</v>
      </c>
      <c r="I130" t="s">
        <v>1375</v>
      </c>
      <c r="J130" t="s">
        <v>1583</v>
      </c>
      <c r="K130" t="s">
        <v>1859</v>
      </c>
      <c r="L130" t="s">
        <v>875</v>
      </c>
      <c r="M130" t="s">
        <v>210</v>
      </c>
      <c r="N130" t="s">
        <v>1470</v>
      </c>
      <c r="O130">
        <v>14.136018999999999</v>
      </c>
      <c r="P130">
        <v>25.560979</v>
      </c>
      <c r="Q130" t="s">
        <v>6</v>
      </c>
      <c r="R130" t="s">
        <v>1497</v>
      </c>
      <c r="S130">
        <v>540</v>
      </c>
      <c r="T130">
        <v>3430</v>
      </c>
      <c r="U130">
        <v>200</v>
      </c>
      <c r="V130">
        <v>1000</v>
      </c>
      <c r="W130">
        <v>200</v>
      </c>
      <c r="X130">
        <v>1000</v>
      </c>
      <c r="AI130" t="s">
        <v>1346</v>
      </c>
      <c r="AJ130" t="s">
        <v>1375</v>
      </c>
      <c r="AO130" t="s">
        <v>1745</v>
      </c>
      <c r="AP130" t="s">
        <v>1471</v>
      </c>
      <c r="AQ130" t="s">
        <v>1471</v>
      </c>
      <c r="AR130" t="s">
        <v>1471</v>
      </c>
      <c r="AX130">
        <v>200</v>
      </c>
      <c r="AZ130">
        <v>64</v>
      </c>
      <c r="BA130">
        <v>18</v>
      </c>
      <c r="BB130">
        <v>45</v>
      </c>
      <c r="BC130">
        <v>127</v>
      </c>
      <c r="BD130">
        <v>173</v>
      </c>
      <c r="BE130">
        <v>191</v>
      </c>
      <c r="BF130">
        <v>164</v>
      </c>
      <c r="BG130">
        <v>209</v>
      </c>
      <c r="BH130">
        <v>0</v>
      </c>
      <c r="BI130">
        <v>9</v>
      </c>
      <c r="BJ130" t="s">
        <v>1334</v>
      </c>
      <c r="BK130" t="s">
        <v>2</v>
      </c>
      <c r="BL130" t="s">
        <v>5</v>
      </c>
      <c r="BM130" t="s">
        <v>5</v>
      </c>
      <c r="BN130" t="s">
        <v>5</v>
      </c>
      <c r="BO130" t="s">
        <v>1472</v>
      </c>
      <c r="BP130">
        <v>1689</v>
      </c>
      <c r="BQ130">
        <v>446</v>
      </c>
      <c r="BR130">
        <v>554</v>
      </c>
      <c r="BS130" t="s">
        <v>1346</v>
      </c>
      <c r="BT130" t="s">
        <v>1375</v>
      </c>
      <c r="BU130" t="s">
        <v>1814</v>
      </c>
      <c r="BV130" t="s">
        <v>1859</v>
      </c>
      <c r="BW130" t="s">
        <v>1818</v>
      </c>
      <c r="BX130" t="s">
        <v>2511</v>
      </c>
      <c r="BY130" s="44" t="str">
        <f t="shared" ref="BY130:BY193" si="2">HYPERLINK(CONCATENATE("http://maps.google.com/?t=k&amp;q=",O131,",",P131),"Show location")</f>
        <v>Show location</v>
      </c>
    </row>
    <row r="131" spans="1:77" x14ac:dyDescent="0.3">
      <c r="A131" s="51" t="s">
        <v>1625</v>
      </c>
      <c r="B131" t="s">
        <v>2650</v>
      </c>
      <c r="C131" t="s">
        <v>2647</v>
      </c>
      <c r="D131" t="s">
        <v>2648</v>
      </c>
      <c r="E131" t="s">
        <v>102</v>
      </c>
      <c r="F131" t="s">
        <v>1346</v>
      </c>
      <c r="G131" t="s">
        <v>1498</v>
      </c>
      <c r="H131" t="s">
        <v>1814</v>
      </c>
      <c r="I131" t="s">
        <v>1375</v>
      </c>
      <c r="J131" t="s">
        <v>1583</v>
      </c>
      <c r="K131" t="s">
        <v>1859</v>
      </c>
      <c r="L131" t="s">
        <v>876</v>
      </c>
      <c r="M131" t="s">
        <v>211</v>
      </c>
      <c r="N131" t="s">
        <v>1470</v>
      </c>
      <c r="O131">
        <v>14.2865</v>
      </c>
      <c r="P131">
        <v>25.890599999999999</v>
      </c>
      <c r="Q131" t="s">
        <v>1</v>
      </c>
      <c r="R131" t="s">
        <v>95</v>
      </c>
      <c r="S131">
        <v>8</v>
      </c>
      <c r="T131">
        <v>36</v>
      </c>
      <c r="U131">
        <v>8</v>
      </c>
      <c r="V131">
        <v>36</v>
      </c>
      <c r="W131">
        <v>8</v>
      </c>
      <c r="X131">
        <v>36</v>
      </c>
      <c r="AI131" t="s">
        <v>1346</v>
      </c>
      <c r="AJ131" t="s">
        <v>1375</v>
      </c>
      <c r="AO131" t="s">
        <v>1745</v>
      </c>
      <c r="AP131" t="s">
        <v>1933</v>
      </c>
      <c r="AQ131" t="s">
        <v>1934</v>
      </c>
      <c r="AR131" t="s">
        <v>1471</v>
      </c>
      <c r="AX131">
        <v>8</v>
      </c>
      <c r="AZ131">
        <v>3</v>
      </c>
      <c r="BA131">
        <v>2</v>
      </c>
      <c r="BB131">
        <v>0</v>
      </c>
      <c r="BC131">
        <v>4</v>
      </c>
      <c r="BD131">
        <v>9</v>
      </c>
      <c r="BE131">
        <v>10</v>
      </c>
      <c r="BF131">
        <v>2</v>
      </c>
      <c r="BG131">
        <v>4</v>
      </c>
      <c r="BH131">
        <v>0</v>
      </c>
      <c r="BI131">
        <v>2</v>
      </c>
      <c r="BJ131" t="s">
        <v>1676</v>
      </c>
      <c r="BK131" t="s">
        <v>2</v>
      </c>
      <c r="BL131" t="s">
        <v>7</v>
      </c>
      <c r="BM131" t="s">
        <v>7</v>
      </c>
      <c r="BN131" t="s">
        <v>7</v>
      </c>
      <c r="BO131" t="s">
        <v>1472</v>
      </c>
      <c r="BP131">
        <v>1656</v>
      </c>
      <c r="BQ131">
        <v>14</v>
      </c>
      <c r="BR131">
        <v>22</v>
      </c>
      <c r="BS131" t="s">
        <v>1346</v>
      </c>
      <c r="BT131" t="s">
        <v>1375</v>
      </c>
      <c r="BU131" t="s">
        <v>1814</v>
      </c>
      <c r="BV131" t="s">
        <v>1859</v>
      </c>
      <c r="BW131" t="s">
        <v>1818</v>
      </c>
      <c r="BX131" t="s">
        <v>2512</v>
      </c>
      <c r="BY131" s="44" t="str">
        <f t="shared" si="2"/>
        <v>Show location</v>
      </c>
    </row>
    <row r="132" spans="1:77" x14ac:dyDescent="0.3">
      <c r="A132" s="51" t="s">
        <v>1625</v>
      </c>
      <c r="B132" t="s">
        <v>2650</v>
      </c>
      <c r="C132" t="s">
        <v>2647</v>
      </c>
      <c r="D132" t="s">
        <v>2648</v>
      </c>
      <c r="E132" t="s">
        <v>102</v>
      </c>
      <c r="F132" t="s">
        <v>1346</v>
      </c>
      <c r="G132" t="s">
        <v>1498</v>
      </c>
      <c r="H132" t="s">
        <v>1814</v>
      </c>
      <c r="I132" t="s">
        <v>1375</v>
      </c>
      <c r="J132" t="s">
        <v>1583</v>
      </c>
      <c r="K132" t="s">
        <v>1859</v>
      </c>
      <c r="L132" t="s">
        <v>877</v>
      </c>
      <c r="M132" t="s">
        <v>212</v>
      </c>
      <c r="N132" t="s">
        <v>1470</v>
      </c>
      <c r="O132">
        <v>14.309448</v>
      </c>
      <c r="P132">
        <v>25.789359999999999</v>
      </c>
      <c r="Q132" t="s">
        <v>1</v>
      </c>
      <c r="R132" t="s">
        <v>95</v>
      </c>
      <c r="S132">
        <v>2</v>
      </c>
      <c r="T132">
        <v>9</v>
      </c>
      <c r="U132">
        <v>2</v>
      </c>
      <c r="V132">
        <v>9</v>
      </c>
      <c r="Y132">
        <v>2</v>
      </c>
      <c r="Z132">
        <v>9</v>
      </c>
      <c r="AI132" t="s">
        <v>1346</v>
      </c>
      <c r="AJ132" t="s">
        <v>1375</v>
      </c>
      <c r="AO132" t="s">
        <v>1933</v>
      </c>
      <c r="AP132" t="s">
        <v>1946</v>
      </c>
      <c r="AQ132" t="s">
        <v>1745</v>
      </c>
      <c r="AR132" t="s">
        <v>1471</v>
      </c>
      <c r="AX132">
        <v>2</v>
      </c>
      <c r="AZ132">
        <v>0</v>
      </c>
      <c r="BA132">
        <v>1</v>
      </c>
      <c r="BB132">
        <v>3</v>
      </c>
      <c r="BC132">
        <v>2</v>
      </c>
      <c r="BD132">
        <v>1</v>
      </c>
      <c r="BE132">
        <v>0</v>
      </c>
      <c r="BF132">
        <v>1</v>
      </c>
      <c r="BG132">
        <v>1</v>
      </c>
      <c r="BH132">
        <v>0</v>
      </c>
      <c r="BI132">
        <v>0</v>
      </c>
      <c r="BJ132" t="s">
        <v>1334</v>
      </c>
      <c r="BK132" t="s">
        <v>2</v>
      </c>
      <c r="BL132" t="s">
        <v>7</v>
      </c>
      <c r="BM132" t="s">
        <v>7</v>
      </c>
      <c r="BN132" t="s">
        <v>7</v>
      </c>
      <c r="BO132" t="s">
        <v>1472</v>
      </c>
      <c r="BP132">
        <v>1628</v>
      </c>
      <c r="BQ132">
        <v>5</v>
      </c>
      <c r="BR132">
        <v>4</v>
      </c>
      <c r="BS132" t="s">
        <v>1346</v>
      </c>
      <c r="BT132" t="s">
        <v>1375</v>
      </c>
      <c r="BU132" t="s">
        <v>1814</v>
      </c>
      <c r="BV132" t="s">
        <v>1859</v>
      </c>
      <c r="BW132" t="s">
        <v>1818</v>
      </c>
      <c r="BX132" t="s">
        <v>2513</v>
      </c>
      <c r="BY132" s="44" t="str">
        <f t="shared" si="2"/>
        <v>Show location</v>
      </c>
    </row>
    <row r="133" spans="1:77" x14ac:dyDescent="0.3">
      <c r="A133" s="51" t="s">
        <v>1625</v>
      </c>
      <c r="B133" t="s">
        <v>2650</v>
      </c>
      <c r="C133" t="s">
        <v>2647</v>
      </c>
      <c r="D133" t="s">
        <v>2648</v>
      </c>
      <c r="E133" t="s">
        <v>102</v>
      </c>
      <c r="F133" t="s">
        <v>1346</v>
      </c>
      <c r="G133" t="s">
        <v>1498</v>
      </c>
      <c r="H133" t="s">
        <v>1814</v>
      </c>
      <c r="I133" t="s">
        <v>1375</v>
      </c>
      <c r="J133" t="s">
        <v>1583</v>
      </c>
      <c r="K133" t="s">
        <v>1859</v>
      </c>
      <c r="L133" t="s">
        <v>878</v>
      </c>
      <c r="M133" t="s">
        <v>213</v>
      </c>
      <c r="N133" t="s">
        <v>1470</v>
      </c>
      <c r="O133">
        <v>14.501664</v>
      </c>
      <c r="P133">
        <v>25.825683999999999</v>
      </c>
      <c r="Q133" t="s">
        <v>1</v>
      </c>
      <c r="R133" t="s">
        <v>95</v>
      </c>
      <c r="S133">
        <v>4</v>
      </c>
      <c r="T133">
        <v>20</v>
      </c>
      <c r="U133">
        <v>4</v>
      </c>
      <c r="V133">
        <v>21</v>
      </c>
      <c r="W133">
        <v>4</v>
      </c>
      <c r="X133">
        <v>21</v>
      </c>
      <c r="AI133" t="s">
        <v>1346</v>
      </c>
      <c r="AJ133" t="s">
        <v>1375</v>
      </c>
      <c r="AO133" t="s">
        <v>1933</v>
      </c>
      <c r="AP133" t="s">
        <v>1471</v>
      </c>
      <c r="AQ133" t="s">
        <v>1471</v>
      </c>
      <c r="AR133" t="s">
        <v>1471</v>
      </c>
      <c r="AT133">
        <v>4</v>
      </c>
      <c r="AZ133">
        <v>2</v>
      </c>
      <c r="BA133">
        <v>3</v>
      </c>
      <c r="BB133">
        <v>4</v>
      </c>
      <c r="BC133">
        <v>3</v>
      </c>
      <c r="BD133">
        <v>5</v>
      </c>
      <c r="BE133">
        <v>1</v>
      </c>
      <c r="BF133">
        <v>3</v>
      </c>
      <c r="BG133">
        <v>0</v>
      </c>
      <c r="BH133">
        <v>0</v>
      </c>
      <c r="BI133">
        <v>0</v>
      </c>
      <c r="BJ133" t="s">
        <v>1676</v>
      </c>
      <c r="BK133" t="s">
        <v>2</v>
      </c>
      <c r="BL133" t="s">
        <v>5</v>
      </c>
      <c r="BM133" t="s">
        <v>5</v>
      </c>
      <c r="BN133" t="s">
        <v>5</v>
      </c>
      <c r="BO133" t="s">
        <v>1472</v>
      </c>
      <c r="BP133">
        <v>1618</v>
      </c>
      <c r="BQ133">
        <v>14</v>
      </c>
      <c r="BR133">
        <v>7</v>
      </c>
      <c r="BS133" t="s">
        <v>1346</v>
      </c>
      <c r="BT133" t="s">
        <v>1375</v>
      </c>
      <c r="BU133" t="s">
        <v>1814</v>
      </c>
      <c r="BV133" t="s">
        <v>1859</v>
      </c>
      <c r="BW133" t="s">
        <v>1818</v>
      </c>
      <c r="BX133" t="s">
        <v>2514</v>
      </c>
      <c r="BY133" s="44" t="str">
        <f t="shared" si="2"/>
        <v>Show location</v>
      </c>
    </row>
    <row r="134" spans="1:77" x14ac:dyDescent="0.3">
      <c r="A134" s="51" t="s">
        <v>1625</v>
      </c>
      <c r="B134" t="s">
        <v>2650</v>
      </c>
      <c r="C134" t="s">
        <v>2647</v>
      </c>
      <c r="D134" t="s">
        <v>2648</v>
      </c>
      <c r="E134" t="s">
        <v>102</v>
      </c>
      <c r="F134" t="s">
        <v>1346</v>
      </c>
      <c r="G134" t="s">
        <v>1498</v>
      </c>
      <c r="H134" t="s">
        <v>1814</v>
      </c>
      <c r="I134" t="s">
        <v>1375</v>
      </c>
      <c r="J134" t="s">
        <v>1583</v>
      </c>
      <c r="K134" t="s">
        <v>1859</v>
      </c>
      <c r="L134" t="s">
        <v>879</v>
      </c>
      <c r="M134" t="s">
        <v>214</v>
      </c>
      <c r="N134" t="s">
        <v>1470</v>
      </c>
      <c r="O134">
        <v>14.195952999999999</v>
      </c>
      <c r="P134">
        <v>25.36927</v>
      </c>
      <c r="Q134" t="s">
        <v>1</v>
      </c>
      <c r="R134" t="s">
        <v>95</v>
      </c>
      <c r="S134">
        <v>3</v>
      </c>
      <c r="T134">
        <v>15</v>
      </c>
      <c r="U134">
        <v>3</v>
      </c>
      <c r="V134">
        <v>15</v>
      </c>
      <c r="W134">
        <v>3</v>
      </c>
      <c r="X134">
        <v>15</v>
      </c>
      <c r="AI134" t="s">
        <v>1346</v>
      </c>
      <c r="AJ134" t="s">
        <v>1375</v>
      </c>
      <c r="AO134" t="s">
        <v>1745</v>
      </c>
      <c r="AP134" t="s">
        <v>1471</v>
      </c>
      <c r="AQ134" t="s">
        <v>1471</v>
      </c>
      <c r="AR134" t="s">
        <v>1471</v>
      </c>
      <c r="AS134">
        <v>3</v>
      </c>
      <c r="AZ134">
        <v>1</v>
      </c>
      <c r="BA134">
        <v>0</v>
      </c>
      <c r="BB134">
        <v>0</v>
      </c>
      <c r="BC134">
        <v>3</v>
      </c>
      <c r="BD134">
        <v>2</v>
      </c>
      <c r="BE134">
        <v>3</v>
      </c>
      <c r="BF134">
        <v>2</v>
      </c>
      <c r="BG134">
        <v>4</v>
      </c>
      <c r="BH134">
        <v>0</v>
      </c>
      <c r="BI134">
        <v>0</v>
      </c>
      <c r="BJ134" t="s">
        <v>1334</v>
      </c>
      <c r="BK134" t="s">
        <v>2</v>
      </c>
      <c r="BL134" t="s">
        <v>5</v>
      </c>
      <c r="BM134" t="s">
        <v>5</v>
      </c>
      <c r="BN134" t="s">
        <v>5</v>
      </c>
      <c r="BO134" t="s">
        <v>1472</v>
      </c>
      <c r="BP134">
        <v>1688</v>
      </c>
      <c r="BQ134">
        <v>5</v>
      </c>
      <c r="BR134">
        <v>10</v>
      </c>
      <c r="BS134" t="s">
        <v>1346</v>
      </c>
      <c r="BT134" t="s">
        <v>1375</v>
      </c>
      <c r="BU134" t="s">
        <v>1814</v>
      </c>
      <c r="BV134" t="s">
        <v>1859</v>
      </c>
      <c r="BW134" t="s">
        <v>1829</v>
      </c>
      <c r="BX134" t="s">
        <v>2515</v>
      </c>
      <c r="BY134" s="44" t="str">
        <f t="shared" si="2"/>
        <v>Show location</v>
      </c>
    </row>
    <row r="135" spans="1:77" x14ac:dyDescent="0.3">
      <c r="A135" s="51" t="s">
        <v>1625</v>
      </c>
      <c r="B135" t="s">
        <v>2650</v>
      </c>
      <c r="C135" t="s">
        <v>2647</v>
      </c>
      <c r="D135" t="s">
        <v>2648</v>
      </c>
      <c r="E135" t="s">
        <v>102</v>
      </c>
      <c r="F135" t="s">
        <v>1346</v>
      </c>
      <c r="G135" t="s">
        <v>1498</v>
      </c>
      <c r="H135" t="s">
        <v>1814</v>
      </c>
      <c r="I135" t="s">
        <v>1375</v>
      </c>
      <c r="J135" t="s">
        <v>1583</v>
      </c>
      <c r="K135" t="s">
        <v>1859</v>
      </c>
      <c r="L135" t="s">
        <v>880</v>
      </c>
      <c r="M135" t="s">
        <v>215</v>
      </c>
      <c r="N135" t="s">
        <v>1470</v>
      </c>
      <c r="O135">
        <v>14.239015</v>
      </c>
      <c r="P135">
        <v>25.846195999999999</v>
      </c>
      <c r="Q135" t="s">
        <v>1</v>
      </c>
      <c r="R135" t="s">
        <v>95</v>
      </c>
      <c r="U135">
        <v>40</v>
      </c>
      <c r="V135">
        <v>100</v>
      </c>
      <c r="Y135">
        <v>40</v>
      </c>
      <c r="Z135">
        <v>100</v>
      </c>
      <c r="AI135" t="s">
        <v>1346</v>
      </c>
      <c r="AJ135" t="s">
        <v>1375</v>
      </c>
      <c r="AK135" t="s">
        <v>1346</v>
      </c>
      <c r="AL135" t="s">
        <v>1674</v>
      </c>
      <c r="AM135" t="s">
        <v>1346</v>
      </c>
      <c r="AN135" t="s">
        <v>1372</v>
      </c>
      <c r="AO135" t="s">
        <v>1745</v>
      </c>
      <c r="AP135" t="s">
        <v>1933</v>
      </c>
      <c r="AQ135" t="s">
        <v>1934</v>
      </c>
      <c r="AR135" t="s">
        <v>1471</v>
      </c>
      <c r="AY135">
        <v>40</v>
      </c>
      <c r="AZ135">
        <v>5</v>
      </c>
      <c r="BA135">
        <v>1</v>
      </c>
      <c r="BB135">
        <v>2</v>
      </c>
      <c r="BC135">
        <v>7</v>
      </c>
      <c r="BD135">
        <v>17</v>
      </c>
      <c r="BE135">
        <v>24</v>
      </c>
      <c r="BF135">
        <v>18</v>
      </c>
      <c r="BG135">
        <v>22</v>
      </c>
      <c r="BH135">
        <v>1</v>
      </c>
      <c r="BI135">
        <v>3</v>
      </c>
      <c r="BJ135" t="s">
        <v>1676</v>
      </c>
      <c r="BK135" t="s">
        <v>2</v>
      </c>
      <c r="BL135" t="s">
        <v>7</v>
      </c>
      <c r="BM135" t="s">
        <v>7</v>
      </c>
      <c r="BN135" t="s">
        <v>5</v>
      </c>
      <c r="BO135" t="s">
        <v>1472</v>
      </c>
      <c r="BP135">
        <v>1631</v>
      </c>
      <c r="BQ135">
        <v>43</v>
      </c>
      <c r="BR135">
        <v>57</v>
      </c>
      <c r="BS135" t="s">
        <v>1346</v>
      </c>
      <c r="BT135" t="s">
        <v>1375</v>
      </c>
      <c r="BU135" t="s">
        <v>1814</v>
      </c>
      <c r="BV135" t="s">
        <v>1859</v>
      </c>
      <c r="BW135" t="s">
        <v>1818</v>
      </c>
      <c r="BX135" t="s">
        <v>2516</v>
      </c>
      <c r="BY135" s="44" t="str">
        <f t="shared" si="2"/>
        <v>Show location</v>
      </c>
    </row>
    <row r="136" spans="1:77" x14ac:dyDescent="0.3">
      <c r="A136" s="51" t="s">
        <v>1620</v>
      </c>
      <c r="B136" t="s">
        <v>2650</v>
      </c>
      <c r="C136" t="s">
        <v>2647</v>
      </c>
      <c r="D136" t="s">
        <v>2648</v>
      </c>
      <c r="E136" t="s">
        <v>102</v>
      </c>
      <c r="F136" t="s">
        <v>1346</v>
      </c>
      <c r="G136" t="s">
        <v>1498</v>
      </c>
      <c r="H136" t="s">
        <v>1814</v>
      </c>
      <c r="I136" t="s">
        <v>1375</v>
      </c>
      <c r="J136" t="s">
        <v>1583</v>
      </c>
      <c r="K136" t="s">
        <v>1859</v>
      </c>
      <c r="L136" t="s">
        <v>881</v>
      </c>
      <c r="M136" t="s">
        <v>216</v>
      </c>
      <c r="N136" t="s">
        <v>1470</v>
      </c>
      <c r="O136">
        <v>14.5756</v>
      </c>
      <c r="P136">
        <v>26.152546000000001</v>
      </c>
      <c r="Q136" t="s">
        <v>1</v>
      </c>
      <c r="R136" t="s">
        <v>95</v>
      </c>
      <c r="S136">
        <v>4</v>
      </c>
      <c r="T136">
        <v>20</v>
      </c>
      <c r="U136">
        <v>4</v>
      </c>
      <c r="V136">
        <v>21</v>
      </c>
      <c r="W136">
        <v>4</v>
      </c>
      <c r="X136">
        <v>21</v>
      </c>
      <c r="AI136" t="s">
        <v>1346</v>
      </c>
      <c r="AJ136" t="s">
        <v>1375</v>
      </c>
      <c r="AO136" t="s">
        <v>1745</v>
      </c>
      <c r="AP136" t="s">
        <v>1471</v>
      </c>
      <c r="AQ136" t="s">
        <v>1471</v>
      </c>
      <c r="AR136" t="s">
        <v>1471</v>
      </c>
      <c r="AS136">
        <v>4</v>
      </c>
      <c r="AZ136">
        <v>0</v>
      </c>
      <c r="BA136">
        <v>0</v>
      </c>
      <c r="BB136">
        <v>2</v>
      </c>
      <c r="BC136">
        <v>1</v>
      </c>
      <c r="BD136">
        <v>3</v>
      </c>
      <c r="BE136">
        <v>7</v>
      </c>
      <c r="BF136">
        <v>2</v>
      </c>
      <c r="BG136">
        <v>6</v>
      </c>
      <c r="BH136">
        <v>0</v>
      </c>
      <c r="BI136">
        <v>0</v>
      </c>
      <c r="BJ136" t="s">
        <v>1334</v>
      </c>
      <c r="BK136" t="s">
        <v>2</v>
      </c>
      <c r="BL136" t="s">
        <v>5</v>
      </c>
      <c r="BM136" t="s">
        <v>5</v>
      </c>
      <c r="BN136" t="s">
        <v>5</v>
      </c>
      <c r="BO136" t="s">
        <v>1472</v>
      </c>
      <c r="BP136">
        <v>1690</v>
      </c>
      <c r="BQ136">
        <v>7</v>
      </c>
      <c r="BR136">
        <v>14</v>
      </c>
      <c r="BS136" t="s">
        <v>1346</v>
      </c>
      <c r="BT136" t="s">
        <v>1375</v>
      </c>
      <c r="BU136" t="s">
        <v>1814</v>
      </c>
      <c r="BV136" t="s">
        <v>1859</v>
      </c>
      <c r="BW136" t="s">
        <v>1818</v>
      </c>
      <c r="BX136" t="s">
        <v>2490</v>
      </c>
      <c r="BY136" s="44" t="str">
        <f t="shared" si="2"/>
        <v>Show location</v>
      </c>
    </row>
    <row r="137" spans="1:77" x14ac:dyDescent="0.3">
      <c r="A137" s="51" t="s">
        <v>1625</v>
      </c>
      <c r="B137" t="s">
        <v>2650</v>
      </c>
      <c r="C137" t="s">
        <v>2647</v>
      </c>
      <c r="D137" t="s">
        <v>2648</v>
      </c>
      <c r="E137" t="s">
        <v>102</v>
      </c>
      <c r="F137" t="s">
        <v>1346</v>
      </c>
      <c r="G137" t="s">
        <v>1498</v>
      </c>
      <c r="H137" t="s">
        <v>1814</v>
      </c>
      <c r="I137" t="s">
        <v>1375</v>
      </c>
      <c r="J137" t="s">
        <v>1583</v>
      </c>
      <c r="K137" t="s">
        <v>1859</v>
      </c>
      <c r="L137" t="s">
        <v>882</v>
      </c>
      <c r="M137" t="s">
        <v>217</v>
      </c>
      <c r="N137" t="s">
        <v>1470</v>
      </c>
      <c r="O137">
        <v>14.588761999999999</v>
      </c>
      <c r="P137">
        <v>26.063018</v>
      </c>
      <c r="Q137" t="s">
        <v>1</v>
      </c>
      <c r="R137" t="s">
        <v>95</v>
      </c>
      <c r="U137">
        <v>4</v>
      </c>
      <c r="V137">
        <v>25</v>
      </c>
      <c r="W137">
        <v>4</v>
      </c>
      <c r="X137">
        <v>25</v>
      </c>
      <c r="AI137" t="s">
        <v>1346</v>
      </c>
      <c r="AJ137" t="s">
        <v>1375</v>
      </c>
      <c r="AO137" t="s">
        <v>1745</v>
      </c>
      <c r="AP137" t="s">
        <v>1471</v>
      </c>
      <c r="AQ137" t="s">
        <v>1471</v>
      </c>
      <c r="AR137" t="s">
        <v>1471</v>
      </c>
      <c r="AT137">
        <v>4</v>
      </c>
      <c r="AZ137">
        <v>0</v>
      </c>
      <c r="BA137">
        <v>2</v>
      </c>
      <c r="BB137">
        <v>3</v>
      </c>
      <c r="BC137">
        <v>4</v>
      </c>
      <c r="BD137">
        <v>4</v>
      </c>
      <c r="BE137">
        <v>6</v>
      </c>
      <c r="BF137">
        <v>3</v>
      </c>
      <c r="BG137">
        <v>3</v>
      </c>
      <c r="BH137">
        <v>0</v>
      </c>
      <c r="BI137">
        <v>0</v>
      </c>
      <c r="BJ137" t="s">
        <v>1676</v>
      </c>
      <c r="BK137" t="s">
        <v>2</v>
      </c>
      <c r="BL137" t="s">
        <v>5</v>
      </c>
      <c r="BM137" t="s">
        <v>5</v>
      </c>
      <c r="BN137" t="s">
        <v>5</v>
      </c>
      <c r="BO137" t="s">
        <v>1472</v>
      </c>
      <c r="BP137">
        <v>1622</v>
      </c>
      <c r="BQ137">
        <v>10</v>
      </c>
      <c r="BR137">
        <v>15</v>
      </c>
      <c r="BS137" t="s">
        <v>1346</v>
      </c>
      <c r="BT137" t="s">
        <v>1375</v>
      </c>
      <c r="BU137" t="s">
        <v>1814</v>
      </c>
      <c r="BV137" t="s">
        <v>1859</v>
      </c>
      <c r="BW137" t="s">
        <v>1818</v>
      </c>
      <c r="BX137" t="s">
        <v>2517</v>
      </c>
      <c r="BY137" s="44" t="str">
        <f t="shared" si="2"/>
        <v>Show location</v>
      </c>
    </row>
    <row r="138" spans="1:77" x14ac:dyDescent="0.3">
      <c r="A138" s="51" t="s">
        <v>1625</v>
      </c>
      <c r="B138" t="s">
        <v>2650</v>
      </c>
      <c r="C138" t="s">
        <v>2647</v>
      </c>
      <c r="D138" t="s">
        <v>2648</v>
      </c>
      <c r="E138" t="s">
        <v>102</v>
      </c>
      <c r="F138" t="s">
        <v>1346</v>
      </c>
      <c r="G138" t="s">
        <v>1498</v>
      </c>
      <c r="H138" t="s">
        <v>1814</v>
      </c>
      <c r="I138" t="s">
        <v>1375</v>
      </c>
      <c r="J138" t="s">
        <v>1583</v>
      </c>
      <c r="K138" t="s">
        <v>1859</v>
      </c>
      <c r="L138" t="s">
        <v>883</v>
      </c>
      <c r="M138" t="s">
        <v>218</v>
      </c>
      <c r="N138" t="s">
        <v>1470</v>
      </c>
      <c r="O138">
        <v>14.540775999999999</v>
      </c>
      <c r="P138">
        <v>26.082314</v>
      </c>
      <c r="Q138" t="s">
        <v>1</v>
      </c>
      <c r="R138" t="s">
        <v>95</v>
      </c>
      <c r="U138">
        <v>3</v>
      </c>
      <c r="V138">
        <v>20</v>
      </c>
      <c r="W138">
        <v>3</v>
      </c>
      <c r="X138">
        <v>20</v>
      </c>
      <c r="AI138" t="s">
        <v>1346</v>
      </c>
      <c r="AJ138" t="s">
        <v>1375</v>
      </c>
      <c r="AO138" t="s">
        <v>1745</v>
      </c>
      <c r="AP138" t="s">
        <v>1471</v>
      </c>
      <c r="AQ138" t="s">
        <v>1471</v>
      </c>
      <c r="AR138" t="s">
        <v>1471</v>
      </c>
      <c r="AY138">
        <v>3</v>
      </c>
      <c r="AZ138">
        <v>0</v>
      </c>
      <c r="BA138">
        <v>0</v>
      </c>
      <c r="BB138">
        <v>2</v>
      </c>
      <c r="BC138">
        <v>3</v>
      </c>
      <c r="BD138">
        <v>5</v>
      </c>
      <c r="BE138">
        <v>6</v>
      </c>
      <c r="BF138">
        <v>2</v>
      </c>
      <c r="BG138">
        <v>2</v>
      </c>
      <c r="BH138">
        <v>0</v>
      </c>
      <c r="BI138">
        <v>0</v>
      </c>
      <c r="BJ138" t="s">
        <v>1676</v>
      </c>
      <c r="BK138" t="s">
        <v>2</v>
      </c>
      <c r="BL138" t="s">
        <v>5</v>
      </c>
      <c r="BM138" t="s">
        <v>5</v>
      </c>
      <c r="BN138" t="s">
        <v>5</v>
      </c>
      <c r="BO138" t="s">
        <v>1472</v>
      </c>
      <c r="BP138">
        <v>1623</v>
      </c>
      <c r="BQ138">
        <v>9</v>
      </c>
      <c r="BR138">
        <v>11</v>
      </c>
      <c r="BS138" t="s">
        <v>1346</v>
      </c>
      <c r="BT138" t="s">
        <v>1375</v>
      </c>
      <c r="BU138" t="s">
        <v>1814</v>
      </c>
      <c r="BV138" t="s">
        <v>1859</v>
      </c>
      <c r="BW138" t="s">
        <v>1818</v>
      </c>
      <c r="BX138" t="s">
        <v>2518</v>
      </c>
      <c r="BY138" s="44" t="str">
        <f t="shared" si="2"/>
        <v>Show location</v>
      </c>
    </row>
    <row r="139" spans="1:77" x14ac:dyDescent="0.3">
      <c r="A139" s="51" t="s">
        <v>1625</v>
      </c>
      <c r="B139" t="s">
        <v>2650</v>
      </c>
      <c r="C139" t="s">
        <v>2647</v>
      </c>
      <c r="D139" t="s">
        <v>2648</v>
      </c>
      <c r="E139" t="s">
        <v>102</v>
      </c>
      <c r="F139" t="s">
        <v>1346</v>
      </c>
      <c r="G139" t="s">
        <v>1498</v>
      </c>
      <c r="H139" t="s">
        <v>1814</v>
      </c>
      <c r="I139" t="s">
        <v>1375</v>
      </c>
      <c r="J139" t="s">
        <v>1583</v>
      </c>
      <c r="K139" t="s">
        <v>1859</v>
      </c>
      <c r="L139" t="s">
        <v>884</v>
      </c>
      <c r="M139" t="s">
        <v>219</v>
      </c>
      <c r="N139" t="s">
        <v>1470</v>
      </c>
      <c r="O139">
        <v>14.163558999999999</v>
      </c>
      <c r="P139">
        <v>25.813527000000001</v>
      </c>
      <c r="Q139" t="s">
        <v>1</v>
      </c>
      <c r="R139" t="s">
        <v>95</v>
      </c>
      <c r="S139">
        <v>10</v>
      </c>
      <c r="T139">
        <v>110</v>
      </c>
      <c r="U139">
        <v>10</v>
      </c>
      <c r="V139">
        <v>110</v>
      </c>
      <c r="W139">
        <v>10</v>
      </c>
      <c r="X139">
        <v>110</v>
      </c>
      <c r="AI139" t="s">
        <v>1346</v>
      </c>
      <c r="AJ139" t="s">
        <v>1375</v>
      </c>
      <c r="AO139" t="s">
        <v>1745</v>
      </c>
      <c r="AP139" t="s">
        <v>1471</v>
      </c>
      <c r="AQ139" t="s">
        <v>1471</v>
      </c>
      <c r="AR139" t="s">
        <v>1471</v>
      </c>
      <c r="AT139">
        <v>10</v>
      </c>
      <c r="AZ139">
        <v>5</v>
      </c>
      <c r="BA139">
        <v>9</v>
      </c>
      <c r="BB139">
        <v>9</v>
      </c>
      <c r="BC139">
        <v>8</v>
      </c>
      <c r="BD139">
        <v>12</v>
      </c>
      <c r="BE139">
        <v>24</v>
      </c>
      <c r="BF139">
        <v>15</v>
      </c>
      <c r="BG139">
        <v>23</v>
      </c>
      <c r="BH139">
        <v>2</v>
      </c>
      <c r="BI139">
        <v>3</v>
      </c>
      <c r="BJ139" t="s">
        <v>1676</v>
      </c>
      <c r="BK139" t="s">
        <v>2</v>
      </c>
      <c r="BL139" t="s">
        <v>7</v>
      </c>
      <c r="BM139" t="s">
        <v>7</v>
      </c>
      <c r="BN139" t="s">
        <v>5</v>
      </c>
      <c r="BO139" t="s">
        <v>1472</v>
      </c>
      <c r="BP139">
        <v>1815</v>
      </c>
      <c r="BQ139">
        <v>43</v>
      </c>
      <c r="BR139">
        <v>67</v>
      </c>
      <c r="BS139" t="s">
        <v>1346</v>
      </c>
      <c r="BT139" t="s">
        <v>1375</v>
      </c>
      <c r="BU139" t="s">
        <v>1814</v>
      </c>
      <c r="BV139" t="s">
        <v>1859</v>
      </c>
      <c r="BW139" t="s">
        <v>1818</v>
      </c>
      <c r="BX139" t="s">
        <v>2519</v>
      </c>
      <c r="BY139" s="44" t="str">
        <f t="shared" si="2"/>
        <v>Show location</v>
      </c>
    </row>
    <row r="140" spans="1:77" x14ac:dyDescent="0.3">
      <c r="A140" s="51" t="s">
        <v>1620</v>
      </c>
      <c r="B140" t="s">
        <v>2650</v>
      </c>
      <c r="C140" t="s">
        <v>2647</v>
      </c>
      <c r="D140" t="s">
        <v>2648</v>
      </c>
      <c r="E140" t="s">
        <v>102</v>
      </c>
      <c r="F140" t="s">
        <v>1346</v>
      </c>
      <c r="G140" t="s">
        <v>1498</v>
      </c>
      <c r="H140" t="s">
        <v>1814</v>
      </c>
      <c r="I140" t="s">
        <v>1375</v>
      </c>
      <c r="J140" t="s">
        <v>1583</v>
      </c>
      <c r="K140" t="s">
        <v>1859</v>
      </c>
      <c r="L140" t="s">
        <v>885</v>
      </c>
      <c r="M140" t="s">
        <v>220</v>
      </c>
      <c r="N140" t="s">
        <v>1470</v>
      </c>
      <c r="O140">
        <v>14.585483</v>
      </c>
      <c r="P140">
        <v>26.162184</v>
      </c>
      <c r="Q140" t="s">
        <v>1</v>
      </c>
      <c r="R140" t="s">
        <v>95</v>
      </c>
      <c r="U140">
        <v>3</v>
      </c>
      <c r="V140">
        <v>24</v>
      </c>
      <c r="Y140">
        <v>3</v>
      </c>
      <c r="Z140">
        <v>24</v>
      </c>
      <c r="AI140" t="s">
        <v>1346</v>
      </c>
      <c r="AJ140" t="s">
        <v>1375</v>
      </c>
      <c r="AO140" t="s">
        <v>1745</v>
      </c>
      <c r="AP140" t="s">
        <v>1471</v>
      </c>
      <c r="AQ140" t="s">
        <v>1471</v>
      </c>
      <c r="AR140" t="s">
        <v>1471</v>
      </c>
      <c r="AT140">
        <v>3</v>
      </c>
      <c r="AZ140">
        <v>6</v>
      </c>
      <c r="BA140">
        <v>2</v>
      </c>
      <c r="BB140">
        <v>3</v>
      </c>
      <c r="BC140">
        <v>5</v>
      </c>
      <c r="BD140">
        <v>2</v>
      </c>
      <c r="BE140">
        <v>3</v>
      </c>
      <c r="BF140">
        <v>1</v>
      </c>
      <c r="BG140">
        <v>2</v>
      </c>
      <c r="BH140">
        <v>0</v>
      </c>
      <c r="BI140">
        <v>0</v>
      </c>
      <c r="BJ140" t="s">
        <v>1334</v>
      </c>
      <c r="BK140" t="s">
        <v>2</v>
      </c>
      <c r="BL140" t="s">
        <v>5</v>
      </c>
      <c r="BM140" t="s">
        <v>5</v>
      </c>
      <c r="BN140" t="s">
        <v>5</v>
      </c>
      <c r="BO140" t="s">
        <v>1472</v>
      </c>
      <c r="BP140">
        <v>1703</v>
      </c>
      <c r="BQ140">
        <v>12</v>
      </c>
      <c r="BR140">
        <v>12</v>
      </c>
      <c r="BS140" t="s">
        <v>1346</v>
      </c>
      <c r="BT140" t="s">
        <v>1375</v>
      </c>
      <c r="BU140" t="s">
        <v>1814</v>
      </c>
      <c r="BV140" t="s">
        <v>1859</v>
      </c>
      <c r="BW140" t="s">
        <v>1818</v>
      </c>
      <c r="BX140" t="s">
        <v>2491</v>
      </c>
      <c r="BY140" s="44" t="str">
        <f t="shared" si="2"/>
        <v>Show location</v>
      </c>
    </row>
    <row r="141" spans="1:77" x14ac:dyDescent="0.3">
      <c r="A141" s="51" t="s">
        <v>1625</v>
      </c>
      <c r="B141" t="s">
        <v>2650</v>
      </c>
      <c r="C141" t="s">
        <v>2647</v>
      </c>
      <c r="D141" t="s">
        <v>2648</v>
      </c>
      <c r="E141" t="s">
        <v>102</v>
      </c>
      <c r="F141" t="s">
        <v>1346</v>
      </c>
      <c r="G141" t="s">
        <v>1498</v>
      </c>
      <c r="H141" t="s">
        <v>1814</v>
      </c>
      <c r="I141" t="s">
        <v>1375</v>
      </c>
      <c r="J141" t="s">
        <v>1583</v>
      </c>
      <c r="K141" t="s">
        <v>1859</v>
      </c>
      <c r="L141" t="s">
        <v>221</v>
      </c>
      <c r="M141" t="s">
        <v>222</v>
      </c>
      <c r="N141" t="s">
        <v>1470</v>
      </c>
      <c r="O141">
        <v>14.544114</v>
      </c>
      <c r="P141">
        <v>25.743399</v>
      </c>
      <c r="Q141" t="s">
        <v>1</v>
      </c>
      <c r="R141" t="s">
        <v>95</v>
      </c>
      <c r="S141">
        <v>20</v>
      </c>
      <c r="T141">
        <v>170</v>
      </c>
      <c r="U141">
        <v>20</v>
      </c>
      <c r="V141">
        <v>170</v>
      </c>
      <c r="W141">
        <v>20</v>
      </c>
      <c r="X141">
        <v>170</v>
      </c>
      <c r="AI141" t="s">
        <v>1346</v>
      </c>
      <c r="AJ141" t="s">
        <v>1375</v>
      </c>
      <c r="AO141" t="s">
        <v>1745</v>
      </c>
      <c r="AP141" t="s">
        <v>1471</v>
      </c>
      <c r="AQ141" t="s">
        <v>1471</v>
      </c>
      <c r="AR141" t="s">
        <v>1471</v>
      </c>
      <c r="AY141">
        <v>20</v>
      </c>
      <c r="AZ141">
        <v>2</v>
      </c>
      <c r="BA141">
        <v>5</v>
      </c>
      <c r="BB141">
        <v>20</v>
      </c>
      <c r="BC141">
        <v>16</v>
      </c>
      <c r="BD141">
        <v>32</v>
      </c>
      <c r="BE141">
        <v>39</v>
      </c>
      <c r="BF141">
        <v>25</v>
      </c>
      <c r="BG141">
        <v>29</v>
      </c>
      <c r="BH141">
        <v>2</v>
      </c>
      <c r="BI141">
        <v>0</v>
      </c>
      <c r="BJ141" t="s">
        <v>1676</v>
      </c>
      <c r="BK141" t="s">
        <v>2</v>
      </c>
      <c r="BL141" t="s">
        <v>5</v>
      </c>
      <c r="BM141" t="s">
        <v>5</v>
      </c>
      <c r="BN141" t="s">
        <v>5</v>
      </c>
      <c r="BO141" t="s">
        <v>1472</v>
      </c>
      <c r="BP141">
        <v>1613</v>
      </c>
      <c r="BQ141">
        <v>81</v>
      </c>
      <c r="BR141">
        <v>89</v>
      </c>
      <c r="BS141" t="s">
        <v>1346</v>
      </c>
      <c r="BT141" t="s">
        <v>1375</v>
      </c>
      <c r="BU141" t="s">
        <v>1814</v>
      </c>
      <c r="BV141" t="s">
        <v>1859</v>
      </c>
      <c r="BW141" t="s">
        <v>1818</v>
      </c>
      <c r="BX141" t="s">
        <v>2520</v>
      </c>
      <c r="BY141" s="44" t="str">
        <f t="shared" si="2"/>
        <v>Show location</v>
      </c>
    </row>
    <row r="142" spans="1:77" x14ac:dyDescent="0.3">
      <c r="A142" s="51" t="s">
        <v>1625</v>
      </c>
      <c r="B142" t="s">
        <v>2650</v>
      </c>
      <c r="C142" t="s">
        <v>2647</v>
      </c>
      <c r="D142" t="s">
        <v>2648</v>
      </c>
      <c r="E142" t="s">
        <v>102</v>
      </c>
      <c r="F142" t="s">
        <v>1346</v>
      </c>
      <c r="G142" t="s">
        <v>1498</v>
      </c>
      <c r="H142" t="s">
        <v>1814</v>
      </c>
      <c r="I142" t="s">
        <v>1375</v>
      </c>
      <c r="J142" t="s">
        <v>1583</v>
      </c>
      <c r="K142" t="s">
        <v>1859</v>
      </c>
      <c r="L142" t="s">
        <v>886</v>
      </c>
      <c r="M142" t="s">
        <v>223</v>
      </c>
      <c r="N142" t="s">
        <v>1470</v>
      </c>
      <c r="O142">
        <v>13.960625</v>
      </c>
      <c r="P142">
        <v>25.824327</v>
      </c>
      <c r="Q142" t="s">
        <v>1</v>
      </c>
      <c r="R142" t="s">
        <v>95</v>
      </c>
      <c r="S142">
        <v>70</v>
      </c>
      <c r="T142">
        <v>400</v>
      </c>
      <c r="U142">
        <v>60</v>
      </c>
      <c r="V142">
        <v>320</v>
      </c>
      <c r="W142">
        <v>60</v>
      </c>
      <c r="X142">
        <v>320</v>
      </c>
      <c r="AI142" t="s">
        <v>1346</v>
      </c>
      <c r="AJ142" t="s">
        <v>1371</v>
      </c>
      <c r="AK142" t="s">
        <v>1346</v>
      </c>
      <c r="AL142" t="s">
        <v>1375</v>
      </c>
      <c r="AO142" t="s">
        <v>1745</v>
      </c>
      <c r="AP142" t="s">
        <v>1471</v>
      </c>
      <c r="AQ142" t="s">
        <v>1471</v>
      </c>
      <c r="AR142" t="s">
        <v>1471</v>
      </c>
      <c r="AX142">
        <v>60</v>
      </c>
      <c r="AZ142">
        <v>16</v>
      </c>
      <c r="BA142">
        <v>13</v>
      </c>
      <c r="BB142">
        <v>29</v>
      </c>
      <c r="BC142">
        <v>34</v>
      </c>
      <c r="BD142">
        <v>55</v>
      </c>
      <c r="BE142">
        <v>61</v>
      </c>
      <c r="BF142">
        <v>44</v>
      </c>
      <c r="BG142">
        <v>57</v>
      </c>
      <c r="BH142">
        <v>8</v>
      </c>
      <c r="BI142">
        <v>3</v>
      </c>
      <c r="BJ142" t="s">
        <v>1676</v>
      </c>
      <c r="BK142" t="s">
        <v>2</v>
      </c>
      <c r="BL142" t="s">
        <v>5</v>
      </c>
      <c r="BM142" t="s">
        <v>5</v>
      </c>
      <c r="BN142" t="s">
        <v>5</v>
      </c>
      <c r="BO142" t="s">
        <v>1472</v>
      </c>
      <c r="BP142">
        <v>1598</v>
      </c>
      <c r="BQ142">
        <v>152</v>
      </c>
      <c r="BR142">
        <v>168</v>
      </c>
      <c r="BS142" t="s">
        <v>1346</v>
      </c>
      <c r="BT142" t="s">
        <v>1375</v>
      </c>
      <c r="BU142" t="s">
        <v>1814</v>
      </c>
      <c r="BV142" t="s">
        <v>1859</v>
      </c>
      <c r="BW142" t="s">
        <v>1818</v>
      </c>
      <c r="BX142" t="s">
        <v>2521</v>
      </c>
      <c r="BY142" s="44" t="str">
        <f t="shared" si="2"/>
        <v>Show location</v>
      </c>
    </row>
    <row r="143" spans="1:77" x14ac:dyDescent="0.3">
      <c r="A143" s="51" t="s">
        <v>1625</v>
      </c>
      <c r="B143" t="s">
        <v>2650</v>
      </c>
      <c r="C143" t="s">
        <v>2647</v>
      </c>
      <c r="D143" t="s">
        <v>2648</v>
      </c>
      <c r="E143" t="s">
        <v>102</v>
      </c>
      <c r="F143" t="s">
        <v>1346</v>
      </c>
      <c r="G143" t="s">
        <v>1498</v>
      </c>
      <c r="H143" t="s">
        <v>1814</v>
      </c>
      <c r="I143" t="s">
        <v>1375</v>
      </c>
      <c r="J143" t="s">
        <v>1583</v>
      </c>
      <c r="K143" t="s">
        <v>1859</v>
      </c>
      <c r="L143" t="s">
        <v>224</v>
      </c>
      <c r="M143" t="s">
        <v>225</v>
      </c>
      <c r="N143" t="s">
        <v>1470</v>
      </c>
      <c r="O143">
        <v>13.972258999999999</v>
      </c>
      <c r="P143">
        <v>25.794343999999999</v>
      </c>
      <c r="Q143" t="s">
        <v>1</v>
      </c>
      <c r="R143" t="s">
        <v>95</v>
      </c>
      <c r="U143">
        <v>10</v>
      </c>
      <c r="V143">
        <v>40</v>
      </c>
      <c r="W143">
        <v>10</v>
      </c>
      <c r="X143">
        <v>40</v>
      </c>
      <c r="AI143" t="s">
        <v>1346</v>
      </c>
      <c r="AJ143" t="s">
        <v>1375</v>
      </c>
      <c r="AK143" t="s">
        <v>1346</v>
      </c>
      <c r="AL143" t="s">
        <v>1374</v>
      </c>
      <c r="AO143" t="s">
        <v>1745</v>
      </c>
      <c r="AP143" t="s">
        <v>1471</v>
      </c>
      <c r="AQ143" t="s">
        <v>1471</v>
      </c>
      <c r="AR143" t="s">
        <v>1471</v>
      </c>
      <c r="AT143">
        <v>10</v>
      </c>
      <c r="AZ143">
        <v>1</v>
      </c>
      <c r="BA143">
        <v>2</v>
      </c>
      <c r="BB143">
        <v>3</v>
      </c>
      <c r="BC143">
        <v>5</v>
      </c>
      <c r="BD143">
        <v>8</v>
      </c>
      <c r="BE143">
        <v>5</v>
      </c>
      <c r="BF143">
        <v>7</v>
      </c>
      <c r="BG143">
        <v>9</v>
      </c>
      <c r="BH143">
        <v>0</v>
      </c>
      <c r="BI143">
        <v>0</v>
      </c>
      <c r="BJ143" t="s">
        <v>1676</v>
      </c>
      <c r="BK143" t="s">
        <v>2</v>
      </c>
      <c r="BL143" t="s">
        <v>5</v>
      </c>
      <c r="BM143" t="s">
        <v>5</v>
      </c>
      <c r="BN143" t="s">
        <v>5</v>
      </c>
      <c r="BO143" t="s">
        <v>1472</v>
      </c>
      <c r="BP143">
        <v>1609</v>
      </c>
      <c r="BQ143">
        <v>19</v>
      </c>
      <c r="BR143">
        <v>21</v>
      </c>
      <c r="BS143" t="s">
        <v>1346</v>
      </c>
      <c r="BT143" t="s">
        <v>1375</v>
      </c>
      <c r="BU143" t="s">
        <v>1814</v>
      </c>
      <c r="BV143" t="s">
        <v>1859</v>
      </c>
      <c r="BW143" t="s">
        <v>1818</v>
      </c>
      <c r="BX143" t="s">
        <v>2522</v>
      </c>
      <c r="BY143" s="44" t="str">
        <f t="shared" si="2"/>
        <v>Show location</v>
      </c>
    </row>
    <row r="144" spans="1:77" x14ac:dyDescent="0.3">
      <c r="A144" s="51" t="s">
        <v>1625</v>
      </c>
      <c r="B144" t="s">
        <v>2650</v>
      </c>
      <c r="C144" t="s">
        <v>2647</v>
      </c>
      <c r="D144" t="s">
        <v>2648</v>
      </c>
      <c r="E144" t="s">
        <v>102</v>
      </c>
      <c r="F144" t="s">
        <v>1346</v>
      </c>
      <c r="G144" t="s">
        <v>1498</v>
      </c>
      <c r="H144" t="s">
        <v>1814</v>
      </c>
      <c r="I144" t="s">
        <v>1375</v>
      </c>
      <c r="J144" t="s">
        <v>1583</v>
      </c>
      <c r="K144" t="s">
        <v>1859</v>
      </c>
      <c r="L144" t="s">
        <v>887</v>
      </c>
      <c r="M144" t="s">
        <v>226</v>
      </c>
      <c r="N144" t="s">
        <v>1470</v>
      </c>
      <c r="O144">
        <v>14.219554</v>
      </c>
      <c r="P144">
        <v>25.892674</v>
      </c>
      <c r="Q144" t="s">
        <v>1</v>
      </c>
      <c r="R144" t="s">
        <v>95</v>
      </c>
      <c r="S144">
        <v>1</v>
      </c>
      <c r="T144">
        <v>6</v>
      </c>
      <c r="U144">
        <v>1</v>
      </c>
      <c r="V144">
        <v>6</v>
      </c>
      <c r="AA144">
        <v>1</v>
      </c>
      <c r="AB144">
        <v>6</v>
      </c>
      <c r="AI144" t="s">
        <v>1346</v>
      </c>
      <c r="AJ144" t="s">
        <v>1375</v>
      </c>
      <c r="AO144" t="s">
        <v>1745</v>
      </c>
      <c r="AP144" t="s">
        <v>1471</v>
      </c>
      <c r="AQ144" t="s">
        <v>1471</v>
      </c>
      <c r="AR144" t="s">
        <v>1471</v>
      </c>
      <c r="AT144">
        <v>1</v>
      </c>
      <c r="AZ144">
        <v>0</v>
      </c>
      <c r="BA144">
        <v>0</v>
      </c>
      <c r="BB144">
        <v>1</v>
      </c>
      <c r="BC144">
        <v>0</v>
      </c>
      <c r="BD144">
        <v>0</v>
      </c>
      <c r="BE144">
        <v>2</v>
      </c>
      <c r="BF144">
        <v>1</v>
      </c>
      <c r="BG144">
        <v>2</v>
      </c>
      <c r="BH144">
        <v>0</v>
      </c>
      <c r="BI144">
        <v>0</v>
      </c>
      <c r="BJ144" t="s">
        <v>1676</v>
      </c>
      <c r="BK144" t="s">
        <v>2</v>
      </c>
      <c r="BL144" t="s">
        <v>5</v>
      </c>
      <c r="BM144" t="s">
        <v>5</v>
      </c>
      <c r="BN144" t="s">
        <v>5</v>
      </c>
      <c r="BO144" t="s">
        <v>1472</v>
      </c>
      <c r="BP144">
        <v>1704</v>
      </c>
      <c r="BQ144">
        <v>2</v>
      </c>
      <c r="BR144">
        <v>4</v>
      </c>
      <c r="BS144" t="s">
        <v>1346</v>
      </c>
      <c r="BT144" t="s">
        <v>1375</v>
      </c>
      <c r="BU144" t="s">
        <v>1814</v>
      </c>
      <c r="BV144" t="s">
        <v>1859</v>
      </c>
      <c r="BW144" t="s">
        <v>1818</v>
      </c>
      <c r="BX144" t="s">
        <v>2523</v>
      </c>
      <c r="BY144" s="44" t="str">
        <f t="shared" si="2"/>
        <v>Show location</v>
      </c>
    </row>
    <row r="145" spans="1:77" x14ac:dyDescent="0.3">
      <c r="A145" s="51" t="s">
        <v>1620</v>
      </c>
      <c r="B145" t="s">
        <v>2650</v>
      </c>
      <c r="C145" t="s">
        <v>2647</v>
      </c>
      <c r="D145" t="s">
        <v>2648</v>
      </c>
      <c r="E145" t="s">
        <v>102</v>
      </c>
      <c r="F145" t="s">
        <v>1346</v>
      </c>
      <c r="G145" t="s">
        <v>1498</v>
      </c>
      <c r="H145" t="s">
        <v>1814</v>
      </c>
      <c r="I145" t="s">
        <v>1375</v>
      </c>
      <c r="J145" t="s">
        <v>1583</v>
      </c>
      <c r="K145" t="s">
        <v>1859</v>
      </c>
      <c r="L145" t="s">
        <v>888</v>
      </c>
      <c r="M145" t="s">
        <v>227</v>
      </c>
      <c r="N145" t="s">
        <v>1470</v>
      </c>
      <c r="O145">
        <v>14.29454</v>
      </c>
      <c r="P145">
        <v>25.94136</v>
      </c>
      <c r="Q145" t="s">
        <v>1</v>
      </c>
      <c r="R145" t="s">
        <v>95</v>
      </c>
      <c r="S145">
        <v>27</v>
      </c>
      <c r="T145">
        <v>150</v>
      </c>
      <c r="U145">
        <v>27</v>
      </c>
      <c r="V145">
        <v>150</v>
      </c>
      <c r="W145">
        <v>17</v>
      </c>
      <c r="X145">
        <v>89</v>
      </c>
      <c r="Y145">
        <v>10</v>
      </c>
      <c r="Z145">
        <v>61</v>
      </c>
      <c r="AI145" t="s">
        <v>1346</v>
      </c>
      <c r="AJ145" t="s">
        <v>1375</v>
      </c>
      <c r="AK145" t="s">
        <v>1346</v>
      </c>
      <c r="AL145" t="s">
        <v>1372</v>
      </c>
      <c r="AO145" t="s">
        <v>1745</v>
      </c>
      <c r="AP145" t="s">
        <v>1933</v>
      </c>
      <c r="AQ145" t="s">
        <v>1934</v>
      </c>
      <c r="AR145" t="s">
        <v>1471</v>
      </c>
      <c r="AX145">
        <v>27</v>
      </c>
      <c r="AZ145">
        <v>4</v>
      </c>
      <c r="BA145">
        <v>2</v>
      </c>
      <c r="BB145">
        <v>8</v>
      </c>
      <c r="BC145">
        <v>14</v>
      </c>
      <c r="BD145">
        <v>22</v>
      </c>
      <c r="BE145">
        <v>36</v>
      </c>
      <c r="BF145">
        <v>28</v>
      </c>
      <c r="BG145">
        <v>34</v>
      </c>
      <c r="BH145">
        <v>2</v>
      </c>
      <c r="BI145">
        <v>0</v>
      </c>
      <c r="BJ145" t="s">
        <v>1676</v>
      </c>
      <c r="BK145" t="s">
        <v>2</v>
      </c>
      <c r="BL145" t="s">
        <v>7</v>
      </c>
      <c r="BM145" t="s">
        <v>7</v>
      </c>
      <c r="BN145" t="s">
        <v>7</v>
      </c>
      <c r="BO145" t="s">
        <v>1472</v>
      </c>
      <c r="BP145">
        <v>1654</v>
      </c>
      <c r="BQ145">
        <v>64</v>
      </c>
      <c r="BR145">
        <v>86</v>
      </c>
      <c r="BS145" t="s">
        <v>1346</v>
      </c>
      <c r="BT145" t="s">
        <v>1375</v>
      </c>
      <c r="BU145" t="s">
        <v>1814</v>
      </c>
      <c r="BV145" t="s">
        <v>1859</v>
      </c>
      <c r="BW145" t="s">
        <v>1816</v>
      </c>
      <c r="BX145" t="s">
        <v>2492</v>
      </c>
      <c r="BY145" s="44" t="str">
        <f t="shared" si="2"/>
        <v>Show location</v>
      </c>
    </row>
    <row r="146" spans="1:77" x14ac:dyDescent="0.3">
      <c r="A146" s="51" t="s">
        <v>1625</v>
      </c>
      <c r="B146" t="s">
        <v>2650</v>
      </c>
      <c r="C146" t="s">
        <v>2647</v>
      </c>
      <c r="D146" t="s">
        <v>2648</v>
      </c>
      <c r="E146" t="s">
        <v>102</v>
      </c>
      <c r="F146" t="s">
        <v>1346</v>
      </c>
      <c r="G146" t="s">
        <v>1498</v>
      </c>
      <c r="H146" t="s">
        <v>1814</v>
      </c>
      <c r="I146" t="s">
        <v>1375</v>
      </c>
      <c r="J146" t="s">
        <v>1583</v>
      </c>
      <c r="K146" t="s">
        <v>1859</v>
      </c>
      <c r="L146" t="s">
        <v>889</v>
      </c>
      <c r="M146" t="s">
        <v>228</v>
      </c>
      <c r="N146" t="s">
        <v>1470</v>
      </c>
      <c r="O146">
        <v>14.099026</v>
      </c>
      <c r="P146">
        <v>25.434443999999999</v>
      </c>
      <c r="Q146" t="s">
        <v>1</v>
      </c>
      <c r="R146" t="s">
        <v>95</v>
      </c>
      <c r="U146">
        <v>6</v>
      </c>
      <c r="V146">
        <v>28</v>
      </c>
      <c r="W146">
        <v>6</v>
      </c>
      <c r="X146">
        <v>28</v>
      </c>
      <c r="AI146" t="s">
        <v>1346</v>
      </c>
      <c r="AJ146" t="s">
        <v>1375</v>
      </c>
      <c r="AO146" t="s">
        <v>1745</v>
      </c>
      <c r="AP146" t="s">
        <v>1471</v>
      </c>
      <c r="AQ146" t="s">
        <v>1471</v>
      </c>
      <c r="AR146" t="s">
        <v>1471</v>
      </c>
      <c r="AT146">
        <v>6</v>
      </c>
      <c r="AZ146">
        <v>0</v>
      </c>
      <c r="BA146">
        <v>2</v>
      </c>
      <c r="BB146">
        <v>1</v>
      </c>
      <c r="BC146">
        <v>4</v>
      </c>
      <c r="BD146">
        <v>7</v>
      </c>
      <c r="BE146">
        <v>9</v>
      </c>
      <c r="BF146">
        <v>1</v>
      </c>
      <c r="BG146">
        <v>4</v>
      </c>
      <c r="BH146">
        <v>0</v>
      </c>
      <c r="BI146">
        <v>0</v>
      </c>
      <c r="BJ146" t="s">
        <v>1676</v>
      </c>
      <c r="BK146" t="s">
        <v>2</v>
      </c>
      <c r="BL146" t="s">
        <v>5</v>
      </c>
      <c r="BM146" t="s">
        <v>5</v>
      </c>
      <c r="BN146" t="s">
        <v>5</v>
      </c>
      <c r="BO146" t="s">
        <v>1472</v>
      </c>
      <c r="BP146">
        <v>1706</v>
      </c>
      <c r="BQ146">
        <v>9</v>
      </c>
      <c r="BR146">
        <v>19</v>
      </c>
      <c r="BS146" t="s">
        <v>1346</v>
      </c>
      <c r="BT146" t="s">
        <v>1375</v>
      </c>
      <c r="BU146" t="s">
        <v>1814</v>
      </c>
      <c r="BV146" t="s">
        <v>1859</v>
      </c>
      <c r="BW146" t="s">
        <v>1818</v>
      </c>
      <c r="BX146" t="s">
        <v>2524</v>
      </c>
      <c r="BY146" s="44" t="str">
        <f t="shared" si="2"/>
        <v>Show location</v>
      </c>
    </row>
    <row r="147" spans="1:77" x14ac:dyDescent="0.3">
      <c r="A147" s="51" t="s">
        <v>1625</v>
      </c>
      <c r="B147" t="s">
        <v>2650</v>
      </c>
      <c r="C147" t="s">
        <v>2647</v>
      </c>
      <c r="D147" t="s">
        <v>2648</v>
      </c>
      <c r="E147" t="s">
        <v>102</v>
      </c>
      <c r="F147" t="s">
        <v>1346</v>
      </c>
      <c r="G147" t="s">
        <v>1498</v>
      </c>
      <c r="H147" t="s">
        <v>1814</v>
      </c>
      <c r="I147" t="s">
        <v>1375</v>
      </c>
      <c r="J147" t="s">
        <v>1583</v>
      </c>
      <c r="K147" t="s">
        <v>1859</v>
      </c>
      <c r="L147" t="s">
        <v>890</v>
      </c>
      <c r="M147" t="s">
        <v>229</v>
      </c>
      <c r="N147" t="s">
        <v>1470</v>
      </c>
      <c r="O147">
        <v>14.285142</v>
      </c>
      <c r="P147">
        <v>26.029568999999999</v>
      </c>
      <c r="Q147" t="s">
        <v>1</v>
      </c>
      <c r="R147" t="s">
        <v>95</v>
      </c>
      <c r="S147">
        <v>3</v>
      </c>
      <c r="T147">
        <v>20</v>
      </c>
      <c r="U147">
        <v>3</v>
      </c>
      <c r="V147">
        <v>20</v>
      </c>
      <c r="Y147">
        <v>3</v>
      </c>
      <c r="Z147">
        <v>20</v>
      </c>
      <c r="AI147" t="s">
        <v>1346</v>
      </c>
      <c r="AJ147" t="s">
        <v>1375</v>
      </c>
      <c r="AO147" t="s">
        <v>1745</v>
      </c>
      <c r="AP147" t="s">
        <v>1933</v>
      </c>
      <c r="AQ147" t="s">
        <v>1946</v>
      </c>
      <c r="AR147" t="s">
        <v>1471</v>
      </c>
      <c r="AY147">
        <v>3</v>
      </c>
      <c r="AZ147">
        <v>0</v>
      </c>
      <c r="BA147">
        <v>0</v>
      </c>
      <c r="BB147">
        <v>1</v>
      </c>
      <c r="BC147">
        <v>3</v>
      </c>
      <c r="BD147">
        <v>7</v>
      </c>
      <c r="BE147">
        <v>3</v>
      </c>
      <c r="BF147">
        <v>2</v>
      </c>
      <c r="BG147">
        <v>3</v>
      </c>
      <c r="BH147">
        <v>0</v>
      </c>
      <c r="BI147">
        <v>1</v>
      </c>
      <c r="BJ147" t="s">
        <v>1334</v>
      </c>
      <c r="BK147" t="s">
        <v>2</v>
      </c>
      <c r="BL147" t="s">
        <v>7</v>
      </c>
      <c r="BM147" t="s">
        <v>7</v>
      </c>
      <c r="BN147" t="s">
        <v>3</v>
      </c>
      <c r="BO147" t="s">
        <v>1472</v>
      </c>
      <c r="BP147">
        <v>1636</v>
      </c>
      <c r="BQ147">
        <v>10</v>
      </c>
      <c r="BR147">
        <v>10</v>
      </c>
      <c r="BS147" t="s">
        <v>1346</v>
      </c>
      <c r="BT147" t="s">
        <v>1375</v>
      </c>
      <c r="BU147" t="s">
        <v>1814</v>
      </c>
      <c r="BV147" t="s">
        <v>1859</v>
      </c>
      <c r="BW147" t="s">
        <v>1818</v>
      </c>
      <c r="BX147" t="s">
        <v>2525</v>
      </c>
      <c r="BY147" s="44" t="str">
        <f t="shared" si="2"/>
        <v>Show location</v>
      </c>
    </row>
    <row r="148" spans="1:77" x14ac:dyDescent="0.3">
      <c r="A148" s="51" t="s">
        <v>1521</v>
      </c>
      <c r="B148" t="s">
        <v>2650</v>
      </c>
      <c r="C148" t="s">
        <v>2647</v>
      </c>
      <c r="D148" t="s">
        <v>2648</v>
      </c>
      <c r="E148" t="s">
        <v>102</v>
      </c>
      <c r="F148" t="s">
        <v>1346</v>
      </c>
      <c r="G148" t="s">
        <v>1498</v>
      </c>
      <c r="H148" t="s">
        <v>1814</v>
      </c>
      <c r="I148" t="s">
        <v>1686</v>
      </c>
      <c r="J148" t="s">
        <v>1524</v>
      </c>
      <c r="K148" t="s">
        <v>1877</v>
      </c>
      <c r="L148" t="s">
        <v>230</v>
      </c>
      <c r="M148" t="s">
        <v>231</v>
      </c>
      <c r="N148" t="s">
        <v>1470</v>
      </c>
      <c r="O148">
        <v>13.619467</v>
      </c>
      <c r="P148">
        <v>23.163233000000002</v>
      </c>
      <c r="Q148" t="s">
        <v>1</v>
      </c>
      <c r="R148" t="s">
        <v>95</v>
      </c>
      <c r="S148">
        <v>300</v>
      </c>
      <c r="T148">
        <v>1450</v>
      </c>
      <c r="U148">
        <v>60</v>
      </c>
      <c r="V148">
        <v>355</v>
      </c>
      <c r="W148">
        <v>30</v>
      </c>
      <c r="X148">
        <v>185</v>
      </c>
      <c r="Y148">
        <v>18</v>
      </c>
      <c r="Z148">
        <v>98</v>
      </c>
      <c r="AG148">
        <v>12</v>
      </c>
      <c r="AH148">
        <v>72</v>
      </c>
      <c r="AI148" t="s">
        <v>1346</v>
      </c>
      <c r="AJ148" t="s">
        <v>1673</v>
      </c>
      <c r="AK148" t="s">
        <v>1346</v>
      </c>
      <c r="AM148" t="s">
        <v>1344</v>
      </c>
      <c r="AO148" t="s">
        <v>1933</v>
      </c>
      <c r="AP148" t="s">
        <v>1745</v>
      </c>
      <c r="AQ148" t="s">
        <v>1471</v>
      </c>
      <c r="AR148" t="s">
        <v>1471</v>
      </c>
      <c r="AT148">
        <v>9</v>
      </c>
      <c r="AV148">
        <v>11</v>
      </c>
      <c r="AY148">
        <v>40</v>
      </c>
      <c r="AZ148">
        <v>8</v>
      </c>
      <c r="BA148">
        <v>16</v>
      </c>
      <c r="BB148">
        <v>32</v>
      </c>
      <c r="BC148">
        <v>36</v>
      </c>
      <c r="BD148">
        <v>32</v>
      </c>
      <c r="BE148">
        <v>47</v>
      </c>
      <c r="BF148">
        <v>60</v>
      </c>
      <c r="BG148">
        <v>72</v>
      </c>
      <c r="BH148">
        <v>32</v>
      </c>
      <c r="BI148">
        <v>20</v>
      </c>
      <c r="BJ148" t="s">
        <v>1334</v>
      </c>
      <c r="BK148" t="s">
        <v>2</v>
      </c>
      <c r="BL148" t="s">
        <v>3</v>
      </c>
      <c r="BM148" t="s">
        <v>3</v>
      </c>
      <c r="BN148" t="s">
        <v>3</v>
      </c>
      <c r="BO148" t="s">
        <v>1480</v>
      </c>
      <c r="BP148">
        <v>998</v>
      </c>
      <c r="BQ148">
        <v>164</v>
      </c>
      <c r="BR148">
        <v>191</v>
      </c>
      <c r="BS148" t="s">
        <v>1346</v>
      </c>
      <c r="BT148" t="s">
        <v>1686</v>
      </c>
      <c r="BU148" t="s">
        <v>1875</v>
      </c>
      <c r="BV148" t="s">
        <v>1877</v>
      </c>
      <c r="BW148" t="s">
        <v>1818</v>
      </c>
      <c r="BX148" t="s">
        <v>2188</v>
      </c>
      <c r="BY148" s="44" t="str">
        <f t="shared" si="2"/>
        <v>Show location</v>
      </c>
    </row>
    <row r="149" spans="1:77" x14ac:dyDescent="0.3">
      <c r="A149" s="51" t="s">
        <v>1520</v>
      </c>
      <c r="B149" t="s">
        <v>2650</v>
      </c>
      <c r="C149" t="s">
        <v>2647</v>
      </c>
      <c r="D149" t="s">
        <v>2648</v>
      </c>
      <c r="E149" t="s">
        <v>102</v>
      </c>
      <c r="F149" t="s">
        <v>1346</v>
      </c>
      <c r="G149" t="s">
        <v>1498</v>
      </c>
      <c r="H149" t="s">
        <v>1814</v>
      </c>
      <c r="I149" t="s">
        <v>1686</v>
      </c>
      <c r="J149" t="s">
        <v>1524</v>
      </c>
      <c r="K149" t="s">
        <v>1877</v>
      </c>
      <c r="L149" t="s">
        <v>232</v>
      </c>
      <c r="M149" t="s">
        <v>233</v>
      </c>
      <c r="N149" t="s">
        <v>1470</v>
      </c>
      <c r="O149">
        <v>13.578167000000001</v>
      </c>
      <c r="P149">
        <v>23.220583000000001</v>
      </c>
      <c r="Q149" t="s">
        <v>1</v>
      </c>
      <c r="R149" t="s">
        <v>95</v>
      </c>
      <c r="S149">
        <v>50</v>
      </c>
      <c r="T149">
        <v>250</v>
      </c>
      <c r="U149">
        <v>20</v>
      </c>
      <c r="V149">
        <v>115</v>
      </c>
      <c r="Y149">
        <v>15</v>
      </c>
      <c r="Z149">
        <v>85</v>
      </c>
      <c r="AE149">
        <v>5</v>
      </c>
      <c r="AF149">
        <v>30</v>
      </c>
      <c r="AI149" t="s">
        <v>1346</v>
      </c>
      <c r="AJ149" t="s">
        <v>1673</v>
      </c>
      <c r="AK149" t="s">
        <v>1344</v>
      </c>
      <c r="AL149" t="s">
        <v>1678</v>
      </c>
      <c r="AM149" t="s">
        <v>1344</v>
      </c>
      <c r="AO149" t="s">
        <v>1933</v>
      </c>
      <c r="AP149" t="s">
        <v>1745</v>
      </c>
      <c r="AQ149" t="s">
        <v>1471</v>
      </c>
      <c r="AR149" t="s">
        <v>1471</v>
      </c>
      <c r="AT149">
        <v>5</v>
      </c>
      <c r="AV149">
        <v>6</v>
      </c>
      <c r="AY149">
        <v>9</v>
      </c>
      <c r="AZ149">
        <v>3</v>
      </c>
      <c r="BA149">
        <v>4</v>
      </c>
      <c r="BB149">
        <v>7</v>
      </c>
      <c r="BC149">
        <v>5</v>
      </c>
      <c r="BD149">
        <v>13</v>
      </c>
      <c r="BE149">
        <v>19</v>
      </c>
      <c r="BF149">
        <v>18</v>
      </c>
      <c r="BG149">
        <v>26</v>
      </c>
      <c r="BH149">
        <v>12</v>
      </c>
      <c r="BI149">
        <v>8</v>
      </c>
      <c r="BJ149" t="s">
        <v>1334</v>
      </c>
      <c r="BK149" t="s">
        <v>2</v>
      </c>
      <c r="BL149" t="s">
        <v>5</v>
      </c>
      <c r="BM149" t="s">
        <v>3</v>
      </c>
      <c r="BN149" t="s">
        <v>5</v>
      </c>
      <c r="BO149" t="s">
        <v>1480</v>
      </c>
      <c r="BP149">
        <v>990</v>
      </c>
      <c r="BQ149">
        <v>53</v>
      </c>
      <c r="BR149">
        <v>62</v>
      </c>
      <c r="BS149" t="s">
        <v>1346</v>
      </c>
      <c r="BT149" t="s">
        <v>1686</v>
      </c>
      <c r="BU149" t="s">
        <v>1814</v>
      </c>
      <c r="BV149" t="s">
        <v>1877</v>
      </c>
      <c r="BW149" t="s">
        <v>1818</v>
      </c>
      <c r="BX149" t="s">
        <v>2166</v>
      </c>
      <c r="BY149" s="44" t="str">
        <f t="shared" si="2"/>
        <v>Show location</v>
      </c>
    </row>
    <row r="150" spans="1:77" x14ac:dyDescent="0.3">
      <c r="A150" s="51" t="s">
        <v>1520</v>
      </c>
      <c r="B150" t="s">
        <v>2650</v>
      </c>
      <c r="C150" t="s">
        <v>2647</v>
      </c>
      <c r="D150" t="s">
        <v>2648</v>
      </c>
      <c r="E150" t="s">
        <v>102</v>
      </c>
      <c r="F150" t="s">
        <v>1346</v>
      </c>
      <c r="G150" t="s">
        <v>1498</v>
      </c>
      <c r="H150" t="s">
        <v>1814</v>
      </c>
      <c r="I150" t="s">
        <v>1686</v>
      </c>
      <c r="J150" t="s">
        <v>1524</v>
      </c>
      <c r="K150" t="s">
        <v>1877</v>
      </c>
      <c r="L150" t="s">
        <v>234</v>
      </c>
      <c r="M150" t="s">
        <v>235</v>
      </c>
      <c r="N150" t="s">
        <v>1470</v>
      </c>
      <c r="O150">
        <v>13.5671</v>
      </c>
      <c r="P150">
        <v>23.19652</v>
      </c>
      <c r="Q150" t="s">
        <v>1</v>
      </c>
      <c r="R150" t="s">
        <v>95</v>
      </c>
      <c r="U150">
        <v>50</v>
      </c>
      <c r="V150">
        <v>260</v>
      </c>
      <c r="W150">
        <v>40</v>
      </c>
      <c r="X150">
        <v>190</v>
      </c>
      <c r="AE150">
        <v>10</v>
      </c>
      <c r="AF150">
        <v>70</v>
      </c>
      <c r="AI150" t="s">
        <v>1346</v>
      </c>
      <c r="AJ150" t="s">
        <v>1673</v>
      </c>
      <c r="AK150" t="s">
        <v>1344</v>
      </c>
      <c r="AL150" t="s">
        <v>1678</v>
      </c>
      <c r="AO150" t="s">
        <v>1933</v>
      </c>
      <c r="AP150" t="s">
        <v>1745</v>
      </c>
      <c r="AQ150" t="s">
        <v>1471</v>
      </c>
      <c r="AR150" t="s">
        <v>1471</v>
      </c>
      <c r="AT150">
        <v>10</v>
      </c>
      <c r="AY150">
        <v>40</v>
      </c>
      <c r="AZ150">
        <v>6</v>
      </c>
      <c r="BA150">
        <v>9</v>
      </c>
      <c r="BB150">
        <v>23</v>
      </c>
      <c r="BC150">
        <v>35</v>
      </c>
      <c r="BD150">
        <v>29</v>
      </c>
      <c r="BE150">
        <v>24</v>
      </c>
      <c r="BF150">
        <v>35</v>
      </c>
      <c r="BG150">
        <v>41</v>
      </c>
      <c r="BH150">
        <v>35</v>
      </c>
      <c r="BI150">
        <v>23</v>
      </c>
      <c r="BJ150" t="s">
        <v>1334</v>
      </c>
      <c r="BK150" t="s">
        <v>2</v>
      </c>
      <c r="BL150" t="s">
        <v>3</v>
      </c>
      <c r="BM150" t="s">
        <v>5</v>
      </c>
      <c r="BN150" t="s">
        <v>5</v>
      </c>
      <c r="BO150" t="s">
        <v>1509</v>
      </c>
      <c r="BP150">
        <v>991</v>
      </c>
      <c r="BQ150">
        <v>128</v>
      </c>
      <c r="BR150">
        <v>132</v>
      </c>
      <c r="BS150" t="s">
        <v>1346</v>
      </c>
      <c r="BT150" t="s">
        <v>1686</v>
      </c>
      <c r="BU150" t="s">
        <v>1814</v>
      </c>
      <c r="BV150" t="s">
        <v>1877</v>
      </c>
      <c r="BW150" t="s">
        <v>1818</v>
      </c>
      <c r="BX150" t="s">
        <v>2167</v>
      </c>
      <c r="BY150" s="44" t="str">
        <f t="shared" si="2"/>
        <v>Show location</v>
      </c>
    </row>
    <row r="151" spans="1:77" x14ac:dyDescent="0.3">
      <c r="A151" s="51" t="s">
        <v>1532</v>
      </c>
      <c r="B151" t="s">
        <v>2650</v>
      </c>
      <c r="C151" t="s">
        <v>2647</v>
      </c>
      <c r="D151" t="s">
        <v>2648</v>
      </c>
      <c r="E151" t="s">
        <v>102</v>
      </c>
      <c r="F151" t="s">
        <v>1346</v>
      </c>
      <c r="G151" t="s">
        <v>1498</v>
      </c>
      <c r="H151" t="s">
        <v>1814</v>
      </c>
      <c r="I151" t="s">
        <v>1686</v>
      </c>
      <c r="J151" t="s">
        <v>1524</v>
      </c>
      <c r="K151" t="s">
        <v>1877</v>
      </c>
      <c r="L151" t="s">
        <v>236</v>
      </c>
      <c r="M151" t="s">
        <v>237</v>
      </c>
      <c r="N151" t="s">
        <v>1470</v>
      </c>
      <c r="O151">
        <v>13.586917</v>
      </c>
      <c r="P151">
        <v>23.201250000000002</v>
      </c>
      <c r="Q151" t="s">
        <v>1</v>
      </c>
      <c r="R151" t="s">
        <v>95</v>
      </c>
      <c r="U151">
        <v>25</v>
      </c>
      <c r="V151">
        <v>160</v>
      </c>
      <c r="W151">
        <v>20</v>
      </c>
      <c r="X151">
        <v>130</v>
      </c>
      <c r="AG151">
        <v>5</v>
      </c>
      <c r="AH151">
        <v>30</v>
      </c>
      <c r="AI151" t="s">
        <v>1344</v>
      </c>
      <c r="AJ151" t="s">
        <v>1678</v>
      </c>
      <c r="AO151" t="s">
        <v>1933</v>
      </c>
      <c r="AP151" t="s">
        <v>1745</v>
      </c>
      <c r="AQ151" t="s">
        <v>1471</v>
      </c>
      <c r="AR151" t="s">
        <v>1471</v>
      </c>
      <c r="AT151">
        <v>7</v>
      </c>
      <c r="AV151">
        <v>5</v>
      </c>
      <c r="AY151">
        <v>13</v>
      </c>
      <c r="AZ151">
        <v>5</v>
      </c>
      <c r="BA151">
        <v>6</v>
      </c>
      <c r="BB151">
        <v>13</v>
      </c>
      <c r="BC151">
        <v>16</v>
      </c>
      <c r="BD151">
        <v>18</v>
      </c>
      <c r="BE151">
        <v>22</v>
      </c>
      <c r="BF151">
        <v>24</v>
      </c>
      <c r="BG151">
        <v>27</v>
      </c>
      <c r="BH151">
        <v>18</v>
      </c>
      <c r="BI151">
        <v>11</v>
      </c>
      <c r="BJ151" t="s">
        <v>1334</v>
      </c>
      <c r="BK151" t="s">
        <v>2</v>
      </c>
      <c r="BL151" t="s">
        <v>5</v>
      </c>
      <c r="BM151" t="s">
        <v>5</v>
      </c>
      <c r="BN151" t="s">
        <v>5</v>
      </c>
      <c r="BO151" t="s">
        <v>1509</v>
      </c>
      <c r="BP151">
        <v>1003</v>
      </c>
      <c r="BQ151">
        <v>78</v>
      </c>
      <c r="BR151">
        <v>82</v>
      </c>
      <c r="BS151" t="s">
        <v>1346</v>
      </c>
      <c r="BT151" t="s">
        <v>1686</v>
      </c>
      <c r="BU151" t="s">
        <v>1814</v>
      </c>
      <c r="BV151" t="s">
        <v>1877</v>
      </c>
      <c r="BW151" t="s">
        <v>1829</v>
      </c>
      <c r="BX151" t="s">
        <v>2234</v>
      </c>
      <c r="BY151" s="44" t="str">
        <f t="shared" si="2"/>
        <v>Show location</v>
      </c>
    </row>
    <row r="152" spans="1:77" x14ac:dyDescent="0.3">
      <c r="A152" s="51" t="s">
        <v>1521</v>
      </c>
      <c r="B152" t="s">
        <v>2650</v>
      </c>
      <c r="C152" t="s">
        <v>2647</v>
      </c>
      <c r="D152" t="s">
        <v>2648</v>
      </c>
      <c r="E152" t="s">
        <v>102</v>
      </c>
      <c r="F152" t="s">
        <v>1346</v>
      </c>
      <c r="G152" t="s">
        <v>1498</v>
      </c>
      <c r="H152" t="s">
        <v>1814</v>
      </c>
      <c r="I152" t="s">
        <v>1686</v>
      </c>
      <c r="J152" t="s">
        <v>1524</v>
      </c>
      <c r="K152" t="s">
        <v>1877</v>
      </c>
      <c r="L152" t="s">
        <v>2644</v>
      </c>
      <c r="M152" t="s">
        <v>238</v>
      </c>
      <c r="N152" t="s">
        <v>1470</v>
      </c>
      <c r="O152">
        <v>13.671670000000001</v>
      </c>
      <c r="P152">
        <v>23.185549999999999</v>
      </c>
      <c r="Q152" t="s">
        <v>1</v>
      </c>
      <c r="R152" t="s">
        <v>95</v>
      </c>
      <c r="U152">
        <v>10</v>
      </c>
      <c r="V152">
        <v>65</v>
      </c>
      <c r="Y152">
        <v>6</v>
      </c>
      <c r="Z152">
        <v>39</v>
      </c>
      <c r="AG152">
        <v>4</v>
      </c>
      <c r="AH152">
        <v>26</v>
      </c>
      <c r="AI152" t="s">
        <v>1346</v>
      </c>
      <c r="AJ152" t="s">
        <v>1673</v>
      </c>
      <c r="AK152" t="s">
        <v>1346</v>
      </c>
      <c r="AL152" t="s">
        <v>1373</v>
      </c>
      <c r="AM152" t="s">
        <v>1346</v>
      </c>
      <c r="AN152" t="s">
        <v>1686</v>
      </c>
      <c r="AO152" t="s">
        <v>1933</v>
      </c>
      <c r="AP152" t="s">
        <v>1745</v>
      </c>
      <c r="AQ152" t="s">
        <v>1471</v>
      </c>
      <c r="AR152" t="s">
        <v>1471</v>
      </c>
      <c r="AT152">
        <v>3</v>
      </c>
      <c r="AY152">
        <v>7</v>
      </c>
      <c r="AZ152">
        <v>2</v>
      </c>
      <c r="BA152">
        <v>2</v>
      </c>
      <c r="BB152">
        <v>6</v>
      </c>
      <c r="BC152">
        <v>8</v>
      </c>
      <c r="BD152">
        <v>7</v>
      </c>
      <c r="BE152">
        <v>11</v>
      </c>
      <c r="BF152">
        <v>8</v>
      </c>
      <c r="BG152">
        <v>12</v>
      </c>
      <c r="BH152">
        <v>5</v>
      </c>
      <c r="BI152">
        <v>4</v>
      </c>
      <c r="BJ152" t="s">
        <v>1334</v>
      </c>
      <c r="BK152" t="s">
        <v>2</v>
      </c>
      <c r="BL152" t="s">
        <v>5</v>
      </c>
      <c r="BM152" t="s">
        <v>3</v>
      </c>
      <c r="BN152" t="s">
        <v>5</v>
      </c>
      <c r="BO152" t="s">
        <v>1480</v>
      </c>
      <c r="BP152">
        <v>993</v>
      </c>
      <c r="BQ152">
        <v>28</v>
      </c>
      <c r="BR152">
        <v>37</v>
      </c>
      <c r="BS152" t="s">
        <v>1346</v>
      </c>
      <c r="BT152" t="s">
        <v>1686</v>
      </c>
      <c r="BU152" t="s">
        <v>1814</v>
      </c>
      <c r="BV152" t="s">
        <v>1877</v>
      </c>
      <c r="BW152" t="s">
        <v>1818</v>
      </c>
      <c r="BX152" t="s">
        <v>2189</v>
      </c>
      <c r="BY152" s="44" t="str">
        <f t="shared" si="2"/>
        <v>Show location</v>
      </c>
    </row>
    <row r="153" spans="1:77" x14ac:dyDescent="0.3">
      <c r="A153" s="51" t="s">
        <v>1520</v>
      </c>
      <c r="B153" t="s">
        <v>2650</v>
      </c>
      <c r="C153" t="s">
        <v>2647</v>
      </c>
      <c r="D153" t="s">
        <v>2648</v>
      </c>
      <c r="E153" t="s">
        <v>102</v>
      </c>
      <c r="F153" t="s">
        <v>1346</v>
      </c>
      <c r="G153" t="s">
        <v>1498</v>
      </c>
      <c r="H153" t="s">
        <v>1814</v>
      </c>
      <c r="I153" t="s">
        <v>1686</v>
      </c>
      <c r="J153" t="s">
        <v>1524</v>
      </c>
      <c r="K153" t="s">
        <v>1877</v>
      </c>
      <c r="L153" t="s">
        <v>239</v>
      </c>
      <c r="M153" t="s">
        <v>240</v>
      </c>
      <c r="N153" t="s">
        <v>1470</v>
      </c>
      <c r="O153">
        <v>13.53135</v>
      </c>
      <c r="P153">
        <v>23.178930000000001</v>
      </c>
      <c r="Q153" t="s">
        <v>1</v>
      </c>
      <c r="R153" t="s">
        <v>95</v>
      </c>
      <c r="U153">
        <v>12</v>
      </c>
      <c r="V153">
        <v>68</v>
      </c>
      <c r="W153">
        <v>12</v>
      </c>
      <c r="X153">
        <v>68</v>
      </c>
      <c r="AI153" t="s">
        <v>1344</v>
      </c>
      <c r="AJ153" t="s">
        <v>1706</v>
      </c>
      <c r="AO153" t="s">
        <v>1745</v>
      </c>
      <c r="AP153" t="s">
        <v>1946</v>
      </c>
      <c r="AQ153" t="s">
        <v>1471</v>
      </c>
      <c r="AR153" t="s">
        <v>1471</v>
      </c>
      <c r="AT153">
        <v>4</v>
      </c>
      <c r="AY153">
        <v>8</v>
      </c>
      <c r="AZ153">
        <v>2</v>
      </c>
      <c r="BA153">
        <v>2</v>
      </c>
      <c r="BB153">
        <v>4</v>
      </c>
      <c r="BC153">
        <v>6</v>
      </c>
      <c r="BD153">
        <v>7</v>
      </c>
      <c r="BE153">
        <v>11</v>
      </c>
      <c r="BF153">
        <v>10</v>
      </c>
      <c r="BG153">
        <v>12</v>
      </c>
      <c r="BH153">
        <v>9</v>
      </c>
      <c r="BI153">
        <v>5</v>
      </c>
      <c r="BJ153" t="s">
        <v>1334</v>
      </c>
      <c r="BK153" t="s">
        <v>2</v>
      </c>
      <c r="BL153" t="s">
        <v>5</v>
      </c>
      <c r="BM153" t="s">
        <v>3</v>
      </c>
      <c r="BN153" t="s">
        <v>5</v>
      </c>
      <c r="BO153" t="s">
        <v>1472</v>
      </c>
      <c r="BP153">
        <v>992</v>
      </c>
      <c r="BQ153">
        <v>32</v>
      </c>
      <c r="BR153">
        <v>36</v>
      </c>
      <c r="BS153" t="s">
        <v>1346</v>
      </c>
      <c r="BT153" t="s">
        <v>1686</v>
      </c>
      <c r="BU153" t="s">
        <v>1875</v>
      </c>
      <c r="BV153" t="s">
        <v>1877</v>
      </c>
      <c r="BW153" t="s">
        <v>1818</v>
      </c>
      <c r="BX153" t="s">
        <v>2168</v>
      </c>
      <c r="BY153" s="44" t="str">
        <f t="shared" si="2"/>
        <v>Show location</v>
      </c>
    </row>
    <row r="154" spans="1:77" x14ac:dyDescent="0.3">
      <c r="A154" s="51" t="s">
        <v>1521</v>
      </c>
      <c r="B154" t="s">
        <v>2650</v>
      </c>
      <c r="C154" t="s">
        <v>2647</v>
      </c>
      <c r="D154" t="s">
        <v>2648</v>
      </c>
      <c r="E154" t="s">
        <v>102</v>
      </c>
      <c r="F154" t="s">
        <v>1346</v>
      </c>
      <c r="G154" t="s">
        <v>1498</v>
      </c>
      <c r="H154" t="s">
        <v>1814</v>
      </c>
      <c r="I154" t="s">
        <v>1686</v>
      </c>
      <c r="J154" t="s">
        <v>1524</v>
      </c>
      <c r="K154" t="s">
        <v>1877</v>
      </c>
      <c r="L154" t="s">
        <v>241</v>
      </c>
      <c r="M154" t="s">
        <v>242</v>
      </c>
      <c r="N154" t="s">
        <v>1470</v>
      </c>
      <c r="O154">
        <v>13.548482999999999</v>
      </c>
      <c r="P154">
        <v>23.174083</v>
      </c>
      <c r="Q154" t="s">
        <v>1</v>
      </c>
      <c r="R154" t="s">
        <v>95</v>
      </c>
      <c r="S154">
        <v>150</v>
      </c>
      <c r="T154">
        <v>750</v>
      </c>
      <c r="U154">
        <v>200</v>
      </c>
      <c r="V154">
        <v>1100</v>
      </c>
      <c r="W154">
        <v>120</v>
      </c>
      <c r="X154">
        <v>650</v>
      </c>
      <c r="Y154">
        <v>50</v>
      </c>
      <c r="Z154">
        <v>300</v>
      </c>
      <c r="AG154">
        <v>30</v>
      </c>
      <c r="AH154">
        <v>150</v>
      </c>
      <c r="AI154" t="s">
        <v>1346</v>
      </c>
      <c r="AJ154" t="s">
        <v>1673</v>
      </c>
      <c r="AK154" t="s">
        <v>1346</v>
      </c>
      <c r="AL154" t="s">
        <v>1686</v>
      </c>
      <c r="AM154" t="s">
        <v>1346</v>
      </c>
      <c r="AN154" t="s">
        <v>1373</v>
      </c>
      <c r="AO154" t="s">
        <v>1745</v>
      </c>
      <c r="AP154" t="s">
        <v>1933</v>
      </c>
      <c r="AQ154" t="s">
        <v>1946</v>
      </c>
      <c r="AR154" t="s">
        <v>1471</v>
      </c>
      <c r="AV154">
        <v>30</v>
      </c>
      <c r="AX154">
        <v>20</v>
      </c>
      <c r="AY154">
        <v>150</v>
      </c>
      <c r="AZ154">
        <v>22</v>
      </c>
      <c r="BA154">
        <v>22</v>
      </c>
      <c r="BB154">
        <v>121</v>
      </c>
      <c r="BC154">
        <v>143</v>
      </c>
      <c r="BD154">
        <v>99</v>
      </c>
      <c r="BE154">
        <v>132</v>
      </c>
      <c r="BF154">
        <v>176</v>
      </c>
      <c r="BG154">
        <v>242</v>
      </c>
      <c r="BH154">
        <v>88</v>
      </c>
      <c r="BI154">
        <v>55</v>
      </c>
      <c r="BJ154" t="s">
        <v>1334</v>
      </c>
      <c r="BK154" t="s">
        <v>2</v>
      </c>
      <c r="BL154" t="s">
        <v>3</v>
      </c>
      <c r="BM154" t="s">
        <v>5</v>
      </c>
      <c r="BN154" t="s">
        <v>5</v>
      </c>
      <c r="BO154" t="s">
        <v>1480</v>
      </c>
      <c r="BP154">
        <v>994</v>
      </c>
      <c r="BQ154">
        <v>506</v>
      </c>
      <c r="BR154">
        <v>594</v>
      </c>
      <c r="BS154" t="s">
        <v>1346</v>
      </c>
      <c r="BT154" t="s">
        <v>1686</v>
      </c>
      <c r="BU154" t="s">
        <v>1814</v>
      </c>
      <c r="BV154" t="s">
        <v>1877</v>
      </c>
      <c r="BW154" t="s">
        <v>1818</v>
      </c>
      <c r="BX154" t="s">
        <v>2190</v>
      </c>
      <c r="BY154" s="44" t="str">
        <f t="shared" si="2"/>
        <v>Show location</v>
      </c>
    </row>
    <row r="155" spans="1:77" x14ac:dyDescent="0.3">
      <c r="A155" s="51" t="s">
        <v>1521</v>
      </c>
      <c r="B155" t="s">
        <v>2650</v>
      </c>
      <c r="C155" t="s">
        <v>2647</v>
      </c>
      <c r="D155" t="s">
        <v>2648</v>
      </c>
      <c r="E155" t="s">
        <v>102</v>
      </c>
      <c r="F155" t="s">
        <v>1346</v>
      </c>
      <c r="G155" t="s">
        <v>1498</v>
      </c>
      <c r="H155" t="s">
        <v>1814</v>
      </c>
      <c r="I155" t="s">
        <v>1686</v>
      </c>
      <c r="J155" t="s">
        <v>1524</v>
      </c>
      <c r="K155" t="s">
        <v>1877</v>
      </c>
      <c r="L155" t="s">
        <v>243</v>
      </c>
      <c r="M155" t="s">
        <v>244</v>
      </c>
      <c r="N155" t="s">
        <v>1470</v>
      </c>
      <c r="O155">
        <v>13.523982999999999</v>
      </c>
      <c r="P155">
        <v>23.371666999999999</v>
      </c>
      <c r="Q155" t="s">
        <v>1</v>
      </c>
      <c r="R155" t="s">
        <v>95</v>
      </c>
      <c r="S155">
        <v>50</v>
      </c>
      <c r="T155">
        <v>235</v>
      </c>
      <c r="U155">
        <v>35</v>
      </c>
      <c r="V155">
        <v>205</v>
      </c>
      <c r="W155">
        <v>25</v>
      </c>
      <c r="X155">
        <v>145</v>
      </c>
      <c r="Y155">
        <v>10</v>
      </c>
      <c r="Z155">
        <v>60</v>
      </c>
      <c r="AI155" t="s">
        <v>1346</v>
      </c>
      <c r="AJ155" t="s">
        <v>1673</v>
      </c>
      <c r="AK155" t="s">
        <v>1346</v>
      </c>
      <c r="AO155" t="s">
        <v>1933</v>
      </c>
      <c r="AP155" t="s">
        <v>1745</v>
      </c>
      <c r="AQ155" t="s">
        <v>1471</v>
      </c>
      <c r="AR155" t="s">
        <v>1471</v>
      </c>
      <c r="AT155">
        <v>5</v>
      </c>
      <c r="AY155">
        <v>30</v>
      </c>
      <c r="AZ155">
        <v>9</v>
      </c>
      <c r="BA155">
        <v>9</v>
      </c>
      <c r="BB155">
        <v>13</v>
      </c>
      <c r="BC155">
        <v>15</v>
      </c>
      <c r="BD155">
        <v>24</v>
      </c>
      <c r="BE155">
        <v>29</v>
      </c>
      <c r="BF155">
        <v>31</v>
      </c>
      <c r="BG155">
        <v>40</v>
      </c>
      <c r="BH155">
        <v>20</v>
      </c>
      <c r="BI155">
        <v>15</v>
      </c>
      <c r="BJ155" t="s">
        <v>1334</v>
      </c>
      <c r="BK155" t="s">
        <v>2</v>
      </c>
      <c r="BL155" t="s">
        <v>5</v>
      </c>
      <c r="BM155" t="s">
        <v>5</v>
      </c>
      <c r="BN155" t="s">
        <v>5</v>
      </c>
      <c r="BO155" t="s">
        <v>1480</v>
      </c>
      <c r="BP155">
        <v>996</v>
      </c>
      <c r="BQ155">
        <v>97</v>
      </c>
      <c r="BR155">
        <v>108</v>
      </c>
      <c r="BS155" t="s">
        <v>1346</v>
      </c>
      <c r="BT155" t="s">
        <v>1686</v>
      </c>
      <c r="BU155" t="s">
        <v>1814</v>
      </c>
      <c r="BV155" t="s">
        <v>1877</v>
      </c>
      <c r="BW155" t="s">
        <v>1829</v>
      </c>
      <c r="BX155" t="s">
        <v>2191</v>
      </c>
      <c r="BY155" s="44" t="str">
        <f t="shared" si="2"/>
        <v>Show location</v>
      </c>
    </row>
    <row r="156" spans="1:77" x14ac:dyDescent="0.3">
      <c r="A156" s="51" t="s">
        <v>1538</v>
      </c>
      <c r="B156" t="s">
        <v>2650</v>
      </c>
      <c r="C156" t="s">
        <v>2647</v>
      </c>
      <c r="D156" t="s">
        <v>2648</v>
      </c>
      <c r="E156" t="s">
        <v>102</v>
      </c>
      <c r="F156" t="s">
        <v>1346</v>
      </c>
      <c r="G156" t="s">
        <v>1498</v>
      </c>
      <c r="H156" t="s">
        <v>1814</v>
      </c>
      <c r="I156" t="s">
        <v>1686</v>
      </c>
      <c r="J156" t="s">
        <v>1524</v>
      </c>
      <c r="K156" t="s">
        <v>1877</v>
      </c>
      <c r="L156" t="s">
        <v>245</v>
      </c>
      <c r="M156" t="s">
        <v>246</v>
      </c>
      <c r="N156" t="s">
        <v>1470</v>
      </c>
      <c r="O156">
        <v>13.651783</v>
      </c>
      <c r="P156">
        <v>23.170233</v>
      </c>
      <c r="Q156" t="s">
        <v>1</v>
      </c>
      <c r="R156" t="s">
        <v>95</v>
      </c>
      <c r="S156">
        <v>50</v>
      </c>
      <c r="T156">
        <v>350</v>
      </c>
      <c r="U156">
        <v>10</v>
      </c>
      <c r="V156">
        <v>62</v>
      </c>
      <c r="W156">
        <v>6</v>
      </c>
      <c r="X156">
        <v>39</v>
      </c>
      <c r="Y156">
        <v>4</v>
      </c>
      <c r="Z156">
        <v>23</v>
      </c>
      <c r="AI156" t="s">
        <v>1346</v>
      </c>
      <c r="AJ156" t="s">
        <v>1673</v>
      </c>
      <c r="AO156" t="s">
        <v>1933</v>
      </c>
      <c r="AP156" t="s">
        <v>1745</v>
      </c>
      <c r="AQ156" t="s">
        <v>1471</v>
      </c>
      <c r="AR156" t="s">
        <v>1471</v>
      </c>
      <c r="AT156">
        <v>3</v>
      </c>
      <c r="AV156">
        <v>4</v>
      </c>
      <c r="AY156">
        <v>3</v>
      </c>
      <c r="AZ156">
        <v>2</v>
      </c>
      <c r="BA156">
        <v>3</v>
      </c>
      <c r="BB156">
        <v>5</v>
      </c>
      <c r="BC156">
        <v>4</v>
      </c>
      <c r="BD156">
        <v>6</v>
      </c>
      <c r="BE156">
        <v>8</v>
      </c>
      <c r="BF156">
        <v>9</v>
      </c>
      <c r="BG156">
        <v>12</v>
      </c>
      <c r="BH156">
        <v>7</v>
      </c>
      <c r="BI156">
        <v>6</v>
      </c>
      <c r="BJ156" t="s">
        <v>1334</v>
      </c>
      <c r="BK156" t="s">
        <v>2</v>
      </c>
      <c r="BL156" t="s">
        <v>3</v>
      </c>
      <c r="BM156" t="s">
        <v>3</v>
      </c>
      <c r="BN156" t="s">
        <v>3</v>
      </c>
      <c r="BO156" t="s">
        <v>1480</v>
      </c>
      <c r="BP156">
        <v>1007</v>
      </c>
      <c r="BQ156">
        <v>29</v>
      </c>
      <c r="BR156">
        <v>33</v>
      </c>
      <c r="BS156" t="s">
        <v>1346</v>
      </c>
      <c r="BT156" t="s">
        <v>1686</v>
      </c>
      <c r="BU156" t="s">
        <v>1875</v>
      </c>
      <c r="BV156" t="s">
        <v>1877</v>
      </c>
      <c r="BW156" t="s">
        <v>1818</v>
      </c>
      <c r="BX156" t="s">
        <v>2254</v>
      </c>
      <c r="BY156" s="44" t="str">
        <f t="shared" si="2"/>
        <v>Show location</v>
      </c>
    </row>
    <row r="157" spans="1:77" x14ac:dyDescent="0.3">
      <c r="A157" s="51" t="s">
        <v>1530</v>
      </c>
      <c r="B157" t="s">
        <v>2650</v>
      </c>
      <c r="C157" t="s">
        <v>2647</v>
      </c>
      <c r="D157" t="s">
        <v>2648</v>
      </c>
      <c r="E157" t="s">
        <v>102</v>
      </c>
      <c r="F157" t="s">
        <v>1346</v>
      </c>
      <c r="G157" t="s">
        <v>1498</v>
      </c>
      <c r="H157" t="s">
        <v>1814</v>
      </c>
      <c r="I157" t="s">
        <v>1686</v>
      </c>
      <c r="J157" t="s">
        <v>1524</v>
      </c>
      <c r="K157" t="s">
        <v>1877</v>
      </c>
      <c r="L157" t="s">
        <v>247</v>
      </c>
      <c r="M157" t="s">
        <v>248</v>
      </c>
      <c r="N157" t="s">
        <v>1470</v>
      </c>
      <c r="O157">
        <v>13.5671</v>
      </c>
      <c r="P157">
        <v>23.196470000000001</v>
      </c>
      <c r="Q157" t="s">
        <v>1</v>
      </c>
      <c r="R157" t="s">
        <v>95</v>
      </c>
      <c r="U157">
        <v>40</v>
      </c>
      <c r="V157">
        <v>220</v>
      </c>
      <c r="AE157">
        <v>30</v>
      </c>
      <c r="AF157">
        <v>170</v>
      </c>
      <c r="AG157">
        <v>10</v>
      </c>
      <c r="AH157">
        <v>50</v>
      </c>
      <c r="AI157" t="s">
        <v>1345</v>
      </c>
      <c r="AJ157" t="s">
        <v>1669</v>
      </c>
      <c r="AK157" t="s">
        <v>1346</v>
      </c>
      <c r="AO157" t="s">
        <v>1933</v>
      </c>
      <c r="AP157" t="s">
        <v>1745</v>
      </c>
      <c r="AQ157" t="s">
        <v>1471</v>
      </c>
      <c r="AR157" t="s">
        <v>1471</v>
      </c>
      <c r="AT157">
        <v>10</v>
      </c>
      <c r="AY157">
        <v>30</v>
      </c>
      <c r="AZ157">
        <v>7</v>
      </c>
      <c r="BA157">
        <v>10</v>
      </c>
      <c r="BB157">
        <v>15</v>
      </c>
      <c r="BC157">
        <v>22</v>
      </c>
      <c r="BD157">
        <v>20</v>
      </c>
      <c r="BE157">
        <v>29</v>
      </c>
      <c r="BF157">
        <v>42</v>
      </c>
      <c r="BG157">
        <v>46</v>
      </c>
      <c r="BH157">
        <v>17</v>
      </c>
      <c r="BI157">
        <v>12</v>
      </c>
      <c r="BJ157" t="s">
        <v>1334</v>
      </c>
      <c r="BK157" t="s">
        <v>42</v>
      </c>
      <c r="BL157" t="s">
        <v>3</v>
      </c>
      <c r="BM157" t="s">
        <v>3</v>
      </c>
      <c r="BN157" t="s">
        <v>3</v>
      </c>
      <c r="BO157" t="s">
        <v>1509</v>
      </c>
      <c r="BP157">
        <v>1001</v>
      </c>
      <c r="BQ157">
        <v>101</v>
      </c>
      <c r="BR157">
        <v>119</v>
      </c>
      <c r="BS157" t="s">
        <v>1346</v>
      </c>
      <c r="BT157" t="s">
        <v>1686</v>
      </c>
      <c r="BU157" t="s">
        <v>1814</v>
      </c>
      <c r="BV157" t="s">
        <v>1877</v>
      </c>
      <c r="BW157" t="s">
        <v>1818</v>
      </c>
      <c r="BX157" t="s">
        <v>2219</v>
      </c>
      <c r="BY157" s="44" t="str">
        <f t="shared" si="2"/>
        <v>Show location</v>
      </c>
    </row>
    <row r="158" spans="1:77" x14ac:dyDescent="0.3">
      <c r="A158" s="51" t="s">
        <v>1532</v>
      </c>
      <c r="B158" t="s">
        <v>2650</v>
      </c>
      <c r="C158" t="s">
        <v>2647</v>
      </c>
      <c r="D158" t="s">
        <v>2648</v>
      </c>
      <c r="E158" t="s">
        <v>102</v>
      </c>
      <c r="F158" t="s">
        <v>1346</v>
      </c>
      <c r="G158" t="s">
        <v>1498</v>
      </c>
      <c r="H158" t="s">
        <v>1814</v>
      </c>
      <c r="I158" t="s">
        <v>1686</v>
      </c>
      <c r="J158" t="s">
        <v>1524</v>
      </c>
      <c r="K158" t="s">
        <v>1877</v>
      </c>
      <c r="L158" t="s">
        <v>249</v>
      </c>
      <c r="M158" t="s">
        <v>250</v>
      </c>
      <c r="N158" t="s">
        <v>1470</v>
      </c>
      <c r="O158">
        <v>13.616099999999999</v>
      </c>
      <c r="P158">
        <v>23.189216999999999</v>
      </c>
      <c r="Q158" t="s">
        <v>1</v>
      </c>
      <c r="R158" t="s">
        <v>95</v>
      </c>
      <c r="S158">
        <v>55</v>
      </c>
      <c r="T158">
        <v>380</v>
      </c>
      <c r="U158">
        <v>20</v>
      </c>
      <c r="V158">
        <v>124</v>
      </c>
      <c r="W158">
        <v>12</v>
      </c>
      <c r="X158">
        <v>72</v>
      </c>
      <c r="Y158">
        <v>8</v>
      </c>
      <c r="Z158">
        <v>52</v>
      </c>
      <c r="AI158" t="s">
        <v>1344</v>
      </c>
      <c r="AO158" t="s">
        <v>1933</v>
      </c>
      <c r="AP158" t="s">
        <v>1745</v>
      </c>
      <c r="AQ158" t="s">
        <v>1471</v>
      </c>
      <c r="AR158" t="s">
        <v>1471</v>
      </c>
      <c r="AS158">
        <v>5</v>
      </c>
      <c r="AT158">
        <v>4</v>
      </c>
      <c r="AY158">
        <v>11</v>
      </c>
      <c r="AZ158">
        <v>3</v>
      </c>
      <c r="BA158">
        <v>3</v>
      </c>
      <c r="BB158">
        <v>10</v>
      </c>
      <c r="BC158">
        <v>13</v>
      </c>
      <c r="BD158">
        <v>13</v>
      </c>
      <c r="BE158">
        <v>17</v>
      </c>
      <c r="BF158">
        <v>18</v>
      </c>
      <c r="BG158">
        <v>23</v>
      </c>
      <c r="BH158">
        <v>14</v>
      </c>
      <c r="BI158">
        <v>10</v>
      </c>
      <c r="BJ158" t="s">
        <v>1334</v>
      </c>
      <c r="BK158" t="s">
        <v>2</v>
      </c>
      <c r="BL158" t="s">
        <v>5</v>
      </c>
      <c r="BM158" t="s">
        <v>5</v>
      </c>
      <c r="BN158" t="s">
        <v>5</v>
      </c>
      <c r="BO158" t="s">
        <v>1509</v>
      </c>
      <c r="BP158">
        <v>1004</v>
      </c>
      <c r="BQ158">
        <v>58</v>
      </c>
      <c r="BR158">
        <v>66</v>
      </c>
      <c r="BS158" t="s">
        <v>1346</v>
      </c>
      <c r="BT158" t="s">
        <v>1686</v>
      </c>
      <c r="BU158" t="s">
        <v>1814</v>
      </c>
      <c r="BV158" t="s">
        <v>1877</v>
      </c>
      <c r="BW158" t="s">
        <v>1829</v>
      </c>
      <c r="BX158" t="s">
        <v>2235</v>
      </c>
      <c r="BY158" s="44" t="str">
        <f t="shared" si="2"/>
        <v>Show location</v>
      </c>
    </row>
    <row r="159" spans="1:77" x14ac:dyDescent="0.3">
      <c r="A159" s="51" t="s">
        <v>1573</v>
      </c>
      <c r="B159" t="s">
        <v>2650</v>
      </c>
      <c r="C159" t="s">
        <v>2647</v>
      </c>
      <c r="D159" t="s">
        <v>2648</v>
      </c>
      <c r="E159" t="s">
        <v>102</v>
      </c>
      <c r="F159" t="s">
        <v>1346</v>
      </c>
      <c r="G159" t="s">
        <v>1498</v>
      </c>
      <c r="H159" t="s">
        <v>1814</v>
      </c>
      <c r="I159" t="s">
        <v>1668</v>
      </c>
      <c r="J159" t="s">
        <v>1517</v>
      </c>
      <c r="K159" t="s">
        <v>1874</v>
      </c>
      <c r="L159" t="s">
        <v>891</v>
      </c>
      <c r="M159" t="s">
        <v>251</v>
      </c>
      <c r="N159" t="s">
        <v>1470</v>
      </c>
      <c r="O159">
        <v>13.49025</v>
      </c>
      <c r="P159">
        <v>24.857282999999999</v>
      </c>
      <c r="Q159" t="s">
        <v>1</v>
      </c>
      <c r="R159" t="s">
        <v>95</v>
      </c>
      <c r="S159">
        <v>1357</v>
      </c>
      <c r="T159">
        <v>8283</v>
      </c>
      <c r="U159">
        <v>1674</v>
      </c>
      <c r="V159">
        <v>10039</v>
      </c>
      <c r="W159">
        <v>1248</v>
      </c>
      <c r="X159">
        <v>7483</v>
      </c>
      <c r="Y159">
        <v>419</v>
      </c>
      <c r="Z159">
        <v>2514</v>
      </c>
      <c r="AG159">
        <v>7</v>
      </c>
      <c r="AH159">
        <v>42</v>
      </c>
      <c r="AI159" t="s">
        <v>1346</v>
      </c>
      <c r="AJ159" t="s">
        <v>1668</v>
      </c>
      <c r="AK159" t="s">
        <v>1348</v>
      </c>
      <c r="AL159" t="s">
        <v>1796</v>
      </c>
      <c r="AM159" t="s">
        <v>1345</v>
      </c>
      <c r="AO159" t="s">
        <v>1745</v>
      </c>
      <c r="AP159" t="s">
        <v>1471</v>
      </c>
      <c r="AQ159" t="s">
        <v>1471</v>
      </c>
      <c r="AR159" t="s">
        <v>1471</v>
      </c>
      <c r="AS159">
        <v>1674</v>
      </c>
      <c r="AZ159">
        <v>169</v>
      </c>
      <c r="BA159">
        <v>591</v>
      </c>
      <c r="BB159">
        <v>675</v>
      </c>
      <c r="BC159">
        <v>928</v>
      </c>
      <c r="BD159">
        <v>1687</v>
      </c>
      <c r="BE159">
        <v>1602</v>
      </c>
      <c r="BF159">
        <v>2362</v>
      </c>
      <c r="BG159">
        <v>2025</v>
      </c>
      <c r="BH159">
        <v>0</v>
      </c>
      <c r="BI159">
        <v>0</v>
      </c>
      <c r="BJ159" t="s">
        <v>1334</v>
      </c>
      <c r="BK159" t="s">
        <v>2</v>
      </c>
      <c r="BL159" t="s">
        <v>5</v>
      </c>
      <c r="BM159" t="s">
        <v>5</v>
      </c>
      <c r="BN159" t="s">
        <v>5</v>
      </c>
      <c r="BO159" t="s">
        <v>1480</v>
      </c>
      <c r="BP159">
        <v>72</v>
      </c>
      <c r="BQ159">
        <v>4893</v>
      </c>
      <c r="BR159">
        <v>5146</v>
      </c>
      <c r="BS159" t="s">
        <v>1346</v>
      </c>
      <c r="BT159" t="s">
        <v>1668</v>
      </c>
      <c r="BU159" t="s">
        <v>1814</v>
      </c>
      <c r="BV159" t="s">
        <v>1874</v>
      </c>
      <c r="BW159" t="s">
        <v>1818</v>
      </c>
      <c r="BX159" t="s">
        <v>2387</v>
      </c>
      <c r="BY159" s="44" t="str">
        <f t="shared" si="2"/>
        <v>Show location</v>
      </c>
    </row>
    <row r="160" spans="1:77" x14ac:dyDescent="0.3">
      <c r="A160" s="51" t="s">
        <v>1573</v>
      </c>
      <c r="B160" t="s">
        <v>2650</v>
      </c>
      <c r="C160" t="s">
        <v>2647</v>
      </c>
      <c r="D160" t="s">
        <v>2648</v>
      </c>
      <c r="E160" t="s">
        <v>102</v>
      </c>
      <c r="F160" t="s">
        <v>1346</v>
      </c>
      <c r="G160" t="s">
        <v>1498</v>
      </c>
      <c r="H160" t="s">
        <v>1814</v>
      </c>
      <c r="I160" t="s">
        <v>1668</v>
      </c>
      <c r="J160" t="s">
        <v>1517</v>
      </c>
      <c r="K160" t="s">
        <v>1874</v>
      </c>
      <c r="L160" t="s">
        <v>232</v>
      </c>
      <c r="M160" t="s">
        <v>252</v>
      </c>
      <c r="N160" t="s">
        <v>1470</v>
      </c>
      <c r="O160">
        <v>13.472149999999999</v>
      </c>
      <c r="P160">
        <v>24.849070000000001</v>
      </c>
      <c r="Q160" t="s">
        <v>1</v>
      </c>
      <c r="R160" t="s">
        <v>94</v>
      </c>
      <c r="S160">
        <v>3281</v>
      </c>
      <c r="T160">
        <v>11652</v>
      </c>
      <c r="U160">
        <v>4380</v>
      </c>
      <c r="V160">
        <v>18550</v>
      </c>
      <c r="Y160">
        <v>4380</v>
      </c>
      <c r="Z160">
        <v>18550</v>
      </c>
      <c r="AI160" t="s">
        <v>1346</v>
      </c>
      <c r="AJ160" t="s">
        <v>1668</v>
      </c>
      <c r="AK160" t="s">
        <v>1348</v>
      </c>
      <c r="AL160" t="s">
        <v>1796</v>
      </c>
      <c r="AM160" t="s">
        <v>1346</v>
      </c>
      <c r="AN160" t="s">
        <v>1672</v>
      </c>
      <c r="AO160" t="s">
        <v>1745</v>
      </c>
      <c r="AP160" t="s">
        <v>1471</v>
      </c>
      <c r="AQ160" t="s">
        <v>1471</v>
      </c>
      <c r="AR160" t="s">
        <v>1471</v>
      </c>
      <c r="AS160">
        <v>4380</v>
      </c>
      <c r="AZ160">
        <v>193</v>
      </c>
      <c r="BA160">
        <v>386</v>
      </c>
      <c r="BB160">
        <v>1546</v>
      </c>
      <c r="BC160">
        <v>1159</v>
      </c>
      <c r="BD160">
        <v>2705</v>
      </c>
      <c r="BE160">
        <v>4059</v>
      </c>
      <c r="BF160">
        <v>4058</v>
      </c>
      <c r="BG160">
        <v>4444</v>
      </c>
      <c r="BH160">
        <v>0</v>
      </c>
      <c r="BI160">
        <v>0</v>
      </c>
      <c r="BJ160" t="s">
        <v>1334</v>
      </c>
      <c r="BK160" t="s">
        <v>2</v>
      </c>
      <c r="BL160" t="s">
        <v>5</v>
      </c>
      <c r="BM160" t="s">
        <v>5</v>
      </c>
      <c r="BN160" t="s">
        <v>5</v>
      </c>
      <c r="BO160" t="s">
        <v>1472</v>
      </c>
      <c r="BP160">
        <v>71</v>
      </c>
      <c r="BQ160">
        <v>8502</v>
      </c>
      <c r="BR160">
        <v>10048</v>
      </c>
      <c r="BS160" t="s">
        <v>1346</v>
      </c>
      <c r="BT160" t="s">
        <v>1668</v>
      </c>
      <c r="BU160" t="s">
        <v>1814</v>
      </c>
      <c r="BV160" t="s">
        <v>1874</v>
      </c>
      <c r="BW160" t="s">
        <v>1818</v>
      </c>
      <c r="BX160" t="s">
        <v>2388</v>
      </c>
      <c r="BY160" s="44" t="str">
        <f t="shared" si="2"/>
        <v>Show location</v>
      </c>
    </row>
    <row r="161" spans="1:77" x14ac:dyDescent="0.3">
      <c r="A161" s="51" t="s">
        <v>1573</v>
      </c>
      <c r="B161" t="s">
        <v>2650</v>
      </c>
      <c r="C161" t="s">
        <v>2647</v>
      </c>
      <c r="D161" t="s">
        <v>2648</v>
      </c>
      <c r="E161" t="s">
        <v>102</v>
      </c>
      <c r="F161" t="s">
        <v>1346</v>
      </c>
      <c r="G161" t="s">
        <v>1498</v>
      </c>
      <c r="H161" t="s">
        <v>1814</v>
      </c>
      <c r="I161" t="s">
        <v>1668</v>
      </c>
      <c r="J161" t="s">
        <v>1517</v>
      </c>
      <c r="K161" t="s">
        <v>1874</v>
      </c>
      <c r="L161" t="s">
        <v>892</v>
      </c>
      <c r="M161" t="s">
        <v>253</v>
      </c>
      <c r="N161" t="s">
        <v>1470</v>
      </c>
      <c r="O161">
        <v>13.495900000000001</v>
      </c>
      <c r="P161">
        <v>24.871867000000002</v>
      </c>
      <c r="Q161" t="s">
        <v>1</v>
      </c>
      <c r="R161" t="s">
        <v>94</v>
      </c>
      <c r="S161">
        <v>429</v>
      </c>
      <c r="T161">
        <v>2472</v>
      </c>
      <c r="U161">
        <v>4919</v>
      </c>
      <c r="V161">
        <v>16233</v>
      </c>
      <c r="W161">
        <v>3503</v>
      </c>
      <c r="X161">
        <v>10569</v>
      </c>
      <c r="Y161">
        <v>1416</v>
      </c>
      <c r="Z161">
        <v>5664</v>
      </c>
      <c r="AI161" t="s">
        <v>1346</v>
      </c>
      <c r="AJ161" t="s">
        <v>1668</v>
      </c>
      <c r="AK161" t="s">
        <v>1346</v>
      </c>
      <c r="AL161" t="s">
        <v>1671</v>
      </c>
      <c r="AO161" t="s">
        <v>1745</v>
      </c>
      <c r="AP161" t="s">
        <v>1471</v>
      </c>
      <c r="AQ161" t="s">
        <v>1471</v>
      </c>
      <c r="AR161" t="s">
        <v>1471</v>
      </c>
      <c r="AS161">
        <v>4919</v>
      </c>
      <c r="AZ161">
        <v>152</v>
      </c>
      <c r="BA161">
        <v>152</v>
      </c>
      <c r="BB161">
        <v>1062</v>
      </c>
      <c r="BC161">
        <v>607</v>
      </c>
      <c r="BD161">
        <v>3338</v>
      </c>
      <c r="BE161">
        <v>3641</v>
      </c>
      <c r="BF161">
        <v>3489</v>
      </c>
      <c r="BG161">
        <v>3489</v>
      </c>
      <c r="BH161">
        <v>303</v>
      </c>
      <c r="BI161">
        <v>0</v>
      </c>
      <c r="BJ161" t="s">
        <v>1676</v>
      </c>
      <c r="BK161" t="s">
        <v>2</v>
      </c>
      <c r="BL161" t="s">
        <v>5</v>
      </c>
      <c r="BM161" t="s">
        <v>5</v>
      </c>
      <c r="BN161" t="s">
        <v>7</v>
      </c>
      <c r="BO161" t="s">
        <v>1472</v>
      </c>
      <c r="BP161">
        <v>73</v>
      </c>
      <c r="BQ161">
        <v>8344</v>
      </c>
      <c r="BR161">
        <v>7889</v>
      </c>
      <c r="BS161" t="s">
        <v>1346</v>
      </c>
      <c r="BT161" t="s">
        <v>1668</v>
      </c>
      <c r="BU161" t="s">
        <v>1814</v>
      </c>
      <c r="BV161" t="s">
        <v>1874</v>
      </c>
      <c r="BW161" t="s">
        <v>1818</v>
      </c>
      <c r="BX161" t="s">
        <v>2389</v>
      </c>
      <c r="BY161" s="44" t="str">
        <f t="shared" si="2"/>
        <v>Show location</v>
      </c>
    </row>
    <row r="162" spans="1:77" x14ac:dyDescent="0.3">
      <c r="A162" s="51" t="s">
        <v>1566</v>
      </c>
      <c r="B162" t="s">
        <v>2650</v>
      </c>
      <c r="C162" t="s">
        <v>2647</v>
      </c>
      <c r="D162" t="s">
        <v>2648</v>
      </c>
      <c r="E162" t="s">
        <v>102</v>
      </c>
      <c r="F162" t="s">
        <v>1346</v>
      </c>
      <c r="G162" t="s">
        <v>1498</v>
      </c>
      <c r="H162" t="s">
        <v>1814</v>
      </c>
      <c r="I162" t="s">
        <v>1668</v>
      </c>
      <c r="J162" t="s">
        <v>1517</v>
      </c>
      <c r="K162" t="s">
        <v>1874</v>
      </c>
      <c r="L162" t="s">
        <v>893</v>
      </c>
      <c r="M162" t="s">
        <v>254</v>
      </c>
      <c r="N162" t="s">
        <v>1470</v>
      </c>
      <c r="O162">
        <v>13.511950000000001</v>
      </c>
      <c r="P162">
        <v>24.848832999999999</v>
      </c>
      <c r="Q162" t="s">
        <v>6</v>
      </c>
      <c r="R162" t="s">
        <v>1497</v>
      </c>
      <c r="S162">
        <v>9824</v>
      </c>
      <c r="T162">
        <v>25884</v>
      </c>
      <c r="U162">
        <v>4043</v>
      </c>
      <c r="V162">
        <v>24233</v>
      </c>
      <c r="Y162">
        <v>4028</v>
      </c>
      <c r="Z162">
        <v>24168</v>
      </c>
      <c r="AA162">
        <v>15</v>
      </c>
      <c r="AB162">
        <v>65</v>
      </c>
      <c r="AI162" t="s">
        <v>1348</v>
      </c>
      <c r="AJ162" t="s">
        <v>1796</v>
      </c>
      <c r="AK162" t="s">
        <v>1346</v>
      </c>
      <c r="AL162" t="s">
        <v>1672</v>
      </c>
      <c r="AM162" t="s">
        <v>1346</v>
      </c>
      <c r="AN162" t="s">
        <v>1668</v>
      </c>
      <c r="AO162" t="s">
        <v>1745</v>
      </c>
      <c r="AP162" t="s">
        <v>1471</v>
      </c>
      <c r="AQ162" t="s">
        <v>1471</v>
      </c>
      <c r="AR162" t="s">
        <v>1471</v>
      </c>
      <c r="AS162">
        <v>4043</v>
      </c>
      <c r="AZ162">
        <v>1010</v>
      </c>
      <c r="BA162">
        <v>1010</v>
      </c>
      <c r="BB162">
        <v>3029</v>
      </c>
      <c r="BC162">
        <v>1346</v>
      </c>
      <c r="BD162">
        <v>4039</v>
      </c>
      <c r="BE162">
        <v>2692</v>
      </c>
      <c r="BF162">
        <v>4712</v>
      </c>
      <c r="BG162">
        <v>6058</v>
      </c>
      <c r="BH162">
        <v>0</v>
      </c>
      <c r="BI162">
        <v>337</v>
      </c>
      <c r="BJ162" t="s">
        <v>1334</v>
      </c>
      <c r="BK162" t="s">
        <v>2</v>
      </c>
      <c r="BL162" t="s">
        <v>5</v>
      </c>
      <c r="BM162" t="s">
        <v>5</v>
      </c>
      <c r="BN162" t="s">
        <v>5</v>
      </c>
      <c r="BO162" t="s">
        <v>1472</v>
      </c>
      <c r="BP162">
        <v>74</v>
      </c>
      <c r="BQ162">
        <v>12790</v>
      </c>
      <c r="BR162">
        <v>11443</v>
      </c>
      <c r="BS162" t="s">
        <v>1346</v>
      </c>
      <c r="BT162" t="s">
        <v>1668</v>
      </c>
      <c r="BU162" t="s">
        <v>1814</v>
      </c>
      <c r="BV162" t="s">
        <v>1874</v>
      </c>
      <c r="BW162" t="s">
        <v>1818</v>
      </c>
      <c r="BX162" t="s">
        <v>2374</v>
      </c>
      <c r="BY162" s="44" t="str">
        <f t="shared" si="2"/>
        <v>Show location</v>
      </c>
    </row>
    <row r="163" spans="1:77" x14ac:dyDescent="0.3">
      <c r="A163" s="51" t="s">
        <v>1521</v>
      </c>
      <c r="B163" t="s">
        <v>2650</v>
      </c>
      <c r="C163" t="s">
        <v>2647</v>
      </c>
      <c r="D163" t="s">
        <v>2648</v>
      </c>
      <c r="E163" t="s">
        <v>102</v>
      </c>
      <c r="F163" t="s">
        <v>1346</v>
      </c>
      <c r="G163" t="s">
        <v>1498</v>
      </c>
      <c r="H163" t="s">
        <v>1814</v>
      </c>
      <c r="I163" t="s">
        <v>1668</v>
      </c>
      <c r="J163" t="s">
        <v>1517</v>
      </c>
      <c r="K163" t="s">
        <v>1874</v>
      </c>
      <c r="L163" t="s">
        <v>804</v>
      </c>
      <c r="M163" t="s">
        <v>103</v>
      </c>
      <c r="N163" t="s">
        <v>1470</v>
      </c>
      <c r="O163">
        <v>13.24715</v>
      </c>
      <c r="P163">
        <v>25.061</v>
      </c>
      <c r="Q163" t="s">
        <v>1</v>
      </c>
      <c r="R163" t="s">
        <v>95</v>
      </c>
      <c r="S163">
        <v>400</v>
      </c>
      <c r="T163">
        <v>2400</v>
      </c>
      <c r="U163">
        <v>15</v>
      </c>
      <c r="V163">
        <v>90</v>
      </c>
      <c r="Y163">
        <v>15</v>
      </c>
      <c r="Z163">
        <v>90</v>
      </c>
      <c r="AI163" t="s">
        <v>1346</v>
      </c>
      <c r="AJ163" t="s">
        <v>1668</v>
      </c>
      <c r="AO163" t="s">
        <v>1745</v>
      </c>
      <c r="AP163" t="s">
        <v>1471</v>
      </c>
      <c r="AQ163" t="s">
        <v>1471</v>
      </c>
      <c r="AR163" t="s">
        <v>1471</v>
      </c>
      <c r="AT163">
        <v>15</v>
      </c>
      <c r="AZ163">
        <v>3</v>
      </c>
      <c r="BA163">
        <v>5</v>
      </c>
      <c r="BB163">
        <v>9</v>
      </c>
      <c r="BC163">
        <v>15</v>
      </c>
      <c r="BD163">
        <v>12</v>
      </c>
      <c r="BE163">
        <v>17</v>
      </c>
      <c r="BF163">
        <v>10</v>
      </c>
      <c r="BG163">
        <v>15</v>
      </c>
      <c r="BH163">
        <v>2</v>
      </c>
      <c r="BI163">
        <v>2</v>
      </c>
      <c r="BJ163" t="s">
        <v>1676</v>
      </c>
      <c r="BK163" t="s">
        <v>2</v>
      </c>
      <c r="BL163" t="s">
        <v>5</v>
      </c>
      <c r="BM163" t="s">
        <v>3</v>
      </c>
      <c r="BN163" t="s">
        <v>7</v>
      </c>
      <c r="BO163" t="s">
        <v>1472</v>
      </c>
      <c r="BP163">
        <v>1352</v>
      </c>
      <c r="BQ163">
        <v>36</v>
      </c>
      <c r="BR163">
        <v>54</v>
      </c>
      <c r="BS163" t="s">
        <v>1346</v>
      </c>
      <c r="BT163" t="s">
        <v>1668</v>
      </c>
      <c r="BU163" t="s">
        <v>1814</v>
      </c>
      <c r="BV163" t="s">
        <v>1874</v>
      </c>
      <c r="BW163" t="s">
        <v>1829</v>
      </c>
      <c r="BX163" t="s">
        <v>2192</v>
      </c>
      <c r="BY163" s="44" t="str">
        <f t="shared" si="2"/>
        <v>Show location</v>
      </c>
    </row>
    <row r="164" spans="1:77" x14ac:dyDescent="0.3">
      <c r="A164" s="51" t="s">
        <v>1487</v>
      </c>
      <c r="B164" t="s">
        <v>2650</v>
      </c>
      <c r="C164" t="s">
        <v>2647</v>
      </c>
      <c r="D164" t="s">
        <v>2648</v>
      </c>
      <c r="E164" t="s">
        <v>102</v>
      </c>
      <c r="F164" t="s">
        <v>1346</v>
      </c>
      <c r="G164" t="s">
        <v>1498</v>
      </c>
      <c r="H164" t="s">
        <v>1814</v>
      </c>
      <c r="I164" t="s">
        <v>1668</v>
      </c>
      <c r="J164" t="s">
        <v>1517</v>
      </c>
      <c r="K164" t="s">
        <v>1874</v>
      </c>
      <c r="L164" t="s">
        <v>894</v>
      </c>
      <c r="M164" t="s">
        <v>255</v>
      </c>
      <c r="N164" t="s">
        <v>1470</v>
      </c>
      <c r="O164">
        <v>13.477917</v>
      </c>
      <c r="P164">
        <v>24.621666999999999</v>
      </c>
      <c r="Q164" t="s">
        <v>1</v>
      </c>
      <c r="R164" t="s">
        <v>95</v>
      </c>
      <c r="S164">
        <v>55</v>
      </c>
      <c r="T164">
        <v>330</v>
      </c>
      <c r="U164">
        <v>21</v>
      </c>
      <c r="V164">
        <v>126</v>
      </c>
      <c r="Y164">
        <v>21</v>
      </c>
      <c r="Z164">
        <v>126</v>
      </c>
      <c r="AI164" t="s">
        <v>1348</v>
      </c>
      <c r="AJ164" t="s">
        <v>1796</v>
      </c>
      <c r="AK164" t="s">
        <v>1346</v>
      </c>
      <c r="AL164" t="s">
        <v>1672</v>
      </c>
      <c r="AO164" t="s">
        <v>1745</v>
      </c>
      <c r="AP164" t="s">
        <v>1933</v>
      </c>
      <c r="AQ164" t="s">
        <v>1471</v>
      </c>
      <c r="AR164" t="s">
        <v>1471</v>
      </c>
      <c r="AX164">
        <v>16</v>
      </c>
      <c r="AY164">
        <v>5</v>
      </c>
      <c r="AZ164">
        <v>0</v>
      </c>
      <c r="BA164">
        <v>6</v>
      </c>
      <c r="BB164">
        <v>8</v>
      </c>
      <c r="BC164">
        <v>2</v>
      </c>
      <c r="BD164">
        <v>20</v>
      </c>
      <c r="BE164">
        <v>23</v>
      </c>
      <c r="BF164">
        <v>33</v>
      </c>
      <c r="BG164">
        <v>26</v>
      </c>
      <c r="BH164">
        <v>2</v>
      </c>
      <c r="BI164">
        <v>6</v>
      </c>
      <c r="BJ164" t="s">
        <v>1676</v>
      </c>
      <c r="BK164" t="s">
        <v>2</v>
      </c>
      <c r="BL164" t="s">
        <v>5</v>
      </c>
      <c r="BM164" t="s">
        <v>5</v>
      </c>
      <c r="BN164" t="s">
        <v>5</v>
      </c>
      <c r="BO164" t="s">
        <v>1472</v>
      </c>
      <c r="BP164">
        <v>741</v>
      </c>
      <c r="BQ164">
        <v>63</v>
      </c>
      <c r="BR164">
        <v>63</v>
      </c>
      <c r="BS164" t="s">
        <v>1346</v>
      </c>
      <c r="BT164" t="s">
        <v>1668</v>
      </c>
      <c r="BU164" t="s">
        <v>1814</v>
      </c>
      <c r="BV164" t="s">
        <v>1874</v>
      </c>
      <c r="BW164" t="s">
        <v>1829</v>
      </c>
      <c r="BX164" t="s">
        <v>2127</v>
      </c>
      <c r="BY164" s="44" t="str">
        <f t="shared" si="2"/>
        <v>Show location</v>
      </c>
    </row>
    <row r="165" spans="1:77" x14ac:dyDescent="0.3">
      <c r="A165" s="51" t="s">
        <v>1566</v>
      </c>
      <c r="B165" t="s">
        <v>2650</v>
      </c>
      <c r="C165" t="s">
        <v>2647</v>
      </c>
      <c r="D165" t="s">
        <v>2648</v>
      </c>
      <c r="E165" t="s">
        <v>102</v>
      </c>
      <c r="F165" t="s">
        <v>1346</v>
      </c>
      <c r="G165" t="s">
        <v>1498</v>
      </c>
      <c r="H165" t="s">
        <v>1814</v>
      </c>
      <c r="I165" t="s">
        <v>1668</v>
      </c>
      <c r="J165" t="s">
        <v>1517</v>
      </c>
      <c r="K165" t="s">
        <v>1874</v>
      </c>
      <c r="L165" t="s">
        <v>895</v>
      </c>
      <c r="M165" t="s">
        <v>31</v>
      </c>
      <c r="N165" t="s">
        <v>1470</v>
      </c>
      <c r="O165">
        <v>13.523341</v>
      </c>
      <c r="P165">
        <v>24.848949999999999</v>
      </c>
      <c r="Q165" t="s">
        <v>6</v>
      </c>
      <c r="R165" t="s">
        <v>94</v>
      </c>
      <c r="S165">
        <v>5034</v>
      </c>
      <c r="T165">
        <v>28319</v>
      </c>
      <c r="U165">
        <v>7880</v>
      </c>
      <c r="V165">
        <v>42070</v>
      </c>
      <c r="W165">
        <v>5432</v>
      </c>
      <c r="X165">
        <v>31262</v>
      </c>
      <c r="Y165">
        <v>2448</v>
      </c>
      <c r="Z165">
        <v>10808</v>
      </c>
      <c r="AI165" t="s">
        <v>1346</v>
      </c>
      <c r="AJ165" t="s">
        <v>1668</v>
      </c>
      <c r="AK165" t="s">
        <v>1348</v>
      </c>
      <c r="AL165" t="s">
        <v>1796</v>
      </c>
      <c r="AM165" t="s">
        <v>1345</v>
      </c>
      <c r="AN165" t="s">
        <v>948</v>
      </c>
      <c r="AO165" t="s">
        <v>1745</v>
      </c>
      <c r="AP165" t="s">
        <v>1471</v>
      </c>
      <c r="AQ165" t="s">
        <v>1471</v>
      </c>
      <c r="AR165" t="s">
        <v>1471</v>
      </c>
      <c r="AS165">
        <v>7880</v>
      </c>
      <c r="AZ165">
        <v>495</v>
      </c>
      <c r="BA165">
        <v>1980</v>
      </c>
      <c r="BB165">
        <v>7919</v>
      </c>
      <c r="BC165">
        <v>3465</v>
      </c>
      <c r="BD165">
        <v>8909</v>
      </c>
      <c r="BE165">
        <v>3464</v>
      </c>
      <c r="BF165">
        <v>8909</v>
      </c>
      <c r="BG165">
        <v>6929</v>
      </c>
      <c r="BH165">
        <v>0</v>
      </c>
      <c r="BI165">
        <v>0</v>
      </c>
      <c r="BJ165" t="s">
        <v>1676</v>
      </c>
      <c r="BK165" t="s">
        <v>2</v>
      </c>
      <c r="BL165" t="s">
        <v>5</v>
      </c>
      <c r="BM165" t="s">
        <v>7</v>
      </c>
      <c r="BN165" t="s">
        <v>4</v>
      </c>
      <c r="BO165" t="s">
        <v>1472</v>
      </c>
      <c r="BP165">
        <v>75</v>
      </c>
      <c r="BQ165">
        <v>26232</v>
      </c>
      <c r="BR165">
        <v>15838</v>
      </c>
      <c r="BS165" t="s">
        <v>1346</v>
      </c>
      <c r="BT165" t="s">
        <v>1668</v>
      </c>
      <c r="BU165" t="s">
        <v>1814</v>
      </c>
      <c r="BV165" t="s">
        <v>1874</v>
      </c>
      <c r="BW165" t="s">
        <v>1818</v>
      </c>
      <c r="BX165" t="s">
        <v>2375</v>
      </c>
      <c r="BY165" s="44" t="str">
        <f t="shared" si="2"/>
        <v>Show location</v>
      </c>
    </row>
    <row r="166" spans="1:77" x14ac:dyDescent="0.3">
      <c r="A166" s="51" t="s">
        <v>1542</v>
      </c>
      <c r="B166" t="s">
        <v>2650</v>
      </c>
      <c r="C166" t="s">
        <v>2647</v>
      </c>
      <c r="D166" t="s">
        <v>2648</v>
      </c>
      <c r="E166" t="s">
        <v>102</v>
      </c>
      <c r="F166" t="s">
        <v>1346</v>
      </c>
      <c r="G166" t="s">
        <v>1498</v>
      </c>
      <c r="H166" t="s">
        <v>1814</v>
      </c>
      <c r="I166" t="s">
        <v>1376</v>
      </c>
      <c r="J166" t="s">
        <v>1544</v>
      </c>
      <c r="K166" t="s">
        <v>2283</v>
      </c>
      <c r="L166" t="s">
        <v>896</v>
      </c>
      <c r="M166" t="s">
        <v>256</v>
      </c>
      <c r="N166" t="s">
        <v>1470</v>
      </c>
      <c r="O166">
        <v>15.025433</v>
      </c>
      <c r="P166">
        <v>23.676100000000002</v>
      </c>
      <c r="Q166" t="s">
        <v>1</v>
      </c>
      <c r="R166" t="s">
        <v>95</v>
      </c>
      <c r="S166">
        <v>12</v>
      </c>
      <c r="T166">
        <v>90</v>
      </c>
      <c r="U166">
        <v>6</v>
      </c>
      <c r="V166">
        <v>45</v>
      </c>
      <c r="AG166">
        <v>6</v>
      </c>
      <c r="AH166">
        <v>45</v>
      </c>
      <c r="AI166" t="s">
        <v>1346</v>
      </c>
      <c r="AJ166" t="s">
        <v>1376</v>
      </c>
      <c r="AO166" t="s">
        <v>1946</v>
      </c>
      <c r="AP166" t="s">
        <v>1471</v>
      </c>
      <c r="AQ166" t="s">
        <v>1471</v>
      </c>
      <c r="AR166" t="s">
        <v>1471</v>
      </c>
      <c r="AT166">
        <v>6</v>
      </c>
      <c r="AZ166">
        <v>3</v>
      </c>
      <c r="BA166">
        <v>4</v>
      </c>
      <c r="BB166">
        <v>3</v>
      </c>
      <c r="BC166">
        <v>6</v>
      </c>
      <c r="BD166">
        <v>7</v>
      </c>
      <c r="BE166">
        <v>6</v>
      </c>
      <c r="BF166">
        <v>6</v>
      </c>
      <c r="BG166">
        <v>10</v>
      </c>
      <c r="BH166">
        <v>0</v>
      </c>
      <c r="BI166">
        <v>0</v>
      </c>
      <c r="BJ166" t="s">
        <v>1334</v>
      </c>
      <c r="BK166" t="s">
        <v>2</v>
      </c>
      <c r="BL166" t="s">
        <v>3</v>
      </c>
      <c r="BM166" t="s">
        <v>3</v>
      </c>
      <c r="BN166" t="s">
        <v>5</v>
      </c>
      <c r="BO166" t="s">
        <v>1472</v>
      </c>
      <c r="BP166">
        <v>839</v>
      </c>
      <c r="BQ166">
        <v>19</v>
      </c>
      <c r="BR166">
        <v>26</v>
      </c>
      <c r="BS166" t="s">
        <v>1346</v>
      </c>
      <c r="BT166" t="s">
        <v>1807</v>
      </c>
      <c r="BU166" t="s">
        <v>1814</v>
      </c>
      <c r="BV166" t="s">
        <v>1885</v>
      </c>
      <c r="BW166" t="s">
        <v>1818</v>
      </c>
      <c r="BX166" t="s">
        <v>2284</v>
      </c>
      <c r="BY166" s="44" t="str">
        <f t="shared" si="2"/>
        <v>Show location</v>
      </c>
    </row>
    <row r="167" spans="1:77" x14ac:dyDescent="0.3">
      <c r="A167" s="51" t="s">
        <v>1625</v>
      </c>
      <c r="B167" t="s">
        <v>2650</v>
      </c>
      <c r="C167" t="s">
        <v>2647</v>
      </c>
      <c r="D167" t="s">
        <v>2648</v>
      </c>
      <c r="E167" t="s">
        <v>102</v>
      </c>
      <c r="F167" t="s">
        <v>1343</v>
      </c>
      <c r="G167" t="s">
        <v>1621</v>
      </c>
      <c r="H167" t="s">
        <v>1911</v>
      </c>
      <c r="I167" t="s">
        <v>1710</v>
      </c>
      <c r="J167" t="s">
        <v>1628</v>
      </c>
      <c r="K167" t="s">
        <v>1913</v>
      </c>
      <c r="L167" t="s">
        <v>257</v>
      </c>
      <c r="M167" t="s">
        <v>258</v>
      </c>
      <c r="N167" t="s">
        <v>1493</v>
      </c>
      <c r="O167">
        <v>12.709792999999999</v>
      </c>
      <c r="P167">
        <v>30.651018000000001</v>
      </c>
      <c r="Q167" t="s">
        <v>6</v>
      </c>
      <c r="R167" t="s">
        <v>1497</v>
      </c>
      <c r="U167">
        <v>116</v>
      </c>
      <c r="V167">
        <v>812</v>
      </c>
      <c r="Y167">
        <v>116</v>
      </c>
      <c r="Z167">
        <v>812</v>
      </c>
      <c r="AI167" t="s">
        <v>1350</v>
      </c>
      <c r="AJ167" t="s">
        <v>1692</v>
      </c>
      <c r="AO167" t="s">
        <v>1745</v>
      </c>
      <c r="AP167" t="s">
        <v>1471</v>
      </c>
      <c r="AQ167" t="s">
        <v>1471</v>
      </c>
      <c r="AR167" t="s">
        <v>1471</v>
      </c>
      <c r="AT167">
        <v>20</v>
      </c>
      <c r="AU167">
        <v>15</v>
      </c>
      <c r="AX167">
        <v>81</v>
      </c>
      <c r="AZ167">
        <v>18</v>
      </c>
      <c r="BA167">
        <v>27</v>
      </c>
      <c r="BB167">
        <v>71</v>
      </c>
      <c r="BC167">
        <v>107</v>
      </c>
      <c r="BD167">
        <v>125</v>
      </c>
      <c r="BE167">
        <v>125</v>
      </c>
      <c r="BF167">
        <v>143</v>
      </c>
      <c r="BG167">
        <v>151</v>
      </c>
      <c r="BH167">
        <v>18</v>
      </c>
      <c r="BI167">
        <v>27</v>
      </c>
      <c r="BJ167" t="s">
        <v>1334</v>
      </c>
      <c r="BK167" t="s">
        <v>2</v>
      </c>
      <c r="BL167" t="s">
        <v>5</v>
      </c>
      <c r="BM167" t="s">
        <v>3</v>
      </c>
      <c r="BN167" t="s">
        <v>3</v>
      </c>
      <c r="BO167" t="s">
        <v>1472</v>
      </c>
      <c r="BP167">
        <v>1729</v>
      </c>
      <c r="BQ167">
        <v>375</v>
      </c>
      <c r="BR167">
        <v>437</v>
      </c>
      <c r="BS167" t="s">
        <v>1343</v>
      </c>
      <c r="BT167" t="s">
        <v>1710</v>
      </c>
      <c r="BU167" t="s">
        <v>1911</v>
      </c>
      <c r="BV167" t="s">
        <v>1913</v>
      </c>
      <c r="BW167" t="s">
        <v>1818</v>
      </c>
      <c r="BX167" t="s">
        <v>2526</v>
      </c>
      <c r="BY167" s="44" t="str">
        <f t="shared" si="2"/>
        <v>Show location</v>
      </c>
    </row>
    <row r="168" spans="1:77" x14ac:dyDescent="0.3">
      <c r="A168" s="51" t="s">
        <v>1629</v>
      </c>
      <c r="B168" t="s">
        <v>2650</v>
      </c>
      <c r="C168" t="s">
        <v>2647</v>
      </c>
      <c r="D168" t="s">
        <v>2648</v>
      </c>
      <c r="E168" t="s">
        <v>102</v>
      </c>
      <c r="F168" t="s">
        <v>1343</v>
      </c>
      <c r="G168" t="s">
        <v>1621</v>
      </c>
      <c r="H168" t="s">
        <v>1911</v>
      </c>
      <c r="I168" t="s">
        <v>1710</v>
      </c>
      <c r="J168" t="s">
        <v>1628</v>
      </c>
      <c r="K168" t="s">
        <v>1913</v>
      </c>
      <c r="L168" t="s">
        <v>259</v>
      </c>
      <c r="M168" t="s">
        <v>260</v>
      </c>
      <c r="N168" t="s">
        <v>1493</v>
      </c>
      <c r="O168">
        <v>12.741353999999999</v>
      </c>
      <c r="P168">
        <v>30.630248000000002</v>
      </c>
      <c r="Q168" t="s">
        <v>6</v>
      </c>
      <c r="R168" t="s">
        <v>1497</v>
      </c>
      <c r="U168">
        <v>102</v>
      </c>
      <c r="V168">
        <v>714</v>
      </c>
      <c r="Y168">
        <v>102</v>
      </c>
      <c r="Z168">
        <v>714</v>
      </c>
      <c r="AI168" t="s">
        <v>1350</v>
      </c>
      <c r="AJ168" t="s">
        <v>1692</v>
      </c>
      <c r="AK168" t="s">
        <v>1350</v>
      </c>
      <c r="AL168" t="s">
        <v>1702</v>
      </c>
      <c r="AO168" t="s">
        <v>1745</v>
      </c>
      <c r="AP168" t="s">
        <v>1471</v>
      </c>
      <c r="AQ168" t="s">
        <v>1471</v>
      </c>
      <c r="AR168" t="s">
        <v>1471</v>
      </c>
      <c r="AU168">
        <v>65</v>
      </c>
      <c r="AV168">
        <v>37</v>
      </c>
      <c r="AZ168">
        <v>8</v>
      </c>
      <c r="BA168">
        <v>13</v>
      </c>
      <c r="BB168">
        <v>55</v>
      </c>
      <c r="BC168">
        <v>65</v>
      </c>
      <c r="BD168">
        <v>101</v>
      </c>
      <c r="BE168">
        <v>120</v>
      </c>
      <c r="BF168">
        <v>150</v>
      </c>
      <c r="BG168">
        <v>184</v>
      </c>
      <c r="BH168">
        <v>7</v>
      </c>
      <c r="BI168">
        <v>11</v>
      </c>
      <c r="BJ168" t="s">
        <v>1334</v>
      </c>
      <c r="BK168" t="s">
        <v>2</v>
      </c>
      <c r="BL168" t="s">
        <v>3</v>
      </c>
      <c r="BM168" t="s">
        <v>4</v>
      </c>
      <c r="BN168" t="s">
        <v>3</v>
      </c>
      <c r="BO168" t="s">
        <v>1480</v>
      </c>
      <c r="BP168">
        <v>1731</v>
      </c>
      <c r="BQ168">
        <v>321</v>
      </c>
      <c r="BR168">
        <v>393</v>
      </c>
      <c r="BS168" t="s">
        <v>1343</v>
      </c>
      <c r="BT168" t="s">
        <v>1710</v>
      </c>
      <c r="BU168" t="s">
        <v>1911</v>
      </c>
      <c r="BV168" t="s">
        <v>1913</v>
      </c>
      <c r="BW168" t="s">
        <v>1818</v>
      </c>
      <c r="BX168" t="s">
        <v>2528</v>
      </c>
      <c r="BY168" s="44" t="str">
        <f t="shared" si="2"/>
        <v>Show location</v>
      </c>
    </row>
    <row r="169" spans="1:77" x14ac:dyDescent="0.3">
      <c r="A169" s="51" t="s">
        <v>1635</v>
      </c>
      <c r="B169" t="s">
        <v>2650</v>
      </c>
      <c r="C169" t="s">
        <v>2647</v>
      </c>
      <c r="D169" t="s">
        <v>2648</v>
      </c>
      <c r="E169" t="s">
        <v>102</v>
      </c>
      <c r="F169" t="s">
        <v>1343</v>
      </c>
      <c r="G169" t="s">
        <v>1621</v>
      </c>
      <c r="H169" t="s">
        <v>1911</v>
      </c>
      <c r="I169" t="s">
        <v>1710</v>
      </c>
      <c r="J169" t="s">
        <v>1628</v>
      </c>
      <c r="K169" t="s">
        <v>1913</v>
      </c>
      <c r="L169" t="s">
        <v>261</v>
      </c>
      <c r="M169" t="s">
        <v>262</v>
      </c>
      <c r="N169" t="s">
        <v>1493</v>
      </c>
      <c r="O169">
        <v>12.756885</v>
      </c>
      <c r="P169">
        <v>30.876712000000001</v>
      </c>
      <c r="Q169" t="s">
        <v>1</v>
      </c>
      <c r="R169" t="s">
        <v>95</v>
      </c>
      <c r="U169">
        <v>6</v>
      </c>
      <c r="V169">
        <v>42</v>
      </c>
      <c r="Y169">
        <v>6</v>
      </c>
      <c r="Z169">
        <v>42</v>
      </c>
      <c r="AI169" t="s">
        <v>1350</v>
      </c>
      <c r="AJ169" t="s">
        <v>1692</v>
      </c>
      <c r="AO169" t="s">
        <v>1745</v>
      </c>
      <c r="AP169" t="s">
        <v>1471</v>
      </c>
      <c r="AQ169" t="s">
        <v>1471</v>
      </c>
      <c r="AR169" t="s">
        <v>1471</v>
      </c>
      <c r="AX169">
        <v>6</v>
      </c>
      <c r="AZ169">
        <v>1</v>
      </c>
      <c r="BA169">
        <v>2</v>
      </c>
      <c r="BB169">
        <v>1</v>
      </c>
      <c r="BC169">
        <v>3</v>
      </c>
      <c r="BD169">
        <v>2</v>
      </c>
      <c r="BE169">
        <v>7</v>
      </c>
      <c r="BF169">
        <v>10</v>
      </c>
      <c r="BG169">
        <v>13</v>
      </c>
      <c r="BH169">
        <v>1</v>
      </c>
      <c r="BI169">
        <v>2</v>
      </c>
      <c r="BJ169" t="s">
        <v>1334</v>
      </c>
      <c r="BK169" t="s">
        <v>2</v>
      </c>
      <c r="BL169" t="s">
        <v>5</v>
      </c>
      <c r="BM169" t="s">
        <v>3</v>
      </c>
      <c r="BN169" t="s">
        <v>3</v>
      </c>
      <c r="BO169" t="s">
        <v>1472</v>
      </c>
      <c r="BP169">
        <v>1753</v>
      </c>
      <c r="BQ169">
        <v>15</v>
      </c>
      <c r="BR169">
        <v>27</v>
      </c>
      <c r="BS169" t="s">
        <v>1343</v>
      </c>
      <c r="BT169" t="s">
        <v>1710</v>
      </c>
      <c r="BU169" t="s">
        <v>1911</v>
      </c>
      <c r="BV169" t="s">
        <v>1913</v>
      </c>
      <c r="BW169" t="s">
        <v>1818</v>
      </c>
      <c r="BX169" t="s">
        <v>2543</v>
      </c>
      <c r="BY169" s="44" t="str">
        <f t="shared" si="2"/>
        <v>Show location</v>
      </c>
    </row>
    <row r="170" spans="1:77" x14ac:dyDescent="0.3">
      <c r="A170" s="51" t="s">
        <v>1635</v>
      </c>
      <c r="B170" t="s">
        <v>2650</v>
      </c>
      <c r="C170" t="s">
        <v>2647</v>
      </c>
      <c r="D170" t="s">
        <v>2648</v>
      </c>
      <c r="E170" t="s">
        <v>102</v>
      </c>
      <c r="F170" t="s">
        <v>1343</v>
      </c>
      <c r="G170" t="s">
        <v>1621</v>
      </c>
      <c r="H170" t="s">
        <v>1911</v>
      </c>
      <c r="I170" t="s">
        <v>1710</v>
      </c>
      <c r="J170" t="s">
        <v>1628</v>
      </c>
      <c r="K170" t="s">
        <v>1913</v>
      </c>
      <c r="L170" t="s">
        <v>263</v>
      </c>
      <c r="M170" t="s">
        <v>264</v>
      </c>
      <c r="N170" t="s">
        <v>1493</v>
      </c>
      <c r="O170">
        <v>12.720483</v>
      </c>
      <c r="P170">
        <v>30.830438000000001</v>
      </c>
      <c r="Q170" t="s">
        <v>1</v>
      </c>
      <c r="R170" t="s">
        <v>95</v>
      </c>
      <c r="U170">
        <v>67</v>
      </c>
      <c r="V170">
        <v>469</v>
      </c>
      <c r="Y170">
        <v>67</v>
      </c>
      <c r="Z170">
        <v>469</v>
      </c>
      <c r="AI170" t="s">
        <v>1350</v>
      </c>
      <c r="AJ170" t="s">
        <v>1692</v>
      </c>
      <c r="AO170" t="s">
        <v>1745</v>
      </c>
      <c r="AP170" t="s">
        <v>1471</v>
      </c>
      <c r="AQ170" t="s">
        <v>1471</v>
      </c>
      <c r="AR170" t="s">
        <v>1471</v>
      </c>
      <c r="AX170">
        <v>67</v>
      </c>
      <c r="AZ170">
        <v>16</v>
      </c>
      <c r="BA170">
        <v>23</v>
      </c>
      <c r="BB170">
        <v>42</v>
      </c>
      <c r="BC170">
        <v>55</v>
      </c>
      <c r="BD170">
        <v>67</v>
      </c>
      <c r="BE170">
        <v>81</v>
      </c>
      <c r="BF170">
        <v>75</v>
      </c>
      <c r="BG170">
        <v>87</v>
      </c>
      <c r="BH170">
        <v>9</v>
      </c>
      <c r="BI170">
        <v>14</v>
      </c>
      <c r="BJ170" t="s">
        <v>1676</v>
      </c>
      <c r="BK170" t="s">
        <v>2</v>
      </c>
      <c r="BL170" t="s">
        <v>5</v>
      </c>
      <c r="BM170" t="s">
        <v>3</v>
      </c>
      <c r="BN170" t="s">
        <v>3</v>
      </c>
      <c r="BO170" t="s">
        <v>1472</v>
      </c>
      <c r="BP170">
        <v>1741</v>
      </c>
      <c r="BQ170">
        <v>209</v>
      </c>
      <c r="BR170">
        <v>260</v>
      </c>
      <c r="BS170" t="s">
        <v>1343</v>
      </c>
      <c r="BT170" t="s">
        <v>1710</v>
      </c>
      <c r="BU170" t="s">
        <v>1911</v>
      </c>
      <c r="BV170" t="s">
        <v>1913</v>
      </c>
      <c r="BW170" t="s">
        <v>1818</v>
      </c>
      <c r="BX170" t="s">
        <v>2544</v>
      </c>
      <c r="BY170" s="44" t="str">
        <f t="shared" si="2"/>
        <v>Show location</v>
      </c>
    </row>
    <row r="171" spans="1:77" x14ac:dyDescent="0.3">
      <c r="A171" s="51" t="s">
        <v>1629</v>
      </c>
      <c r="B171" t="s">
        <v>2650</v>
      </c>
      <c r="C171" t="s">
        <v>2647</v>
      </c>
      <c r="D171" t="s">
        <v>2648</v>
      </c>
      <c r="E171" t="s">
        <v>102</v>
      </c>
      <c r="F171" t="s">
        <v>1343</v>
      </c>
      <c r="G171" t="s">
        <v>1621</v>
      </c>
      <c r="H171" t="s">
        <v>1911</v>
      </c>
      <c r="I171" t="s">
        <v>1710</v>
      </c>
      <c r="J171" t="s">
        <v>1628</v>
      </c>
      <c r="K171" t="s">
        <v>1913</v>
      </c>
      <c r="L171" t="s">
        <v>265</v>
      </c>
      <c r="M171" t="s">
        <v>266</v>
      </c>
      <c r="N171" t="s">
        <v>1493</v>
      </c>
      <c r="O171">
        <v>12.740406999999999</v>
      </c>
      <c r="P171">
        <v>30.637509999999999</v>
      </c>
      <c r="Q171" t="s">
        <v>6</v>
      </c>
      <c r="R171" t="s">
        <v>1497</v>
      </c>
      <c r="U171">
        <v>52</v>
      </c>
      <c r="V171">
        <v>364</v>
      </c>
      <c r="Y171">
        <v>52</v>
      </c>
      <c r="Z171">
        <v>364</v>
      </c>
      <c r="AI171" t="s">
        <v>1350</v>
      </c>
      <c r="AJ171" t="s">
        <v>1692</v>
      </c>
      <c r="AO171" t="s">
        <v>1745</v>
      </c>
      <c r="AP171" t="s">
        <v>1933</v>
      </c>
      <c r="AQ171" t="s">
        <v>1471</v>
      </c>
      <c r="AR171" t="s">
        <v>1471</v>
      </c>
      <c r="AU171">
        <v>37</v>
      </c>
      <c r="AX171">
        <v>15</v>
      </c>
      <c r="AZ171">
        <v>9</v>
      </c>
      <c r="BA171">
        <v>13</v>
      </c>
      <c r="BB171">
        <v>23</v>
      </c>
      <c r="BC171">
        <v>35</v>
      </c>
      <c r="BD171">
        <v>51</v>
      </c>
      <c r="BE171">
        <v>64</v>
      </c>
      <c r="BF171">
        <v>69</v>
      </c>
      <c r="BG171">
        <v>82</v>
      </c>
      <c r="BH171">
        <v>6</v>
      </c>
      <c r="BI171">
        <v>12</v>
      </c>
      <c r="BJ171" t="s">
        <v>1334</v>
      </c>
      <c r="BK171" t="s">
        <v>2</v>
      </c>
      <c r="BL171" t="s">
        <v>5</v>
      </c>
      <c r="BM171" t="s">
        <v>3</v>
      </c>
      <c r="BN171" t="s">
        <v>3</v>
      </c>
      <c r="BO171" t="s">
        <v>1472</v>
      </c>
      <c r="BP171">
        <v>1730</v>
      </c>
      <c r="BQ171">
        <v>158</v>
      </c>
      <c r="BR171">
        <v>206</v>
      </c>
      <c r="BS171" t="s">
        <v>1343</v>
      </c>
      <c r="BT171" t="s">
        <v>1710</v>
      </c>
      <c r="BU171" t="s">
        <v>1911</v>
      </c>
      <c r="BV171" t="s">
        <v>1913</v>
      </c>
      <c r="BW171" t="s">
        <v>1818</v>
      </c>
      <c r="BX171" t="s">
        <v>2529</v>
      </c>
      <c r="BY171" s="44" t="str">
        <f t="shared" si="2"/>
        <v>Show location</v>
      </c>
    </row>
    <row r="172" spans="1:77" x14ac:dyDescent="0.3">
      <c r="A172" s="51" t="s">
        <v>1635</v>
      </c>
      <c r="B172" t="s">
        <v>2650</v>
      </c>
      <c r="C172" t="s">
        <v>2647</v>
      </c>
      <c r="D172" t="s">
        <v>2648</v>
      </c>
      <c r="E172" t="s">
        <v>102</v>
      </c>
      <c r="F172" t="s">
        <v>1343</v>
      </c>
      <c r="G172" t="s">
        <v>1621</v>
      </c>
      <c r="H172" t="s">
        <v>1911</v>
      </c>
      <c r="I172" t="s">
        <v>1710</v>
      </c>
      <c r="J172" t="s">
        <v>1628</v>
      </c>
      <c r="K172" t="s">
        <v>1913</v>
      </c>
      <c r="L172" t="s">
        <v>267</v>
      </c>
      <c r="M172" t="s">
        <v>268</v>
      </c>
      <c r="N172" t="s">
        <v>1493</v>
      </c>
      <c r="O172">
        <v>12.701698</v>
      </c>
      <c r="P172">
        <v>30.657423000000001</v>
      </c>
      <c r="Q172" t="s">
        <v>6</v>
      </c>
      <c r="R172" t="s">
        <v>1497</v>
      </c>
      <c r="U172">
        <v>180</v>
      </c>
      <c r="V172">
        <v>1260</v>
      </c>
      <c r="Y172">
        <v>180</v>
      </c>
      <c r="Z172">
        <v>1260</v>
      </c>
      <c r="AI172" t="s">
        <v>1350</v>
      </c>
      <c r="AJ172" t="s">
        <v>1692</v>
      </c>
      <c r="AK172" t="s">
        <v>1350</v>
      </c>
      <c r="AL172" t="s">
        <v>1702</v>
      </c>
      <c r="AO172" t="s">
        <v>1745</v>
      </c>
      <c r="AP172" t="s">
        <v>1471</v>
      </c>
      <c r="AQ172" t="s">
        <v>1471</v>
      </c>
      <c r="AR172" t="s">
        <v>1471</v>
      </c>
      <c r="AU172">
        <v>180</v>
      </c>
      <c r="AZ172">
        <v>50</v>
      </c>
      <c r="BA172">
        <v>59</v>
      </c>
      <c r="BB172">
        <v>81</v>
      </c>
      <c r="BC172">
        <v>87</v>
      </c>
      <c r="BD172">
        <v>118</v>
      </c>
      <c r="BE172">
        <v>225</v>
      </c>
      <c r="BF172">
        <v>237</v>
      </c>
      <c r="BG172">
        <v>368</v>
      </c>
      <c r="BH172">
        <v>16</v>
      </c>
      <c r="BI172">
        <v>19</v>
      </c>
      <c r="BJ172" t="s">
        <v>1334</v>
      </c>
      <c r="BK172" t="s">
        <v>2</v>
      </c>
      <c r="BL172" t="s">
        <v>5</v>
      </c>
      <c r="BM172" t="s">
        <v>3</v>
      </c>
      <c r="BN172" t="s">
        <v>5</v>
      </c>
      <c r="BO172" t="s">
        <v>1472</v>
      </c>
      <c r="BP172">
        <v>1739</v>
      </c>
      <c r="BQ172">
        <v>502</v>
      </c>
      <c r="BR172">
        <v>758</v>
      </c>
      <c r="BS172" t="s">
        <v>1343</v>
      </c>
      <c r="BT172" t="s">
        <v>1710</v>
      </c>
      <c r="BU172" t="s">
        <v>1911</v>
      </c>
      <c r="BV172" t="s">
        <v>1913</v>
      </c>
      <c r="BW172" t="s">
        <v>1818</v>
      </c>
      <c r="BX172" t="s">
        <v>2545</v>
      </c>
      <c r="BY172" s="44" t="str">
        <f t="shared" si="2"/>
        <v>Show location</v>
      </c>
    </row>
    <row r="173" spans="1:77" x14ac:dyDescent="0.3">
      <c r="A173" s="51" t="s">
        <v>1635</v>
      </c>
      <c r="B173" t="s">
        <v>2650</v>
      </c>
      <c r="C173" t="s">
        <v>2647</v>
      </c>
      <c r="D173" t="s">
        <v>2648</v>
      </c>
      <c r="E173" t="s">
        <v>102</v>
      </c>
      <c r="F173" t="s">
        <v>1343</v>
      </c>
      <c r="G173" t="s">
        <v>1621</v>
      </c>
      <c r="H173" t="s">
        <v>1911</v>
      </c>
      <c r="I173" t="s">
        <v>1710</v>
      </c>
      <c r="J173" t="s">
        <v>1628</v>
      </c>
      <c r="K173" t="s">
        <v>1913</v>
      </c>
      <c r="L173" t="s">
        <v>269</v>
      </c>
      <c r="M173" t="s">
        <v>270</v>
      </c>
      <c r="N173" t="s">
        <v>1493</v>
      </c>
      <c r="O173">
        <v>12.713328000000001</v>
      </c>
      <c r="P173">
        <v>30.645576999999999</v>
      </c>
      <c r="Q173" t="s">
        <v>6</v>
      </c>
      <c r="R173" t="s">
        <v>1497</v>
      </c>
      <c r="U173">
        <v>46</v>
      </c>
      <c r="V173">
        <v>322</v>
      </c>
      <c r="Y173">
        <v>46</v>
      </c>
      <c r="Z173">
        <v>322</v>
      </c>
      <c r="AI173" t="s">
        <v>1350</v>
      </c>
      <c r="AJ173" t="s">
        <v>1692</v>
      </c>
      <c r="AO173" t="s">
        <v>1745</v>
      </c>
      <c r="AP173" t="s">
        <v>1471</v>
      </c>
      <c r="AQ173" t="s">
        <v>1471</v>
      </c>
      <c r="AR173" t="s">
        <v>1471</v>
      </c>
      <c r="AU173">
        <v>46</v>
      </c>
      <c r="AZ173">
        <v>9</v>
      </c>
      <c r="BA173">
        <v>13</v>
      </c>
      <c r="BB173">
        <v>19</v>
      </c>
      <c r="BC173">
        <v>24</v>
      </c>
      <c r="BD173">
        <v>42</v>
      </c>
      <c r="BE173">
        <v>56</v>
      </c>
      <c r="BF173">
        <v>68</v>
      </c>
      <c r="BG173">
        <v>73</v>
      </c>
      <c r="BH173">
        <v>6</v>
      </c>
      <c r="BI173">
        <v>12</v>
      </c>
      <c r="BJ173" t="s">
        <v>1334</v>
      </c>
      <c r="BK173" t="s">
        <v>2</v>
      </c>
      <c r="BL173" t="s">
        <v>5</v>
      </c>
      <c r="BM173" t="s">
        <v>4</v>
      </c>
      <c r="BN173" t="s">
        <v>3</v>
      </c>
      <c r="BO173" t="s">
        <v>1472</v>
      </c>
      <c r="BP173">
        <v>1738</v>
      </c>
      <c r="BQ173">
        <v>144</v>
      </c>
      <c r="BR173">
        <v>178</v>
      </c>
      <c r="BS173" t="s">
        <v>1343</v>
      </c>
      <c r="BT173" t="s">
        <v>1710</v>
      </c>
      <c r="BU173" t="s">
        <v>1911</v>
      </c>
      <c r="BV173" t="s">
        <v>1913</v>
      </c>
      <c r="BW173" t="s">
        <v>1818</v>
      </c>
      <c r="BX173" t="s">
        <v>2546</v>
      </c>
      <c r="BY173" s="44" t="str">
        <f t="shared" si="2"/>
        <v>Show location</v>
      </c>
    </row>
    <row r="174" spans="1:77" x14ac:dyDescent="0.3">
      <c r="A174" s="51" t="s">
        <v>1635</v>
      </c>
      <c r="B174" t="s">
        <v>2650</v>
      </c>
      <c r="C174" t="s">
        <v>2647</v>
      </c>
      <c r="D174" t="s">
        <v>2648</v>
      </c>
      <c r="E174" t="s">
        <v>102</v>
      </c>
      <c r="F174" t="s">
        <v>1343</v>
      </c>
      <c r="G174" t="s">
        <v>1621</v>
      </c>
      <c r="H174" t="s">
        <v>1911</v>
      </c>
      <c r="I174" t="s">
        <v>1710</v>
      </c>
      <c r="J174" t="s">
        <v>1628</v>
      </c>
      <c r="K174" t="s">
        <v>1913</v>
      </c>
      <c r="L174" t="s">
        <v>271</v>
      </c>
      <c r="M174" t="s">
        <v>272</v>
      </c>
      <c r="N174" t="s">
        <v>1493</v>
      </c>
      <c r="O174">
        <v>12.71435</v>
      </c>
      <c r="P174">
        <v>30.638345000000001</v>
      </c>
      <c r="Q174" t="s">
        <v>6</v>
      </c>
      <c r="R174" t="s">
        <v>1497</v>
      </c>
      <c r="U174">
        <v>72</v>
      </c>
      <c r="V174">
        <v>504</v>
      </c>
      <c r="Y174">
        <v>72</v>
      </c>
      <c r="Z174">
        <v>504</v>
      </c>
      <c r="AI174" t="s">
        <v>1350</v>
      </c>
      <c r="AJ174" t="s">
        <v>1692</v>
      </c>
      <c r="AO174" t="s">
        <v>1745</v>
      </c>
      <c r="AP174" t="s">
        <v>1471</v>
      </c>
      <c r="AQ174" t="s">
        <v>1471</v>
      </c>
      <c r="AR174" t="s">
        <v>1471</v>
      </c>
      <c r="AU174">
        <v>72</v>
      </c>
      <c r="AZ174">
        <v>15</v>
      </c>
      <c r="BA174">
        <v>25</v>
      </c>
      <c r="BB174">
        <v>42</v>
      </c>
      <c r="BC174">
        <v>55</v>
      </c>
      <c r="BD174">
        <v>86</v>
      </c>
      <c r="BE174">
        <v>97</v>
      </c>
      <c r="BF174">
        <v>79</v>
      </c>
      <c r="BG174">
        <v>87</v>
      </c>
      <c r="BH174">
        <v>7</v>
      </c>
      <c r="BI174">
        <v>11</v>
      </c>
      <c r="BJ174" t="s">
        <v>1334</v>
      </c>
      <c r="BK174" t="s">
        <v>2</v>
      </c>
      <c r="BL174" t="s">
        <v>5</v>
      </c>
      <c r="BM174" t="s">
        <v>3</v>
      </c>
      <c r="BN174" t="s">
        <v>3</v>
      </c>
      <c r="BO174" t="s">
        <v>1472</v>
      </c>
      <c r="BP174">
        <v>1737</v>
      </c>
      <c r="BQ174">
        <v>229</v>
      </c>
      <c r="BR174">
        <v>275</v>
      </c>
      <c r="BS174" t="s">
        <v>1343</v>
      </c>
      <c r="BT174" t="s">
        <v>1710</v>
      </c>
      <c r="BU174" t="s">
        <v>1911</v>
      </c>
      <c r="BV174" t="s">
        <v>1913</v>
      </c>
      <c r="BW174" t="s">
        <v>1818</v>
      </c>
      <c r="BX174" t="s">
        <v>2547</v>
      </c>
      <c r="BY174" s="44" t="str">
        <f t="shared" si="2"/>
        <v>Show location</v>
      </c>
    </row>
    <row r="175" spans="1:77" x14ac:dyDescent="0.3">
      <c r="A175" s="51" t="s">
        <v>1625</v>
      </c>
      <c r="B175" t="s">
        <v>2650</v>
      </c>
      <c r="C175" t="s">
        <v>2647</v>
      </c>
      <c r="D175" t="s">
        <v>2648</v>
      </c>
      <c r="E175" t="s">
        <v>102</v>
      </c>
      <c r="F175" t="s">
        <v>1343</v>
      </c>
      <c r="G175" t="s">
        <v>1621</v>
      </c>
      <c r="H175" t="s">
        <v>1911</v>
      </c>
      <c r="I175" t="s">
        <v>1710</v>
      </c>
      <c r="J175" t="s">
        <v>1628</v>
      </c>
      <c r="K175" t="s">
        <v>1913</v>
      </c>
      <c r="L175" t="s">
        <v>273</v>
      </c>
      <c r="M175" t="s">
        <v>274</v>
      </c>
      <c r="N175" t="s">
        <v>1493</v>
      </c>
      <c r="O175">
        <v>12.715063000000001</v>
      </c>
      <c r="P175">
        <v>30.630461</v>
      </c>
      <c r="Q175" t="s">
        <v>6</v>
      </c>
      <c r="R175" t="s">
        <v>1497</v>
      </c>
      <c r="U175">
        <v>58</v>
      </c>
      <c r="V175">
        <v>406</v>
      </c>
      <c r="Y175">
        <v>58</v>
      </c>
      <c r="Z175">
        <v>406</v>
      </c>
      <c r="AI175" t="s">
        <v>1350</v>
      </c>
      <c r="AJ175" t="s">
        <v>1692</v>
      </c>
      <c r="AK175" t="s">
        <v>1350</v>
      </c>
      <c r="AL175" t="s">
        <v>1391</v>
      </c>
      <c r="AM175" t="s">
        <v>1344</v>
      </c>
      <c r="AO175" t="s">
        <v>1745</v>
      </c>
      <c r="AP175" t="s">
        <v>1471</v>
      </c>
      <c r="AQ175" t="s">
        <v>1471</v>
      </c>
      <c r="AR175" t="s">
        <v>1471</v>
      </c>
      <c r="AU175">
        <v>58</v>
      </c>
      <c r="AZ175">
        <v>7</v>
      </c>
      <c r="BA175">
        <v>15</v>
      </c>
      <c r="BB175">
        <v>32</v>
      </c>
      <c r="BC175">
        <v>47</v>
      </c>
      <c r="BD175">
        <v>58</v>
      </c>
      <c r="BE175">
        <v>78</v>
      </c>
      <c r="BF175">
        <v>69</v>
      </c>
      <c r="BG175">
        <v>82</v>
      </c>
      <c r="BH175">
        <v>8</v>
      </c>
      <c r="BI175">
        <v>10</v>
      </c>
      <c r="BJ175" t="s">
        <v>1334</v>
      </c>
      <c r="BK175" t="s">
        <v>2</v>
      </c>
      <c r="BL175" t="s">
        <v>5</v>
      </c>
      <c r="BM175" t="s">
        <v>3</v>
      </c>
      <c r="BN175" t="s">
        <v>3</v>
      </c>
      <c r="BO175" t="s">
        <v>1472</v>
      </c>
      <c r="BP175">
        <v>1728</v>
      </c>
      <c r="BQ175">
        <v>174</v>
      </c>
      <c r="BR175">
        <v>232</v>
      </c>
      <c r="BS175" t="s">
        <v>1343</v>
      </c>
      <c r="BT175" t="s">
        <v>1710</v>
      </c>
      <c r="BU175" t="s">
        <v>1911</v>
      </c>
      <c r="BV175" t="s">
        <v>1913</v>
      </c>
      <c r="BW175" t="s">
        <v>1818</v>
      </c>
      <c r="BX175" t="s">
        <v>2527</v>
      </c>
      <c r="BY175" s="44" t="str">
        <f t="shared" si="2"/>
        <v>Show location</v>
      </c>
    </row>
    <row r="176" spans="1:77" x14ac:dyDescent="0.3">
      <c r="A176" s="51" t="s">
        <v>1635</v>
      </c>
      <c r="B176" t="s">
        <v>2650</v>
      </c>
      <c r="C176" t="s">
        <v>2647</v>
      </c>
      <c r="D176" t="s">
        <v>2648</v>
      </c>
      <c r="E176" t="s">
        <v>102</v>
      </c>
      <c r="F176" t="s">
        <v>1343</v>
      </c>
      <c r="G176" t="s">
        <v>1621</v>
      </c>
      <c r="H176" t="s">
        <v>1911</v>
      </c>
      <c r="I176" t="s">
        <v>1710</v>
      </c>
      <c r="J176" t="s">
        <v>1628</v>
      </c>
      <c r="K176" t="s">
        <v>1913</v>
      </c>
      <c r="L176" t="s">
        <v>275</v>
      </c>
      <c r="M176" t="s">
        <v>276</v>
      </c>
      <c r="N176" t="s">
        <v>1493</v>
      </c>
      <c r="O176">
        <v>12.711774999999999</v>
      </c>
      <c r="P176">
        <v>30.647432999999999</v>
      </c>
      <c r="Q176" t="s">
        <v>6</v>
      </c>
      <c r="R176" t="s">
        <v>1497</v>
      </c>
      <c r="U176">
        <v>38</v>
      </c>
      <c r="V176">
        <v>266</v>
      </c>
      <c r="Y176">
        <v>38</v>
      </c>
      <c r="Z176">
        <v>266</v>
      </c>
      <c r="AI176" t="s">
        <v>1350</v>
      </c>
      <c r="AJ176" t="s">
        <v>1692</v>
      </c>
      <c r="AO176" t="s">
        <v>1745</v>
      </c>
      <c r="AP176" t="s">
        <v>1471</v>
      </c>
      <c r="AQ176" t="s">
        <v>1471</v>
      </c>
      <c r="AR176" t="s">
        <v>1471</v>
      </c>
      <c r="AU176">
        <v>38</v>
      </c>
      <c r="AZ176">
        <v>6</v>
      </c>
      <c r="BA176">
        <v>17</v>
      </c>
      <c r="BB176">
        <v>12</v>
      </c>
      <c r="BC176">
        <v>18</v>
      </c>
      <c r="BD176">
        <v>38</v>
      </c>
      <c r="BE176">
        <v>47</v>
      </c>
      <c r="BF176">
        <v>52</v>
      </c>
      <c r="BG176">
        <v>62</v>
      </c>
      <c r="BH176">
        <v>5</v>
      </c>
      <c r="BI176">
        <v>9</v>
      </c>
      <c r="BJ176" t="s">
        <v>1334</v>
      </c>
      <c r="BK176" t="s">
        <v>2</v>
      </c>
      <c r="BL176" t="s">
        <v>5</v>
      </c>
      <c r="BM176" t="s">
        <v>4</v>
      </c>
      <c r="BN176" t="s">
        <v>3</v>
      </c>
      <c r="BO176" t="s">
        <v>1472</v>
      </c>
      <c r="BP176">
        <v>1740</v>
      </c>
      <c r="BQ176">
        <v>113</v>
      </c>
      <c r="BR176">
        <v>153</v>
      </c>
      <c r="BS176" t="s">
        <v>1343</v>
      </c>
      <c r="BT176" t="s">
        <v>1710</v>
      </c>
      <c r="BU176" t="s">
        <v>1911</v>
      </c>
      <c r="BV176" t="s">
        <v>1913</v>
      </c>
      <c r="BW176" t="s">
        <v>1818</v>
      </c>
      <c r="BX176" t="s">
        <v>2548</v>
      </c>
      <c r="BY176" s="44" t="str">
        <f t="shared" si="2"/>
        <v>Show location</v>
      </c>
    </row>
    <row r="177" spans="1:77" x14ac:dyDescent="0.3">
      <c r="A177" s="51" t="s">
        <v>1635</v>
      </c>
      <c r="B177" t="s">
        <v>2650</v>
      </c>
      <c r="C177" t="s">
        <v>2647</v>
      </c>
      <c r="D177" t="s">
        <v>2648</v>
      </c>
      <c r="E177" t="s">
        <v>102</v>
      </c>
      <c r="F177" t="s">
        <v>1343</v>
      </c>
      <c r="G177" t="s">
        <v>1621</v>
      </c>
      <c r="H177" t="s">
        <v>1911</v>
      </c>
      <c r="I177" t="s">
        <v>1710</v>
      </c>
      <c r="J177" t="s">
        <v>1628</v>
      </c>
      <c r="K177" t="s">
        <v>1913</v>
      </c>
      <c r="L177" t="s">
        <v>277</v>
      </c>
      <c r="M177" t="s">
        <v>278</v>
      </c>
      <c r="N177" t="s">
        <v>1493</v>
      </c>
      <c r="O177">
        <v>12.791907</v>
      </c>
      <c r="P177">
        <v>30.642215</v>
      </c>
      <c r="Q177" t="s">
        <v>1</v>
      </c>
      <c r="R177" t="s">
        <v>95</v>
      </c>
      <c r="U177">
        <v>300</v>
      </c>
      <c r="V177">
        <v>1800</v>
      </c>
      <c r="Y177">
        <v>300</v>
      </c>
      <c r="Z177">
        <v>1800</v>
      </c>
      <c r="AI177" t="s">
        <v>1350</v>
      </c>
      <c r="AJ177" t="s">
        <v>1692</v>
      </c>
      <c r="AO177" t="s">
        <v>1745</v>
      </c>
      <c r="AP177" t="s">
        <v>1471</v>
      </c>
      <c r="AQ177" t="s">
        <v>1471</v>
      </c>
      <c r="AR177" t="s">
        <v>1471</v>
      </c>
      <c r="AX177">
        <v>300</v>
      </c>
      <c r="AZ177">
        <v>59</v>
      </c>
      <c r="BA177">
        <v>79</v>
      </c>
      <c r="BB177">
        <v>218</v>
      </c>
      <c r="BC177">
        <v>237</v>
      </c>
      <c r="BD177">
        <v>198</v>
      </c>
      <c r="BE177">
        <v>198</v>
      </c>
      <c r="BF177">
        <v>297</v>
      </c>
      <c r="BG177">
        <v>336</v>
      </c>
      <c r="BH177">
        <v>79</v>
      </c>
      <c r="BI177">
        <v>99</v>
      </c>
      <c r="BJ177" t="s">
        <v>1334</v>
      </c>
      <c r="BK177" t="s">
        <v>2</v>
      </c>
      <c r="BL177" t="s">
        <v>5</v>
      </c>
      <c r="BM177" t="s">
        <v>5</v>
      </c>
      <c r="BN177" t="s">
        <v>3</v>
      </c>
      <c r="BO177" t="s">
        <v>1472</v>
      </c>
      <c r="BP177">
        <v>1742</v>
      </c>
      <c r="BQ177">
        <v>851</v>
      </c>
      <c r="BR177">
        <v>949</v>
      </c>
      <c r="BS177" t="s">
        <v>1343</v>
      </c>
      <c r="BT177" t="s">
        <v>1710</v>
      </c>
      <c r="BU177" t="s">
        <v>1911</v>
      </c>
      <c r="BV177" t="s">
        <v>1913</v>
      </c>
      <c r="BW177" t="s">
        <v>1818</v>
      </c>
      <c r="BX177" t="s">
        <v>2549</v>
      </c>
      <c r="BY177" s="44" t="str">
        <f t="shared" si="2"/>
        <v>Show location</v>
      </c>
    </row>
    <row r="178" spans="1:77" x14ac:dyDescent="0.3">
      <c r="A178" s="51" t="s">
        <v>1629</v>
      </c>
      <c r="B178" t="s">
        <v>2650</v>
      </c>
      <c r="C178" t="s">
        <v>2647</v>
      </c>
      <c r="D178" t="s">
        <v>2648</v>
      </c>
      <c r="E178" t="s">
        <v>102</v>
      </c>
      <c r="F178" t="s">
        <v>1343</v>
      </c>
      <c r="G178" t="s">
        <v>1621</v>
      </c>
      <c r="H178" t="s">
        <v>1911</v>
      </c>
      <c r="I178" t="s">
        <v>1710</v>
      </c>
      <c r="J178" t="s">
        <v>1628</v>
      </c>
      <c r="K178" t="s">
        <v>1913</v>
      </c>
      <c r="L178" t="s">
        <v>279</v>
      </c>
      <c r="M178" t="s">
        <v>280</v>
      </c>
      <c r="N178" t="s">
        <v>1470</v>
      </c>
      <c r="O178">
        <v>12.729619</v>
      </c>
      <c r="P178">
        <v>30.656334000000001</v>
      </c>
      <c r="Q178" t="s">
        <v>6</v>
      </c>
      <c r="R178" t="s">
        <v>1497</v>
      </c>
      <c r="U178">
        <v>87</v>
      </c>
      <c r="V178">
        <v>609</v>
      </c>
      <c r="Y178">
        <v>87</v>
      </c>
      <c r="Z178">
        <v>609</v>
      </c>
      <c r="AI178" t="s">
        <v>1350</v>
      </c>
      <c r="AJ178" t="s">
        <v>1692</v>
      </c>
      <c r="AO178" t="s">
        <v>1745</v>
      </c>
      <c r="AP178" t="s">
        <v>1933</v>
      </c>
      <c r="AQ178" t="s">
        <v>1471</v>
      </c>
      <c r="AR178" t="s">
        <v>1471</v>
      </c>
      <c r="AU178">
        <v>14</v>
      </c>
      <c r="AX178">
        <v>73</v>
      </c>
      <c r="AZ178">
        <v>10</v>
      </c>
      <c r="BA178">
        <v>15</v>
      </c>
      <c r="BB178">
        <v>68</v>
      </c>
      <c r="BC178">
        <v>74</v>
      </c>
      <c r="BD178">
        <v>105</v>
      </c>
      <c r="BE178">
        <v>116</v>
      </c>
      <c r="BF178">
        <v>96</v>
      </c>
      <c r="BG178">
        <v>102</v>
      </c>
      <c r="BH178">
        <v>9</v>
      </c>
      <c r="BI178">
        <v>14</v>
      </c>
      <c r="BJ178" t="s">
        <v>1334</v>
      </c>
      <c r="BK178" t="s">
        <v>2</v>
      </c>
      <c r="BL178" t="s">
        <v>5</v>
      </c>
      <c r="BM178" t="s">
        <v>3</v>
      </c>
      <c r="BN178" t="s">
        <v>3</v>
      </c>
      <c r="BO178" t="s">
        <v>1472</v>
      </c>
      <c r="BP178">
        <v>1732</v>
      </c>
      <c r="BQ178">
        <v>288</v>
      </c>
      <c r="BR178">
        <v>321</v>
      </c>
      <c r="BS178" t="s">
        <v>1343</v>
      </c>
      <c r="BT178" t="s">
        <v>1710</v>
      </c>
      <c r="BU178" t="s">
        <v>1911</v>
      </c>
      <c r="BV178" t="s">
        <v>1913</v>
      </c>
      <c r="BW178" t="s">
        <v>1818</v>
      </c>
      <c r="BX178" t="s">
        <v>2530</v>
      </c>
      <c r="BY178" s="44" t="str">
        <f t="shared" si="2"/>
        <v>Show location</v>
      </c>
    </row>
    <row r="179" spans="1:77" x14ac:dyDescent="0.3">
      <c r="A179" s="51" t="s">
        <v>1635</v>
      </c>
      <c r="B179" t="s">
        <v>2650</v>
      </c>
      <c r="C179" t="s">
        <v>2647</v>
      </c>
      <c r="D179" t="s">
        <v>2648</v>
      </c>
      <c r="E179" t="s">
        <v>102</v>
      </c>
      <c r="F179" t="s">
        <v>1343</v>
      </c>
      <c r="G179" t="s">
        <v>1621</v>
      </c>
      <c r="H179" t="s">
        <v>1911</v>
      </c>
      <c r="I179" t="s">
        <v>1799</v>
      </c>
      <c r="J179" t="s">
        <v>1622</v>
      </c>
      <c r="K179" t="s">
        <v>1912</v>
      </c>
      <c r="L179" t="s">
        <v>281</v>
      </c>
      <c r="M179" t="s">
        <v>282</v>
      </c>
      <c r="N179" t="s">
        <v>1493</v>
      </c>
      <c r="O179">
        <v>13.197891</v>
      </c>
      <c r="P179">
        <v>30.187961000000001</v>
      </c>
      <c r="Q179" t="s">
        <v>6</v>
      </c>
      <c r="R179" t="s">
        <v>1497</v>
      </c>
      <c r="U179">
        <v>531</v>
      </c>
      <c r="V179">
        <v>3038</v>
      </c>
      <c r="W179">
        <v>12</v>
      </c>
      <c r="X179">
        <v>75</v>
      </c>
      <c r="Y179">
        <v>500</v>
      </c>
      <c r="Z179">
        <v>2830</v>
      </c>
      <c r="AE179">
        <v>19</v>
      </c>
      <c r="AF179">
        <v>133</v>
      </c>
      <c r="AI179" t="s">
        <v>1350</v>
      </c>
      <c r="AJ179" t="s">
        <v>1391</v>
      </c>
      <c r="AK179" t="s">
        <v>1350</v>
      </c>
      <c r="AL179" t="s">
        <v>1388</v>
      </c>
      <c r="AM179" t="s">
        <v>1350</v>
      </c>
      <c r="AN179" t="s">
        <v>1692</v>
      </c>
      <c r="AO179" t="s">
        <v>1745</v>
      </c>
      <c r="AP179" t="s">
        <v>1471</v>
      </c>
      <c r="AQ179" t="s">
        <v>1471</v>
      </c>
      <c r="AR179" t="s">
        <v>1471</v>
      </c>
      <c r="AX179">
        <v>531</v>
      </c>
      <c r="AZ179">
        <v>122</v>
      </c>
      <c r="BA179">
        <v>122</v>
      </c>
      <c r="BB179">
        <v>122</v>
      </c>
      <c r="BC179">
        <v>182</v>
      </c>
      <c r="BD179">
        <v>365</v>
      </c>
      <c r="BE179">
        <v>484</v>
      </c>
      <c r="BF179">
        <v>668</v>
      </c>
      <c r="BG179">
        <v>790</v>
      </c>
      <c r="BH179">
        <v>122</v>
      </c>
      <c r="BI179">
        <v>61</v>
      </c>
      <c r="BJ179" t="s">
        <v>1334</v>
      </c>
      <c r="BK179" t="s">
        <v>2</v>
      </c>
      <c r="BL179" t="s">
        <v>5</v>
      </c>
      <c r="BM179" t="s">
        <v>3</v>
      </c>
      <c r="BN179" t="s">
        <v>3</v>
      </c>
      <c r="BO179" t="s">
        <v>1472</v>
      </c>
      <c r="BP179">
        <v>1745</v>
      </c>
      <c r="BQ179">
        <v>1399</v>
      </c>
      <c r="BR179">
        <v>1639</v>
      </c>
      <c r="BS179" t="s">
        <v>1343</v>
      </c>
      <c r="BT179" t="s">
        <v>1799</v>
      </c>
      <c r="BU179" t="s">
        <v>1911</v>
      </c>
      <c r="BV179" t="s">
        <v>1912</v>
      </c>
      <c r="BW179" t="s">
        <v>1818</v>
      </c>
      <c r="BX179" t="s">
        <v>2550</v>
      </c>
      <c r="BY179" s="44" t="str">
        <f t="shared" si="2"/>
        <v>Show location</v>
      </c>
    </row>
    <row r="180" spans="1:77" x14ac:dyDescent="0.3">
      <c r="A180" s="51" t="s">
        <v>1624</v>
      </c>
      <c r="B180" t="s">
        <v>2650</v>
      </c>
      <c r="C180" t="s">
        <v>2647</v>
      </c>
      <c r="D180" t="s">
        <v>2648</v>
      </c>
      <c r="E180" t="s">
        <v>102</v>
      </c>
      <c r="F180" t="s">
        <v>1343</v>
      </c>
      <c r="G180" t="s">
        <v>1621</v>
      </c>
      <c r="H180" t="s">
        <v>1911</v>
      </c>
      <c r="I180" t="s">
        <v>1799</v>
      </c>
      <c r="J180" t="s">
        <v>1622</v>
      </c>
      <c r="K180" t="s">
        <v>1912</v>
      </c>
      <c r="L180" t="s">
        <v>283</v>
      </c>
      <c r="M180" t="s">
        <v>284</v>
      </c>
      <c r="N180" t="s">
        <v>1493</v>
      </c>
      <c r="O180">
        <v>13.104450999999999</v>
      </c>
      <c r="P180">
        <v>30.217086999999999</v>
      </c>
      <c r="Q180" t="s">
        <v>1</v>
      </c>
      <c r="R180" t="s">
        <v>95</v>
      </c>
      <c r="U180">
        <v>711</v>
      </c>
      <c r="V180">
        <v>4266</v>
      </c>
      <c r="Y180">
        <v>711</v>
      </c>
      <c r="Z180">
        <v>4266</v>
      </c>
      <c r="AI180" t="s">
        <v>1350</v>
      </c>
      <c r="AJ180" t="s">
        <v>1709</v>
      </c>
      <c r="AK180" t="s">
        <v>1350</v>
      </c>
      <c r="AL180" t="s">
        <v>1391</v>
      </c>
      <c r="AO180" t="s">
        <v>1745</v>
      </c>
      <c r="AP180" t="s">
        <v>1471</v>
      </c>
      <c r="AQ180" t="s">
        <v>1471</v>
      </c>
      <c r="AR180" t="s">
        <v>1471</v>
      </c>
      <c r="AX180">
        <v>711</v>
      </c>
      <c r="AZ180">
        <v>97</v>
      </c>
      <c r="BA180">
        <v>145</v>
      </c>
      <c r="BB180">
        <v>339</v>
      </c>
      <c r="BC180">
        <v>436</v>
      </c>
      <c r="BD180">
        <v>533</v>
      </c>
      <c r="BE180">
        <v>632</v>
      </c>
      <c r="BF180">
        <v>824</v>
      </c>
      <c r="BG180">
        <v>921</v>
      </c>
      <c r="BH180">
        <v>145</v>
      </c>
      <c r="BI180">
        <v>194</v>
      </c>
      <c r="BJ180" t="s">
        <v>1334</v>
      </c>
      <c r="BK180" t="s">
        <v>2</v>
      </c>
      <c r="BL180" t="s">
        <v>5</v>
      </c>
      <c r="BM180" t="s">
        <v>5</v>
      </c>
      <c r="BN180" t="s">
        <v>5</v>
      </c>
      <c r="BO180" t="s">
        <v>1472</v>
      </c>
      <c r="BP180">
        <v>1726</v>
      </c>
      <c r="BQ180">
        <v>1938</v>
      </c>
      <c r="BR180">
        <v>2328</v>
      </c>
      <c r="BS180" t="s">
        <v>1343</v>
      </c>
      <c r="BT180" t="s">
        <v>1799</v>
      </c>
      <c r="BU180" t="s">
        <v>1911</v>
      </c>
      <c r="BV180" t="s">
        <v>1912</v>
      </c>
      <c r="BW180" t="s">
        <v>1818</v>
      </c>
      <c r="BX180" t="s">
        <v>2504</v>
      </c>
      <c r="BY180" s="44" t="str">
        <f t="shared" si="2"/>
        <v>Show location</v>
      </c>
    </row>
    <row r="181" spans="1:77" x14ac:dyDescent="0.3">
      <c r="A181" s="51" t="s">
        <v>1624</v>
      </c>
      <c r="B181" t="s">
        <v>2650</v>
      </c>
      <c r="C181" t="s">
        <v>2647</v>
      </c>
      <c r="D181" t="s">
        <v>2648</v>
      </c>
      <c r="E181" t="s">
        <v>102</v>
      </c>
      <c r="F181" t="s">
        <v>1343</v>
      </c>
      <c r="G181" t="s">
        <v>1621</v>
      </c>
      <c r="H181" t="s">
        <v>1911</v>
      </c>
      <c r="I181" t="s">
        <v>1799</v>
      </c>
      <c r="J181" t="s">
        <v>1622</v>
      </c>
      <c r="K181" t="s">
        <v>1912</v>
      </c>
      <c r="L181" t="s">
        <v>285</v>
      </c>
      <c r="M181" t="s">
        <v>286</v>
      </c>
      <c r="N181" t="s">
        <v>1493</v>
      </c>
      <c r="O181">
        <v>13.0922</v>
      </c>
      <c r="P181">
        <v>30.223472999999998</v>
      </c>
      <c r="Q181" t="s">
        <v>1</v>
      </c>
      <c r="R181" t="s">
        <v>95</v>
      </c>
      <c r="U181">
        <v>87</v>
      </c>
      <c r="V181">
        <v>537</v>
      </c>
      <c r="Y181">
        <v>75</v>
      </c>
      <c r="Z181">
        <v>462</v>
      </c>
      <c r="AE181">
        <v>12</v>
      </c>
      <c r="AF181">
        <v>75</v>
      </c>
      <c r="AI181" t="s">
        <v>1350</v>
      </c>
      <c r="AJ181" t="s">
        <v>1391</v>
      </c>
      <c r="AK181" t="s">
        <v>1350</v>
      </c>
      <c r="AL181" t="s">
        <v>1795</v>
      </c>
      <c r="AO181" t="s">
        <v>1745</v>
      </c>
      <c r="AP181" t="s">
        <v>1471</v>
      </c>
      <c r="AQ181" t="s">
        <v>1471</v>
      </c>
      <c r="AR181" t="s">
        <v>1471</v>
      </c>
      <c r="AT181">
        <v>35</v>
      </c>
      <c r="AU181">
        <v>26</v>
      </c>
      <c r="AX181">
        <v>26</v>
      </c>
      <c r="AZ181">
        <v>8</v>
      </c>
      <c r="BA181">
        <v>15</v>
      </c>
      <c r="BB181">
        <v>61</v>
      </c>
      <c r="BC181">
        <v>53</v>
      </c>
      <c r="BD181">
        <v>83</v>
      </c>
      <c r="BE181">
        <v>97</v>
      </c>
      <c r="BF181">
        <v>76</v>
      </c>
      <c r="BG181">
        <v>91</v>
      </c>
      <c r="BH181">
        <v>23</v>
      </c>
      <c r="BI181">
        <v>30</v>
      </c>
      <c r="BJ181" t="s">
        <v>1334</v>
      </c>
      <c r="BK181" t="s">
        <v>2</v>
      </c>
      <c r="BL181" t="s">
        <v>5</v>
      </c>
      <c r="BM181" t="s">
        <v>3</v>
      </c>
      <c r="BN181" t="s">
        <v>3</v>
      </c>
      <c r="BO181" t="s">
        <v>1472</v>
      </c>
      <c r="BP181">
        <v>1725</v>
      </c>
      <c r="BQ181">
        <v>251</v>
      </c>
      <c r="BR181">
        <v>286</v>
      </c>
      <c r="BS181" t="s">
        <v>1343</v>
      </c>
      <c r="BT181" t="s">
        <v>1799</v>
      </c>
      <c r="BU181" t="s">
        <v>1911</v>
      </c>
      <c r="BV181" t="s">
        <v>1912</v>
      </c>
      <c r="BW181" t="s">
        <v>1818</v>
      </c>
      <c r="BX181" t="s">
        <v>2505</v>
      </c>
      <c r="BY181" s="44" t="str">
        <f t="shared" si="2"/>
        <v>Show location</v>
      </c>
    </row>
    <row r="182" spans="1:77" x14ac:dyDescent="0.3">
      <c r="A182" s="51" t="s">
        <v>1620</v>
      </c>
      <c r="B182" t="s">
        <v>2650</v>
      </c>
      <c r="C182" t="s">
        <v>2647</v>
      </c>
      <c r="D182" t="s">
        <v>2648</v>
      </c>
      <c r="E182" t="s">
        <v>102</v>
      </c>
      <c r="F182" t="s">
        <v>1343</v>
      </c>
      <c r="G182" t="s">
        <v>1621</v>
      </c>
      <c r="H182" t="s">
        <v>1911</v>
      </c>
      <c r="I182" t="s">
        <v>1799</v>
      </c>
      <c r="J182" t="s">
        <v>1622</v>
      </c>
      <c r="K182" t="s">
        <v>1912</v>
      </c>
      <c r="L182" t="s">
        <v>287</v>
      </c>
      <c r="M182" t="s">
        <v>288</v>
      </c>
      <c r="N182" t="s">
        <v>1493</v>
      </c>
      <c r="O182">
        <v>13.170866999999999</v>
      </c>
      <c r="P182">
        <v>30.185227999999999</v>
      </c>
      <c r="Q182" t="s">
        <v>6</v>
      </c>
      <c r="R182" t="s">
        <v>1497</v>
      </c>
      <c r="U182">
        <v>120</v>
      </c>
      <c r="V182">
        <v>840</v>
      </c>
      <c r="Y182">
        <v>115</v>
      </c>
      <c r="Z182">
        <v>805</v>
      </c>
      <c r="AE182">
        <v>5</v>
      </c>
      <c r="AF182">
        <v>35</v>
      </c>
      <c r="AI182" t="s">
        <v>1350</v>
      </c>
      <c r="AJ182" t="s">
        <v>1388</v>
      </c>
      <c r="AK182" t="s">
        <v>1350</v>
      </c>
      <c r="AL182" t="s">
        <v>1390</v>
      </c>
      <c r="AO182" t="s">
        <v>1745</v>
      </c>
      <c r="AP182" t="s">
        <v>1471</v>
      </c>
      <c r="AQ182" t="s">
        <v>1471</v>
      </c>
      <c r="AR182" t="s">
        <v>1471</v>
      </c>
      <c r="AT182">
        <v>80</v>
      </c>
      <c r="AU182">
        <v>15</v>
      </c>
      <c r="AX182">
        <v>15</v>
      </c>
      <c r="AY182">
        <v>10</v>
      </c>
      <c r="AZ182">
        <v>13</v>
      </c>
      <c r="BA182">
        <v>27</v>
      </c>
      <c r="BB182">
        <v>101</v>
      </c>
      <c r="BC182">
        <v>87</v>
      </c>
      <c r="BD182">
        <v>121</v>
      </c>
      <c r="BE182">
        <v>141</v>
      </c>
      <c r="BF182">
        <v>134</v>
      </c>
      <c r="BG182">
        <v>155</v>
      </c>
      <c r="BH182">
        <v>34</v>
      </c>
      <c r="BI182">
        <v>27</v>
      </c>
      <c r="BJ182" t="s">
        <v>1676</v>
      </c>
      <c r="BK182" t="s">
        <v>2</v>
      </c>
      <c r="BL182" t="s">
        <v>5</v>
      </c>
      <c r="BM182" t="s">
        <v>5</v>
      </c>
      <c r="BN182" t="s">
        <v>3</v>
      </c>
      <c r="BO182" t="s">
        <v>1472</v>
      </c>
      <c r="BP182">
        <v>1721</v>
      </c>
      <c r="BQ182">
        <v>403</v>
      </c>
      <c r="BR182">
        <v>437</v>
      </c>
      <c r="BS182" t="s">
        <v>1343</v>
      </c>
      <c r="BT182" t="s">
        <v>1799</v>
      </c>
      <c r="BU182" t="s">
        <v>1911</v>
      </c>
      <c r="BV182" t="s">
        <v>1912</v>
      </c>
      <c r="BW182" t="s">
        <v>1818</v>
      </c>
      <c r="BX182" t="s">
        <v>2493</v>
      </c>
      <c r="BY182" s="44" t="str">
        <f t="shared" si="2"/>
        <v>Show location</v>
      </c>
    </row>
    <row r="183" spans="1:77" x14ac:dyDescent="0.3">
      <c r="A183" s="51" t="s">
        <v>1635</v>
      </c>
      <c r="B183" t="s">
        <v>2650</v>
      </c>
      <c r="C183" t="s">
        <v>2647</v>
      </c>
      <c r="D183" t="s">
        <v>2648</v>
      </c>
      <c r="E183" t="s">
        <v>102</v>
      </c>
      <c r="F183" t="s">
        <v>1343</v>
      </c>
      <c r="G183" t="s">
        <v>1621</v>
      </c>
      <c r="H183" t="s">
        <v>1911</v>
      </c>
      <c r="I183" t="s">
        <v>1799</v>
      </c>
      <c r="J183" t="s">
        <v>1622</v>
      </c>
      <c r="K183" t="s">
        <v>1912</v>
      </c>
      <c r="L183" t="s">
        <v>289</v>
      </c>
      <c r="M183" t="s">
        <v>290</v>
      </c>
      <c r="N183" t="s">
        <v>1493</v>
      </c>
      <c r="O183">
        <v>13.191585999999999</v>
      </c>
      <c r="P183">
        <v>30.177575999999998</v>
      </c>
      <c r="Q183" t="s">
        <v>6</v>
      </c>
      <c r="R183" t="s">
        <v>1497</v>
      </c>
      <c r="U183">
        <v>210</v>
      </c>
      <c r="V183">
        <v>1283</v>
      </c>
      <c r="Y183">
        <v>151</v>
      </c>
      <c r="Z183">
        <v>944</v>
      </c>
      <c r="AA183">
        <v>49</v>
      </c>
      <c r="AB183">
        <v>294</v>
      </c>
      <c r="AE183">
        <v>10</v>
      </c>
      <c r="AF183">
        <v>45</v>
      </c>
      <c r="AI183" t="s">
        <v>1350</v>
      </c>
      <c r="AJ183" t="s">
        <v>1390</v>
      </c>
      <c r="AK183" t="s">
        <v>1350</v>
      </c>
      <c r="AL183" t="s">
        <v>1388</v>
      </c>
      <c r="AO183" t="s">
        <v>1745</v>
      </c>
      <c r="AP183" t="s">
        <v>1471</v>
      </c>
      <c r="AQ183" t="s">
        <v>1471</v>
      </c>
      <c r="AR183" t="s">
        <v>1471</v>
      </c>
      <c r="AX183">
        <v>210</v>
      </c>
      <c r="AZ183">
        <v>22</v>
      </c>
      <c r="BA183">
        <v>33</v>
      </c>
      <c r="BB183">
        <v>109</v>
      </c>
      <c r="BC183">
        <v>141</v>
      </c>
      <c r="BD183">
        <v>185</v>
      </c>
      <c r="BE183">
        <v>217</v>
      </c>
      <c r="BF183">
        <v>239</v>
      </c>
      <c r="BG183">
        <v>272</v>
      </c>
      <c r="BH183">
        <v>22</v>
      </c>
      <c r="BI183">
        <v>43</v>
      </c>
      <c r="BJ183" t="s">
        <v>1334</v>
      </c>
      <c r="BK183" t="s">
        <v>2</v>
      </c>
      <c r="BL183" t="s">
        <v>5</v>
      </c>
      <c r="BM183" t="s">
        <v>4</v>
      </c>
      <c r="BN183" t="s">
        <v>5</v>
      </c>
      <c r="BO183" t="s">
        <v>1472</v>
      </c>
      <c r="BP183">
        <v>1744</v>
      </c>
      <c r="BQ183">
        <v>577</v>
      </c>
      <c r="BR183">
        <v>706</v>
      </c>
      <c r="BS183" t="s">
        <v>1343</v>
      </c>
      <c r="BT183" t="s">
        <v>1799</v>
      </c>
      <c r="BU183" t="s">
        <v>1911</v>
      </c>
      <c r="BV183" t="s">
        <v>1912</v>
      </c>
      <c r="BW183" t="s">
        <v>1818</v>
      </c>
      <c r="BX183" t="s">
        <v>2551</v>
      </c>
      <c r="BY183" s="44" t="str">
        <f t="shared" si="2"/>
        <v>Show location</v>
      </c>
    </row>
    <row r="184" spans="1:77" x14ac:dyDescent="0.3">
      <c r="A184" s="51" t="s">
        <v>1636</v>
      </c>
      <c r="B184" t="s">
        <v>2650</v>
      </c>
      <c r="C184" t="s">
        <v>2647</v>
      </c>
      <c r="D184" t="s">
        <v>2648</v>
      </c>
      <c r="E184" t="s">
        <v>102</v>
      </c>
      <c r="F184" t="s">
        <v>1343</v>
      </c>
      <c r="G184" t="s">
        <v>1621</v>
      </c>
      <c r="H184" t="s">
        <v>1911</v>
      </c>
      <c r="I184" t="s">
        <v>1799</v>
      </c>
      <c r="J184" t="s">
        <v>1622</v>
      </c>
      <c r="K184" t="s">
        <v>1912</v>
      </c>
      <c r="L184" t="s">
        <v>291</v>
      </c>
      <c r="M184" t="s">
        <v>292</v>
      </c>
      <c r="N184" t="s">
        <v>1493</v>
      </c>
      <c r="O184">
        <v>13.15338</v>
      </c>
      <c r="P184">
        <v>30.206927</v>
      </c>
      <c r="Q184" t="s">
        <v>6</v>
      </c>
      <c r="R184" t="s">
        <v>1497</v>
      </c>
      <c r="U184">
        <v>3</v>
      </c>
      <c r="V184">
        <v>23</v>
      </c>
      <c r="Y184">
        <v>3</v>
      </c>
      <c r="Z184">
        <v>23</v>
      </c>
      <c r="AI184" t="s">
        <v>1350</v>
      </c>
      <c r="AJ184" t="s">
        <v>1390</v>
      </c>
      <c r="AO184" t="s">
        <v>1745</v>
      </c>
      <c r="AP184" t="s">
        <v>1471</v>
      </c>
      <c r="AQ184" t="s">
        <v>1471</v>
      </c>
      <c r="AR184" t="s">
        <v>1471</v>
      </c>
      <c r="AU184">
        <v>3</v>
      </c>
      <c r="AZ184">
        <v>1</v>
      </c>
      <c r="BA184">
        <v>2</v>
      </c>
      <c r="BB184">
        <v>3</v>
      </c>
      <c r="BC184">
        <v>3</v>
      </c>
      <c r="BD184">
        <v>2</v>
      </c>
      <c r="BE184">
        <v>3</v>
      </c>
      <c r="BF184">
        <v>3</v>
      </c>
      <c r="BG184">
        <v>5</v>
      </c>
      <c r="BH184">
        <v>1</v>
      </c>
      <c r="BI184">
        <v>0</v>
      </c>
      <c r="BJ184" t="s">
        <v>1334</v>
      </c>
      <c r="BK184" t="s">
        <v>2</v>
      </c>
      <c r="BL184" t="s">
        <v>5</v>
      </c>
      <c r="BM184" t="s">
        <v>4</v>
      </c>
      <c r="BN184" t="s">
        <v>3</v>
      </c>
      <c r="BO184" t="s">
        <v>1509</v>
      </c>
      <c r="BP184">
        <v>1747</v>
      </c>
      <c r="BQ184">
        <v>10</v>
      </c>
      <c r="BR184">
        <v>13</v>
      </c>
      <c r="BS184" t="s">
        <v>1343</v>
      </c>
      <c r="BT184" t="s">
        <v>1799</v>
      </c>
      <c r="BU184" t="s">
        <v>1911</v>
      </c>
      <c r="BV184" t="s">
        <v>1912</v>
      </c>
      <c r="BW184" t="s">
        <v>1818</v>
      </c>
      <c r="BX184" t="s">
        <v>2560</v>
      </c>
      <c r="BY184" s="44" t="str">
        <f t="shared" si="2"/>
        <v>Show location</v>
      </c>
    </row>
    <row r="185" spans="1:77" x14ac:dyDescent="0.3">
      <c r="A185" s="51" t="s">
        <v>1619</v>
      </c>
      <c r="B185" t="s">
        <v>2650</v>
      </c>
      <c r="C185" t="s">
        <v>2647</v>
      </c>
      <c r="D185" t="s">
        <v>2648</v>
      </c>
      <c r="E185" t="s">
        <v>102</v>
      </c>
      <c r="F185" t="s">
        <v>1343</v>
      </c>
      <c r="G185" t="s">
        <v>1621</v>
      </c>
      <c r="H185" t="s">
        <v>1911</v>
      </c>
      <c r="I185" t="s">
        <v>1799</v>
      </c>
      <c r="J185" t="s">
        <v>1622</v>
      </c>
      <c r="K185" t="s">
        <v>1912</v>
      </c>
      <c r="L185" t="s">
        <v>293</v>
      </c>
      <c r="M185" t="s">
        <v>294</v>
      </c>
      <c r="N185" t="s">
        <v>1493</v>
      </c>
      <c r="O185">
        <v>13.263070000000001</v>
      </c>
      <c r="P185">
        <v>30.246849999999998</v>
      </c>
      <c r="Q185" t="s">
        <v>6</v>
      </c>
      <c r="R185" t="s">
        <v>1497</v>
      </c>
      <c r="U185">
        <v>58</v>
      </c>
      <c r="V185">
        <v>350</v>
      </c>
      <c r="Y185">
        <v>58</v>
      </c>
      <c r="Z185">
        <v>350</v>
      </c>
      <c r="AI185" t="s">
        <v>1350</v>
      </c>
      <c r="AJ185" t="s">
        <v>1391</v>
      </c>
      <c r="AK185" t="s">
        <v>1350</v>
      </c>
      <c r="AL185" t="s">
        <v>1388</v>
      </c>
      <c r="AO185" t="s">
        <v>1745</v>
      </c>
      <c r="AP185" t="s">
        <v>1471</v>
      </c>
      <c r="AQ185" t="s">
        <v>1471</v>
      </c>
      <c r="AR185" t="s">
        <v>1471</v>
      </c>
      <c r="AT185">
        <v>20</v>
      </c>
      <c r="AU185">
        <v>6</v>
      </c>
      <c r="AV185">
        <v>14</v>
      </c>
      <c r="AX185">
        <v>18</v>
      </c>
      <c r="AZ185">
        <v>7</v>
      </c>
      <c r="BA185">
        <v>10</v>
      </c>
      <c r="BB185">
        <v>34</v>
      </c>
      <c r="BC185">
        <v>44</v>
      </c>
      <c r="BD185">
        <v>50</v>
      </c>
      <c r="BE185">
        <v>54</v>
      </c>
      <c r="BF185">
        <v>57</v>
      </c>
      <c r="BG185">
        <v>64</v>
      </c>
      <c r="BH185">
        <v>13</v>
      </c>
      <c r="BI185">
        <v>17</v>
      </c>
      <c r="BJ185" t="s">
        <v>1676</v>
      </c>
      <c r="BK185" t="s">
        <v>2</v>
      </c>
      <c r="BL185" t="s">
        <v>5</v>
      </c>
      <c r="BM185" t="s">
        <v>4</v>
      </c>
      <c r="BN185" t="s">
        <v>3</v>
      </c>
      <c r="BO185" t="s">
        <v>1472</v>
      </c>
      <c r="BP185">
        <v>1716</v>
      </c>
      <c r="BQ185">
        <v>161</v>
      </c>
      <c r="BR185">
        <v>189</v>
      </c>
      <c r="BS185" t="s">
        <v>1343</v>
      </c>
      <c r="BT185" t="s">
        <v>1799</v>
      </c>
      <c r="BU185" t="s">
        <v>1911</v>
      </c>
      <c r="BV185" t="s">
        <v>1912</v>
      </c>
      <c r="BW185" t="s">
        <v>1818</v>
      </c>
      <c r="BX185" t="s">
        <v>2487</v>
      </c>
      <c r="BY185" s="44" t="str">
        <f t="shared" si="2"/>
        <v>Show location</v>
      </c>
    </row>
    <row r="186" spans="1:77" x14ac:dyDescent="0.3">
      <c r="A186" s="51" t="s">
        <v>1635</v>
      </c>
      <c r="B186" t="s">
        <v>2650</v>
      </c>
      <c r="C186" t="s">
        <v>2647</v>
      </c>
      <c r="D186" t="s">
        <v>2648</v>
      </c>
      <c r="E186" t="s">
        <v>102</v>
      </c>
      <c r="F186" t="s">
        <v>1343</v>
      </c>
      <c r="G186" t="s">
        <v>1621</v>
      </c>
      <c r="H186" t="s">
        <v>1911</v>
      </c>
      <c r="I186" t="s">
        <v>1799</v>
      </c>
      <c r="J186" t="s">
        <v>1622</v>
      </c>
      <c r="K186" t="s">
        <v>1912</v>
      </c>
      <c r="L186" t="s">
        <v>295</v>
      </c>
      <c r="M186" t="s">
        <v>296</v>
      </c>
      <c r="N186" t="s">
        <v>1493</v>
      </c>
      <c r="O186">
        <v>13.149520000000001</v>
      </c>
      <c r="P186">
        <v>30.194240000000001</v>
      </c>
      <c r="Q186" t="s">
        <v>6</v>
      </c>
      <c r="R186" t="s">
        <v>1497</v>
      </c>
      <c r="U186">
        <v>448</v>
      </c>
      <c r="V186">
        <v>2959</v>
      </c>
      <c r="W186">
        <v>169</v>
      </c>
      <c r="X186">
        <v>1098</v>
      </c>
      <c r="Y186">
        <v>266</v>
      </c>
      <c r="Z186">
        <v>1777</v>
      </c>
      <c r="AE186">
        <v>13</v>
      </c>
      <c r="AF186">
        <v>84</v>
      </c>
      <c r="AI186" t="s">
        <v>1350</v>
      </c>
      <c r="AJ186" t="s">
        <v>1705</v>
      </c>
      <c r="AK186" t="s">
        <v>1350</v>
      </c>
      <c r="AL186" t="s">
        <v>1708</v>
      </c>
      <c r="AM186" t="s">
        <v>1350</v>
      </c>
      <c r="AN186" t="s">
        <v>1709</v>
      </c>
      <c r="AO186" t="s">
        <v>1745</v>
      </c>
      <c r="AP186" t="s">
        <v>1471</v>
      </c>
      <c r="AQ186" t="s">
        <v>1471</v>
      </c>
      <c r="AR186" t="s">
        <v>1471</v>
      </c>
      <c r="AT186">
        <v>113</v>
      </c>
      <c r="AU186">
        <v>50</v>
      </c>
      <c r="AX186">
        <v>285</v>
      </c>
      <c r="AZ186">
        <v>64</v>
      </c>
      <c r="BA186">
        <v>95</v>
      </c>
      <c r="BB186">
        <v>127</v>
      </c>
      <c r="BC186">
        <v>191</v>
      </c>
      <c r="BD186">
        <v>445</v>
      </c>
      <c r="BE186">
        <v>541</v>
      </c>
      <c r="BF186">
        <v>605</v>
      </c>
      <c r="BG186">
        <v>732</v>
      </c>
      <c r="BH186">
        <v>64</v>
      </c>
      <c r="BI186">
        <v>95</v>
      </c>
      <c r="BJ186" t="s">
        <v>1676</v>
      </c>
      <c r="BK186" t="s">
        <v>2</v>
      </c>
      <c r="BL186" t="s">
        <v>5</v>
      </c>
      <c r="BM186" t="s">
        <v>5</v>
      </c>
      <c r="BN186" t="s">
        <v>5</v>
      </c>
      <c r="BO186" t="s">
        <v>1472</v>
      </c>
      <c r="BP186">
        <v>1743</v>
      </c>
      <c r="BQ186">
        <v>1305</v>
      </c>
      <c r="BR186">
        <v>1654</v>
      </c>
      <c r="BS186" t="s">
        <v>1343</v>
      </c>
      <c r="BT186" t="s">
        <v>1799</v>
      </c>
      <c r="BU186" t="s">
        <v>1911</v>
      </c>
      <c r="BV186" t="s">
        <v>1912</v>
      </c>
      <c r="BW186" t="s">
        <v>1818</v>
      </c>
      <c r="BX186" t="s">
        <v>2552</v>
      </c>
      <c r="BY186" s="44" t="str">
        <f t="shared" si="2"/>
        <v>Show location</v>
      </c>
    </row>
    <row r="187" spans="1:77" x14ac:dyDescent="0.3">
      <c r="A187" s="51" t="s">
        <v>1636</v>
      </c>
      <c r="B187" t="s">
        <v>2650</v>
      </c>
      <c r="C187" t="s">
        <v>2647</v>
      </c>
      <c r="D187" t="s">
        <v>2648</v>
      </c>
      <c r="E187" t="s">
        <v>102</v>
      </c>
      <c r="F187" t="s">
        <v>1343</v>
      </c>
      <c r="G187" t="s">
        <v>1621</v>
      </c>
      <c r="H187" t="s">
        <v>1911</v>
      </c>
      <c r="I187" t="s">
        <v>1799</v>
      </c>
      <c r="J187" t="s">
        <v>1622</v>
      </c>
      <c r="K187" t="s">
        <v>1912</v>
      </c>
      <c r="L187" t="s">
        <v>297</v>
      </c>
      <c r="M187" t="s">
        <v>298</v>
      </c>
      <c r="N187" t="s">
        <v>1493</v>
      </c>
      <c r="O187">
        <v>13.185085000000001</v>
      </c>
      <c r="P187">
        <v>30.194008</v>
      </c>
      <c r="Q187" t="s">
        <v>6</v>
      </c>
      <c r="R187" t="s">
        <v>1497</v>
      </c>
      <c r="U187">
        <v>14</v>
      </c>
      <c r="V187">
        <v>80</v>
      </c>
      <c r="Y187">
        <v>14</v>
      </c>
      <c r="Z187">
        <v>80</v>
      </c>
      <c r="AI187" t="s">
        <v>1350</v>
      </c>
      <c r="AJ187" t="s">
        <v>1692</v>
      </c>
      <c r="AO187" t="s">
        <v>1745</v>
      </c>
      <c r="AP187" t="s">
        <v>1471</v>
      </c>
      <c r="AQ187" t="s">
        <v>1471</v>
      </c>
      <c r="AR187" t="s">
        <v>1471</v>
      </c>
      <c r="AU187">
        <v>14</v>
      </c>
      <c r="AZ187">
        <v>1</v>
      </c>
      <c r="BA187">
        <v>2</v>
      </c>
      <c r="BB187">
        <v>8</v>
      </c>
      <c r="BC187">
        <v>10</v>
      </c>
      <c r="BD187">
        <v>11</v>
      </c>
      <c r="BE187">
        <v>17</v>
      </c>
      <c r="BF187">
        <v>13</v>
      </c>
      <c r="BG187">
        <v>15</v>
      </c>
      <c r="BH187">
        <v>1</v>
      </c>
      <c r="BI187">
        <v>2</v>
      </c>
      <c r="BJ187" t="s">
        <v>1676</v>
      </c>
      <c r="BK187" t="s">
        <v>2</v>
      </c>
      <c r="BL187" t="s">
        <v>5</v>
      </c>
      <c r="BM187" t="s">
        <v>4</v>
      </c>
      <c r="BN187" t="s">
        <v>3</v>
      </c>
      <c r="BO187" t="s">
        <v>1472</v>
      </c>
      <c r="BP187">
        <v>1746</v>
      </c>
      <c r="BQ187">
        <v>34</v>
      </c>
      <c r="BR187">
        <v>46</v>
      </c>
      <c r="BS187" t="s">
        <v>1343</v>
      </c>
      <c r="BT187" t="s">
        <v>1799</v>
      </c>
      <c r="BU187" t="s">
        <v>1911</v>
      </c>
      <c r="BV187" t="s">
        <v>1912</v>
      </c>
      <c r="BW187" t="s">
        <v>1818</v>
      </c>
      <c r="BX187" t="s">
        <v>2561</v>
      </c>
      <c r="BY187" s="44" t="str">
        <f t="shared" si="2"/>
        <v>Show location</v>
      </c>
    </row>
    <row r="188" spans="1:77" x14ac:dyDescent="0.3">
      <c r="A188" s="51" t="s">
        <v>1636</v>
      </c>
      <c r="B188" t="s">
        <v>2650</v>
      </c>
      <c r="C188" t="s">
        <v>2647</v>
      </c>
      <c r="D188" t="s">
        <v>2648</v>
      </c>
      <c r="E188" t="s">
        <v>102</v>
      </c>
      <c r="F188" t="s">
        <v>1343</v>
      </c>
      <c r="G188" t="s">
        <v>1621</v>
      </c>
      <c r="H188" t="s">
        <v>1911</v>
      </c>
      <c r="I188" t="s">
        <v>1799</v>
      </c>
      <c r="J188" t="s">
        <v>1622</v>
      </c>
      <c r="K188" t="s">
        <v>1912</v>
      </c>
      <c r="L188" t="s">
        <v>299</v>
      </c>
      <c r="M188" t="s">
        <v>300</v>
      </c>
      <c r="N188" t="s">
        <v>1493</v>
      </c>
      <c r="O188">
        <v>13.199503999999999</v>
      </c>
      <c r="P188">
        <v>30.241996</v>
      </c>
      <c r="Q188" t="s">
        <v>6</v>
      </c>
      <c r="R188" t="s">
        <v>1497</v>
      </c>
      <c r="U188">
        <v>4</v>
      </c>
      <c r="V188">
        <v>17</v>
      </c>
      <c r="Y188">
        <v>4</v>
      </c>
      <c r="Z188">
        <v>17</v>
      </c>
      <c r="AI188" t="s">
        <v>1350</v>
      </c>
      <c r="AJ188" t="s">
        <v>1390</v>
      </c>
      <c r="AO188" t="s">
        <v>1745</v>
      </c>
      <c r="AP188" t="s">
        <v>1471</v>
      </c>
      <c r="AQ188" t="s">
        <v>1471</v>
      </c>
      <c r="AR188" t="s">
        <v>1471</v>
      </c>
      <c r="AU188">
        <v>4</v>
      </c>
      <c r="AZ188">
        <v>1</v>
      </c>
      <c r="BA188">
        <v>2</v>
      </c>
      <c r="BB188">
        <v>1</v>
      </c>
      <c r="BC188">
        <v>2</v>
      </c>
      <c r="BD188">
        <v>3</v>
      </c>
      <c r="BE188">
        <v>2</v>
      </c>
      <c r="BF188">
        <v>2</v>
      </c>
      <c r="BG188">
        <v>4</v>
      </c>
      <c r="BH188">
        <v>0</v>
      </c>
      <c r="BI188">
        <v>0</v>
      </c>
      <c r="BJ188" t="s">
        <v>1334</v>
      </c>
      <c r="BK188" t="s">
        <v>2</v>
      </c>
      <c r="BL188" t="s">
        <v>7</v>
      </c>
      <c r="BM188" t="s">
        <v>4</v>
      </c>
      <c r="BN188" t="s">
        <v>5</v>
      </c>
      <c r="BO188" t="s">
        <v>1480</v>
      </c>
      <c r="BP188">
        <v>1751</v>
      </c>
      <c r="BQ188">
        <v>7</v>
      </c>
      <c r="BR188">
        <v>10</v>
      </c>
      <c r="BS188" t="s">
        <v>1343</v>
      </c>
      <c r="BT188" t="s">
        <v>1799</v>
      </c>
      <c r="BU188" t="s">
        <v>1911</v>
      </c>
      <c r="BV188" t="s">
        <v>1912</v>
      </c>
      <c r="BW188" t="s">
        <v>1818</v>
      </c>
      <c r="BX188" t="s">
        <v>2562</v>
      </c>
      <c r="BY188" s="44" t="str">
        <f t="shared" si="2"/>
        <v>Show location</v>
      </c>
    </row>
    <row r="189" spans="1:77" x14ac:dyDescent="0.3">
      <c r="A189" s="51" t="s">
        <v>1620</v>
      </c>
      <c r="B189" t="s">
        <v>2650</v>
      </c>
      <c r="C189" t="s">
        <v>2647</v>
      </c>
      <c r="D189" t="s">
        <v>2648</v>
      </c>
      <c r="E189" t="s">
        <v>102</v>
      </c>
      <c r="F189" t="s">
        <v>1343</v>
      </c>
      <c r="G189" t="s">
        <v>1621</v>
      </c>
      <c r="H189" t="s">
        <v>1911</v>
      </c>
      <c r="I189" t="s">
        <v>1799</v>
      </c>
      <c r="J189" t="s">
        <v>1622</v>
      </c>
      <c r="K189" t="s">
        <v>1912</v>
      </c>
      <c r="L189" t="s">
        <v>301</v>
      </c>
      <c r="M189" t="s">
        <v>302</v>
      </c>
      <c r="N189" t="s">
        <v>1493</v>
      </c>
      <c r="O189">
        <v>13.199783</v>
      </c>
      <c r="P189">
        <v>30.269269000000001</v>
      </c>
      <c r="Q189" t="s">
        <v>6</v>
      </c>
      <c r="R189" t="s">
        <v>1497</v>
      </c>
      <c r="U189">
        <v>571</v>
      </c>
      <c r="V189">
        <v>3426</v>
      </c>
      <c r="W189">
        <v>53</v>
      </c>
      <c r="X189">
        <v>318</v>
      </c>
      <c r="Y189">
        <v>518</v>
      </c>
      <c r="Z189">
        <v>3108</v>
      </c>
      <c r="AI189" t="s">
        <v>1350</v>
      </c>
      <c r="AJ189" t="s">
        <v>1691</v>
      </c>
      <c r="AK189" t="s">
        <v>1350</v>
      </c>
      <c r="AL189" t="s">
        <v>1391</v>
      </c>
      <c r="AM189" t="s">
        <v>1350</v>
      </c>
      <c r="AN189" t="s">
        <v>1692</v>
      </c>
      <c r="AO189" t="s">
        <v>1745</v>
      </c>
      <c r="AP189" t="s">
        <v>1471</v>
      </c>
      <c r="AQ189" t="s">
        <v>1471</v>
      </c>
      <c r="AR189" t="s">
        <v>1471</v>
      </c>
      <c r="AT189">
        <v>22</v>
      </c>
      <c r="AX189">
        <v>549</v>
      </c>
      <c r="AZ189">
        <v>118</v>
      </c>
      <c r="BA189">
        <v>158</v>
      </c>
      <c r="BB189">
        <v>394</v>
      </c>
      <c r="BC189">
        <v>354</v>
      </c>
      <c r="BD189">
        <v>433</v>
      </c>
      <c r="BE189">
        <v>512</v>
      </c>
      <c r="BF189">
        <v>551</v>
      </c>
      <c r="BG189">
        <v>630</v>
      </c>
      <c r="BH189">
        <v>158</v>
      </c>
      <c r="BI189">
        <v>118</v>
      </c>
      <c r="BJ189" t="s">
        <v>1334</v>
      </c>
      <c r="BK189" t="s">
        <v>2</v>
      </c>
      <c r="BL189" t="s">
        <v>5</v>
      </c>
      <c r="BM189" t="s">
        <v>3</v>
      </c>
      <c r="BN189" t="s">
        <v>3</v>
      </c>
      <c r="BO189" t="s">
        <v>1472</v>
      </c>
      <c r="BP189">
        <v>1719</v>
      </c>
      <c r="BQ189">
        <v>1654</v>
      </c>
      <c r="BR189">
        <v>1772</v>
      </c>
      <c r="BS189" t="s">
        <v>1343</v>
      </c>
      <c r="BT189" t="s">
        <v>1799</v>
      </c>
      <c r="BU189" t="s">
        <v>1911</v>
      </c>
      <c r="BV189" t="s">
        <v>1912</v>
      </c>
      <c r="BW189" t="s">
        <v>1818</v>
      </c>
      <c r="BX189" t="s">
        <v>2494</v>
      </c>
      <c r="BY189" s="44" t="str">
        <f t="shared" si="2"/>
        <v>Show location</v>
      </c>
    </row>
    <row r="190" spans="1:77" x14ac:dyDescent="0.3">
      <c r="A190" s="51" t="s">
        <v>1623</v>
      </c>
      <c r="B190" t="s">
        <v>2650</v>
      </c>
      <c r="C190" t="s">
        <v>2647</v>
      </c>
      <c r="D190" t="s">
        <v>2648</v>
      </c>
      <c r="E190" t="s">
        <v>102</v>
      </c>
      <c r="F190" t="s">
        <v>1343</v>
      </c>
      <c r="G190" t="s">
        <v>1621</v>
      </c>
      <c r="H190" t="s">
        <v>1911</v>
      </c>
      <c r="I190" t="s">
        <v>1799</v>
      </c>
      <c r="J190" t="s">
        <v>1622</v>
      </c>
      <c r="K190" t="s">
        <v>1912</v>
      </c>
      <c r="L190" t="s">
        <v>303</v>
      </c>
      <c r="M190" t="s">
        <v>304</v>
      </c>
      <c r="N190" t="s">
        <v>1493</v>
      </c>
      <c r="O190">
        <v>13.179152999999999</v>
      </c>
      <c r="P190">
        <v>30.195180000000001</v>
      </c>
      <c r="Q190" t="s">
        <v>6</v>
      </c>
      <c r="R190" t="s">
        <v>1497</v>
      </c>
      <c r="U190">
        <v>13</v>
      </c>
      <c r="V190">
        <v>33</v>
      </c>
      <c r="Y190">
        <v>13</v>
      </c>
      <c r="Z190">
        <v>33</v>
      </c>
      <c r="AI190" t="s">
        <v>1350</v>
      </c>
      <c r="AJ190" t="s">
        <v>1691</v>
      </c>
      <c r="AK190" t="s">
        <v>1350</v>
      </c>
      <c r="AL190" t="s">
        <v>1390</v>
      </c>
      <c r="AM190" t="s">
        <v>1350</v>
      </c>
      <c r="AN190" t="s">
        <v>1692</v>
      </c>
      <c r="AO190" t="s">
        <v>1745</v>
      </c>
      <c r="AP190" t="s">
        <v>1471</v>
      </c>
      <c r="AQ190" t="s">
        <v>1471</v>
      </c>
      <c r="AR190" t="s">
        <v>1471</v>
      </c>
      <c r="AV190">
        <v>13</v>
      </c>
      <c r="AZ190">
        <v>2</v>
      </c>
      <c r="BA190">
        <v>2</v>
      </c>
      <c r="BB190">
        <v>3</v>
      </c>
      <c r="BC190">
        <v>4</v>
      </c>
      <c r="BD190">
        <v>5</v>
      </c>
      <c r="BE190">
        <v>6</v>
      </c>
      <c r="BF190">
        <v>4</v>
      </c>
      <c r="BG190">
        <v>6</v>
      </c>
      <c r="BH190">
        <v>1</v>
      </c>
      <c r="BI190">
        <v>0</v>
      </c>
      <c r="BJ190" t="s">
        <v>1334</v>
      </c>
      <c r="BK190" t="s">
        <v>2</v>
      </c>
      <c r="BL190" t="s">
        <v>5</v>
      </c>
      <c r="BM190" t="s">
        <v>4</v>
      </c>
      <c r="BN190" t="s">
        <v>4</v>
      </c>
      <c r="BO190" t="s">
        <v>1480</v>
      </c>
      <c r="BP190">
        <v>1724</v>
      </c>
      <c r="BQ190">
        <v>15</v>
      </c>
      <c r="BR190">
        <v>18</v>
      </c>
      <c r="BS190" t="s">
        <v>1343</v>
      </c>
      <c r="BT190" t="s">
        <v>1799</v>
      </c>
      <c r="BU190" t="s">
        <v>1911</v>
      </c>
      <c r="BV190" t="s">
        <v>1912</v>
      </c>
      <c r="BW190" t="s">
        <v>1818</v>
      </c>
      <c r="BX190" t="s">
        <v>2500</v>
      </c>
      <c r="BY190" s="44" t="str">
        <f t="shared" si="2"/>
        <v>Show location</v>
      </c>
    </row>
    <row r="191" spans="1:77" x14ac:dyDescent="0.3">
      <c r="A191" s="51" t="s">
        <v>1620</v>
      </c>
      <c r="B191" t="s">
        <v>2650</v>
      </c>
      <c r="C191" t="s">
        <v>2647</v>
      </c>
      <c r="D191" t="s">
        <v>2648</v>
      </c>
      <c r="E191" t="s">
        <v>102</v>
      </c>
      <c r="F191" t="s">
        <v>1343</v>
      </c>
      <c r="G191" t="s">
        <v>1621</v>
      </c>
      <c r="H191" t="s">
        <v>1911</v>
      </c>
      <c r="I191" t="s">
        <v>1799</v>
      </c>
      <c r="J191" t="s">
        <v>1622</v>
      </c>
      <c r="K191" t="s">
        <v>1912</v>
      </c>
      <c r="L191" t="s">
        <v>305</v>
      </c>
      <c r="M191" t="s">
        <v>306</v>
      </c>
      <c r="N191" t="s">
        <v>1493</v>
      </c>
      <c r="O191">
        <v>13.213632</v>
      </c>
      <c r="P191">
        <v>30.254964000000001</v>
      </c>
      <c r="Q191" t="s">
        <v>6</v>
      </c>
      <c r="R191" t="s">
        <v>1497</v>
      </c>
      <c r="U191">
        <v>120</v>
      </c>
      <c r="V191">
        <v>741</v>
      </c>
      <c r="Y191">
        <v>115</v>
      </c>
      <c r="Z191">
        <v>705</v>
      </c>
      <c r="AA191">
        <v>2</v>
      </c>
      <c r="AB191">
        <v>15</v>
      </c>
      <c r="AE191">
        <v>3</v>
      </c>
      <c r="AF191">
        <v>21</v>
      </c>
      <c r="AI191" t="s">
        <v>1350</v>
      </c>
      <c r="AJ191" t="s">
        <v>1388</v>
      </c>
      <c r="AK191" t="s">
        <v>1350</v>
      </c>
      <c r="AL191" t="s">
        <v>1391</v>
      </c>
      <c r="AM191" t="s">
        <v>1351</v>
      </c>
      <c r="AN191" t="s">
        <v>1399</v>
      </c>
      <c r="AO191" t="s">
        <v>1745</v>
      </c>
      <c r="AP191" t="s">
        <v>1471</v>
      </c>
      <c r="AQ191" t="s">
        <v>1471</v>
      </c>
      <c r="AR191" t="s">
        <v>1471</v>
      </c>
      <c r="AT191">
        <v>50</v>
      </c>
      <c r="AU191">
        <v>16</v>
      </c>
      <c r="AX191">
        <v>54</v>
      </c>
      <c r="AZ191">
        <v>26</v>
      </c>
      <c r="BA191">
        <v>19</v>
      </c>
      <c r="BB191">
        <v>70</v>
      </c>
      <c r="BC191">
        <v>83</v>
      </c>
      <c r="BD191">
        <v>109</v>
      </c>
      <c r="BE191">
        <v>121</v>
      </c>
      <c r="BF191">
        <v>115</v>
      </c>
      <c r="BG191">
        <v>134</v>
      </c>
      <c r="BH191">
        <v>26</v>
      </c>
      <c r="BI191">
        <v>38</v>
      </c>
      <c r="BJ191" t="s">
        <v>1676</v>
      </c>
      <c r="BK191" t="s">
        <v>2</v>
      </c>
      <c r="BL191" t="s">
        <v>5</v>
      </c>
      <c r="BM191" t="s">
        <v>5</v>
      </c>
      <c r="BN191" t="s">
        <v>5</v>
      </c>
      <c r="BO191" t="s">
        <v>1472</v>
      </c>
      <c r="BP191">
        <v>1720</v>
      </c>
      <c r="BQ191">
        <v>346</v>
      </c>
      <c r="BR191">
        <v>395</v>
      </c>
      <c r="BS191" t="s">
        <v>1343</v>
      </c>
      <c r="BT191" t="s">
        <v>1799</v>
      </c>
      <c r="BU191" t="s">
        <v>1911</v>
      </c>
      <c r="BV191" t="s">
        <v>1912</v>
      </c>
      <c r="BW191" t="s">
        <v>1818</v>
      </c>
      <c r="BX191" t="s">
        <v>2495</v>
      </c>
      <c r="BY191" s="44" t="str">
        <f t="shared" si="2"/>
        <v>Show location</v>
      </c>
    </row>
    <row r="192" spans="1:77" x14ac:dyDescent="0.3">
      <c r="A192" s="51" t="s">
        <v>1623</v>
      </c>
      <c r="B192" t="s">
        <v>2650</v>
      </c>
      <c r="C192" t="s">
        <v>2647</v>
      </c>
      <c r="D192" t="s">
        <v>2648</v>
      </c>
      <c r="E192" t="s">
        <v>102</v>
      </c>
      <c r="F192" t="s">
        <v>1343</v>
      </c>
      <c r="G192" t="s">
        <v>1621</v>
      </c>
      <c r="H192" t="s">
        <v>1911</v>
      </c>
      <c r="I192" t="s">
        <v>1799</v>
      </c>
      <c r="J192" t="s">
        <v>1622</v>
      </c>
      <c r="K192" t="s">
        <v>1912</v>
      </c>
      <c r="L192" t="s">
        <v>307</v>
      </c>
      <c r="M192" t="s">
        <v>308</v>
      </c>
      <c r="N192" t="s">
        <v>1493</v>
      </c>
      <c r="O192">
        <v>13.201869</v>
      </c>
      <c r="P192">
        <v>30.225576</v>
      </c>
      <c r="Q192" t="s">
        <v>6</v>
      </c>
      <c r="R192" t="s">
        <v>1497</v>
      </c>
      <c r="U192">
        <v>192</v>
      </c>
      <c r="V192">
        <v>1344</v>
      </c>
      <c r="Y192">
        <v>160</v>
      </c>
      <c r="Z192">
        <v>1120</v>
      </c>
      <c r="AE192">
        <v>32</v>
      </c>
      <c r="AF192">
        <v>224</v>
      </c>
      <c r="AI192" t="s">
        <v>1350</v>
      </c>
      <c r="AJ192" t="s">
        <v>1391</v>
      </c>
      <c r="AK192" t="s">
        <v>1350</v>
      </c>
      <c r="AL192" t="s">
        <v>1709</v>
      </c>
      <c r="AM192" t="s">
        <v>1350</v>
      </c>
      <c r="AN192" t="s">
        <v>1705</v>
      </c>
      <c r="AO192" t="s">
        <v>1745</v>
      </c>
      <c r="AP192" t="s">
        <v>1933</v>
      </c>
      <c r="AQ192" t="s">
        <v>1471</v>
      </c>
      <c r="AR192" t="s">
        <v>1471</v>
      </c>
      <c r="AV192">
        <v>192</v>
      </c>
      <c r="AZ192">
        <v>36</v>
      </c>
      <c r="BA192">
        <v>54</v>
      </c>
      <c r="BB192">
        <v>125</v>
      </c>
      <c r="BC192">
        <v>108</v>
      </c>
      <c r="BD192">
        <v>197</v>
      </c>
      <c r="BE192">
        <v>232</v>
      </c>
      <c r="BF192">
        <v>215</v>
      </c>
      <c r="BG192">
        <v>269</v>
      </c>
      <c r="BH192">
        <v>72</v>
      </c>
      <c r="BI192">
        <v>36</v>
      </c>
      <c r="BJ192" t="s">
        <v>1676</v>
      </c>
      <c r="BK192" t="s">
        <v>2</v>
      </c>
      <c r="BL192" t="s">
        <v>5</v>
      </c>
      <c r="BM192" t="s">
        <v>4</v>
      </c>
      <c r="BN192" t="s">
        <v>3</v>
      </c>
      <c r="BO192" t="s">
        <v>1472</v>
      </c>
      <c r="BP192">
        <v>1722</v>
      </c>
      <c r="BQ192">
        <v>645</v>
      </c>
      <c r="BR192">
        <v>699</v>
      </c>
      <c r="BS192" t="s">
        <v>1343</v>
      </c>
      <c r="BT192" t="s">
        <v>1799</v>
      </c>
      <c r="BU192" t="s">
        <v>1911</v>
      </c>
      <c r="BV192" t="s">
        <v>1912</v>
      </c>
      <c r="BW192" t="s">
        <v>1818</v>
      </c>
      <c r="BX192" t="s">
        <v>2501</v>
      </c>
      <c r="BY192" s="44" t="str">
        <f t="shared" si="2"/>
        <v>Show location</v>
      </c>
    </row>
    <row r="193" spans="1:77" x14ac:dyDescent="0.3">
      <c r="A193" s="51" t="s">
        <v>1624</v>
      </c>
      <c r="B193" t="s">
        <v>2650</v>
      </c>
      <c r="C193" t="s">
        <v>2647</v>
      </c>
      <c r="D193" t="s">
        <v>2648</v>
      </c>
      <c r="E193" t="s">
        <v>102</v>
      </c>
      <c r="F193" t="s">
        <v>1343</v>
      </c>
      <c r="G193" t="s">
        <v>1621</v>
      </c>
      <c r="H193" t="s">
        <v>1911</v>
      </c>
      <c r="I193" t="s">
        <v>1799</v>
      </c>
      <c r="J193" t="s">
        <v>1622</v>
      </c>
      <c r="K193" t="s">
        <v>1912</v>
      </c>
      <c r="L193" t="s">
        <v>309</v>
      </c>
      <c r="M193" t="s">
        <v>310</v>
      </c>
      <c r="N193" t="s">
        <v>1493</v>
      </c>
      <c r="O193">
        <v>13.133058999999999</v>
      </c>
      <c r="P193">
        <v>30.218896000000001</v>
      </c>
      <c r="Q193" t="s">
        <v>6</v>
      </c>
      <c r="R193" t="s">
        <v>1497</v>
      </c>
      <c r="U193">
        <v>153</v>
      </c>
      <c r="V193">
        <v>918</v>
      </c>
      <c r="Y193">
        <v>93</v>
      </c>
      <c r="Z193">
        <v>558</v>
      </c>
      <c r="AE193">
        <v>60</v>
      </c>
      <c r="AF193">
        <v>360</v>
      </c>
      <c r="AI193" t="s">
        <v>1350</v>
      </c>
      <c r="AJ193" t="s">
        <v>1391</v>
      </c>
      <c r="AK193" t="s">
        <v>1350</v>
      </c>
      <c r="AL193" t="s">
        <v>1709</v>
      </c>
      <c r="AO193" t="s">
        <v>1745</v>
      </c>
      <c r="AP193" t="s">
        <v>1471</v>
      </c>
      <c r="AQ193" t="s">
        <v>1471</v>
      </c>
      <c r="AR193" t="s">
        <v>1471</v>
      </c>
      <c r="AT193">
        <v>26</v>
      </c>
      <c r="AU193">
        <v>70</v>
      </c>
      <c r="AX193">
        <v>57</v>
      </c>
      <c r="AZ193">
        <v>20</v>
      </c>
      <c r="BA193">
        <v>29</v>
      </c>
      <c r="BB193">
        <v>78</v>
      </c>
      <c r="BC193">
        <v>117</v>
      </c>
      <c r="BD193">
        <v>137</v>
      </c>
      <c r="BE193">
        <v>166</v>
      </c>
      <c r="BF193">
        <v>156</v>
      </c>
      <c r="BG193">
        <v>166</v>
      </c>
      <c r="BH193">
        <v>20</v>
      </c>
      <c r="BI193">
        <v>29</v>
      </c>
      <c r="BJ193" t="s">
        <v>1676</v>
      </c>
      <c r="BK193" t="s">
        <v>2</v>
      </c>
      <c r="BL193" t="s">
        <v>5</v>
      </c>
      <c r="BM193" t="s">
        <v>3</v>
      </c>
      <c r="BN193" t="s">
        <v>3</v>
      </c>
      <c r="BO193" t="s">
        <v>1472</v>
      </c>
      <c r="BP193">
        <v>1727</v>
      </c>
      <c r="BQ193">
        <v>411</v>
      </c>
      <c r="BR193">
        <v>507</v>
      </c>
      <c r="BS193" t="s">
        <v>1343</v>
      </c>
      <c r="BT193" t="s">
        <v>1799</v>
      </c>
      <c r="BU193" t="s">
        <v>1911</v>
      </c>
      <c r="BV193" t="s">
        <v>1912</v>
      </c>
      <c r="BW193" t="s">
        <v>1818</v>
      </c>
      <c r="BX193" t="s">
        <v>2506</v>
      </c>
      <c r="BY193" s="44" t="str">
        <f t="shared" si="2"/>
        <v>Show location</v>
      </c>
    </row>
    <row r="194" spans="1:77" x14ac:dyDescent="0.3">
      <c r="A194" s="51" t="s">
        <v>1623</v>
      </c>
      <c r="B194" t="s">
        <v>2650</v>
      </c>
      <c r="C194" t="s">
        <v>2647</v>
      </c>
      <c r="D194" t="s">
        <v>2648</v>
      </c>
      <c r="E194" t="s">
        <v>102</v>
      </c>
      <c r="F194" t="s">
        <v>1343</v>
      </c>
      <c r="G194" t="s">
        <v>1621</v>
      </c>
      <c r="H194" t="s">
        <v>1911</v>
      </c>
      <c r="I194" t="s">
        <v>1799</v>
      </c>
      <c r="J194" t="s">
        <v>1622</v>
      </c>
      <c r="K194" t="s">
        <v>1912</v>
      </c>
      <c r="L194" t="s">
        <v>311</v>
      </c>
      <c r="M194" t="s">
        <v>312</v>
      </c>
      <c r="N194" t="s">
        <v>1493</v>
      </c>
      <c r="O194">
        <v>13.22641</v>
      </c>
      <c r="P194">
        <v>30.215789999999998</v>
      </c>
      <c r="Q194" t="s">
        <v>6</v>
      </c>
      <c r="R194" t="s">
        <v>1497</v>
      </c>
      <c r="U194">
        <v>119</v>
      </c>
      <c r="V194">
        <v>714</v>
      </c>
      <c r="Y194">
        <v>116</v>
      </c>
      <c r="Z194">
        <v>694</v>
      </c>
      <c r="AE194">
        <v>3</v>
      </c>
      <c r="AF194">
        <v>20</v>
      </c>
      <c r="AI194" t="s">
        <v>1350</v>
      </c>
      <c r="AJ194" t="s">
        <v>1709</v>
      </c>
      <c r="AK194" t="s">
        <v>1350</v>
      </c>
      <c r="AL194" t="s">
        <v>1388</v>
      </c>
      <c r="AM194" t="s">
        <v>1350</v>
      </c>
      <c r="AN194" t="s">
        <v>1391</v>
      </c>
      <c r="AO194" t="s">
        <v>1745</v>
      </c>
      <c r="AP194" t="s">
        <v>1471</v>
      </c>
      <c r="AQ194" t="s">
        <v>1471</v>
      </c>
      <c r="AR194" t="s">
        <v>1471</v>
      </c>
      <c r="AX194">
        <v>119</v>
      </c>
      <c r="AZ194">
        <v>21</v>
      </c>
      <c r="BA194">
        <v>21</v>
      </c>
      <c r="BB194">
        <v>74</v>
      </c>
      <c r="BC194">
        <v>95</v>
      </c>
      <c r="BD194">
        <v>105</v>
      </c>
      <c r="BE194">
        <v>81</v>
      </c>
      <c r="BF194">
        <v>95</v>
      </c>
      <c r="BG194">
        <v>137</v>
      </c>
      <c r="BH194">
        <v>32</v>
      </c>
      <c r="BI194">
        <v>53</v>
      </c>
      <c r="BJ194" t="s">
        <v>1334</v>
      </c>
      <c r="BK194" t="s">
        <v>2</v>
      </c>
      <c r="BL194" t="s">
        <v>5</v>
      </c>
      <c r="BM194" t="s">
        <v>4</v>
      </c>
      <c r="BN194" t="s">
        <v>3</v>
      </c>
      <c r="BO194" t="s">
        <v>1472</v>
      </c>
      <c r="BP194">
        <v>1723</v>
      </c>
      <c r="BQ194">
        <v>327</v>
      </c>
      <c r="BR194">
        <v>387</v>
      </c>
      <c r="BS194" t="s">
        <v>1343</v>
      </c>
      <c r="BT194" t="s">
        <v>1799</v>
      </c>
      <c r="BU194" t="s">
        <v>1911</v>
      </c>
      <c r="BV194" t="s">
        <v>1912</v>
      </c>
      <c r="BW194" t="s">
        <v>1818</v>
      </c>
      <c r="BX194" t="s">
        <v>2502</v>
      </c>
      <c r="BY194" s="44" t="str">
        <f t="shared" ref="BY194:BY257" si="3">HYPERLINK(CONCATENATE("http://maps.google.com/?t=k&amp;q=",O195,",",P195),"Show location")</f>
        <v>Show location</v>
      </c>
    </row>
    <row r="195" spans="1:77" x14ac:dyDescent="0.3">
      <c r="A195" s="51" t="s">
        <v>1620</v>
      </c>
      <c r="B195" t="s">
        <v>2650</v>
      </c>
      <c r="C195" t="s">
        <v>2647</v>
      </c>
      <c r="D195" t="s">
        <v>2648</v>
      </c>
      <c r="E195" t="s">
        <v>102</v>
      </c>
      <c r="F195" t="s">
        <v>1343</v>
      </c>
      <c r="G195" t="s">
        <v>1621</v>
      </c>
      <c r="H195" t="s">
        <v>1911</v>
      </c>
      <c r="I195" t="s">
        <v>1799</v>
      </c>
      <c r="J195" t="s">
        <v>1622</v>
      </c>
      <c r="K195" t="s">
        <v>1912</v>
      </c>
      <c r="L195" t="s">
        <v>313</v>
      </c>
      <c r="M195" t="s">
        <v>314</v>
      </c>
      <c r="N195" t="s">
        <v>1493</v>
      </c>
      <c r="O195">
        <v>13.18065</v>
      </c>
      <c r="P195">
        <v>30.260165000000001</v>
      </c>
      <c r="Q195" t="s">
        <v>6</v>
      </c>
      <c r="R195" t="s">
        <v>1497</v>
      </c>
      <c r="U195">
        <v>580</v>
      </c>
      <c r="V195">
        <v>4060</v>
      </c>
      <c r="W195">
        <v>75</v>
      </c>
      <c r="X195">
        <v>525</v>
      </c>
      <c r="Y195">
        <v>274</v>
      </c>
      <c r="Z195">
        <v>1918</v>
      </c>
      <c r="AA195">
        <v>100</v>
      </c>
      <c r="AB195">
        <v>655</v>
      </c>
      <c r="AC195">
        <v>86</v>
      </c>
      <c r="AD195">
        <v>602</v>
      </c>
      <c r="AE195">
        <v>45</v>
      </c>
      <c r="AF195">
        <v>360</v>
      </c>
      <c r="AI195" t="s">
        <v>1350</v>
      </c>
      <c r="AJ195" t="s">
        <v>1705</v>
      </c>
      <c r="AK195" t="s">
        <v>1350</v>
      </c>
      <c r="AL195" t="s">
        <v>1391</v>
      </c>
      <c r="AM195" t="s">
        <v>1350</v>
      </c>
      <c r="AN195" t="s">
        <v>1388</v>
      </c>
      <c r="AO195" t="s">
        <v>1745</v>
      </c>
      <c r="AP195" t="s">
        <v>1471</v>
      </c>
      <c r="AQ195" t="s">
        <v>1471</v>
      </c>
      <c r="AR195" t="s">
        <v>1471</v>
      </c>
      <c r="AT195">
        <v>70</v>
      </c>
      <c r="AU195">
        <v>30</v>
      </c>
      <c r="AX195">
        <v>480</v>
      </c>
      <c r="AZ195">
        <v>119</v>
      </c>
      <c r="BA195">
        <v>239</v>
      </c>
      <c r="BB195">
        <v>358</v>
      </c>
      <c r="BC195">
        <v>537</v>
      </c>
      <c r="BD195">
        <v>478</v>
      </c>
      <c r="BE195">
        <v>598</v>
      </c>
      <c r="BF195">
        <v>657</v>
      </c>
      <c r="BG195">
        <v>836</v>
      </c>
      <c r="BH195">
        <v>119</v>
      </c>
      <c r="BI195">
        <v>119</v>
      </c>
      <c r="BJ195" t="s">
        <v>1334</v>
      </c>
      <c r="BK195" t="s">
        <v>2</v>
      </c>
      <c r="BL195" t="s">
        <v>5</v>
      </c>
      <c r="BM195" t="s">
        <v>5</v>
      </c>
      <c r="BN195" t="s">
        <v>3</v>
      </c>
      <c r="BO195" t="s">
        <v>1472</v>
      </c>
      <c r="BP195">
        <v>1718</v>
      </c>
      <c r="BQ195">
        <v>1731</v>
      </c>
      <c r="BR195">
        <v>2329</v>
      </c>
      <c r="BS195" t="s">
        <v>1343</v>
      </c>
      <c r="BT195" t="s">
        <v>1799</v>
      </c>
      <c r="BU195" t="s">
        <v>1911</v>
      </c>
      <c r="BV195" t="s">
        <v>1912</v>
      </c>
      <c r="BW195" t="s">
        <v>1818</v>
      </c>
      <c r="BX195" t="s">
        <v>2496</v>
      </c>
      <c r="BY195" s="44" t="str">
        <f t="shared" si="3"/>
        <v>Show location</v>
      </c>
    </row>
    <row r="196" spans="1:77" x14ac:dyDescent="0.3">
      <c r="A196" s="51" t="s">
        <v>1620</v>
      </c>
      <c r="B196" t="s">
        <v>2650</v>
      </c>
      <c r="C196" t="s">
        <v>2647</v>
      </c>
      <c r="D196" t="s">
        <v>2648</v>
      </c>
      <c r="E196" t="s">
        <v>102</v>
      </c>
      <c r="F196" t="s">
        <v>1343</v>
      </c>
      <c r="G196" t="s">
        <v>1621</v>
      </c>
      <c r="H196" t="s">
        <v>1911</v>
      </c>
      <c r="I196" t="s">
        <v>1799</v>
      </c>
      <c r="J196" t="s">
        <v>1622</v>
      </c>
      <c r="K196" t="s">
        <v>1912</v>
      </c>
      <c r="L196" t="s">
        <v>315</v>
      </c>
      <c r="M196" t="s">
        <v>316</v>
      </c>
      <c r="N196" t="s">
        <v>1493</v>
      </c>
      <c r="O196">
        <v>13.161256</v>
      </c>
      <c r="P196">
        <v>30.256796999999999</v>
      </c>
      <c r="Q196" t="s">
        <v>6</v>
      </c>
      <c r="R196" t="s">
        <v>1497</v>
      </c>
      <c r="U196">
        <v>66</v>
      </c>
      <c r="V196">
        <v>441</v>
      </c>
      <c r="W196">
        <v>32</v>
      </c>
      <c r="X196">
        <v>210</v>
      </c>
      <c r="Y196">
        <v>34</v>
      </c>
      <c r="Z196">
        <v>231</v>
      </c>
      <c r="AI196" t="s">
        <v>1350</v>
      </c>
      <c r="AJ196" t="s">
        <v>1692</v>
      </c>
      <c r="AK196" t="s">
        <v>1350</v>
      </c>
      <c r="AL196" t="s">
        <v>1391</v>
      </c>
      <c r="AM196" t="s">
        <v>1347</v>
      </c>
      <c r="AN196" t="s">
        <v>2638</v>
      </c>
      <c r="AO196" t="s">
        <v>1745</v>
      </c>
      <c r="AP196" t="s">
        <v>1933</v>
      </c>
      <c r="AQ196" t="s">
        <v>1471</v>
      </c>
      <c r="AR196" t="s">
        <v>1471</v>
      </c>
      <c r="AT196">
        <v>3</v>
      </c>
      <c r="AX196">
        <v>63</v>
      </c>
      <c r="AZ196">
        <v>12</v>
      </c>
      <c r="BA196">
        <v>24</v>
      </c>
      <c r="BB196">
        <v>48</v>
      </c>
      <c r="BC196">
        <v>42</v>
      </c>
      <c r="BD196">
        <v>66</v>
      </c>
      <c r="BE196">
        <v>56</v>
      </c>
      <c r="BF196">
        <v>72</v>
      </c>
      <c r="BG196">
        <v>85</v>
      </c>
      <c r="BH196">
        <v>24</v>
      </c>
      <c r="BI196">
        <v>12</v>
      </c>
      <c r="BJ196" t="s">
        <v>1334</v>
      </c>
      <c r="BK196" t="s">
        <v>2</v>
      </c>
      <c r="BL196" t="s">
        <v>5</v>
      </c>
      <c r="BM196" t="s">
        <v>3</v>
      </c>
      <c r="BN196" t="s">
        <v>3</v>
      </c>
      <c r="BO196" t="s">
        <v>1472</v>
      </c>
      <c r="BP196">
        <v>1717</v>
      </c>
      <c r="BQ196">
        <v>222</v>
      </c>
      <c r="BR196">
        <v>219</v>
      </c>
      <c r="BS196" t="s">
        <v>1343</v>
      </c>
      <c r="BT196" t="s">
        <v>1799</v>
      </c>
      <c r="BU196" t="s">
        <v>1911</v>
      </c>
      <c r="BV196" t="s">
        <v>1912</v>
      </c>
      <c r="BW196" t="s">
        <v>1818</v>
      </c>
      <c r="BX196" t="s">
        <v>2497</v>
      </c>
      <c r="BY196" s="44" t="str">
        <f t="shared" si="3"/>
        <v>Show location</v>
      </c>
    </row>
    <row r="197" spans="1:77" x14ac:dyDescent="0.3">
      <c r="A197" s="51" t="s">
        <v>1636</v>
      </c>
      <c r="B197" t="s">
        <v>2650</v>
      </c>
      <c r="C197" t="s">
        <v>2647</v>
      </c>
      <c r="D197" t="s">
        <v>2648</v>
      </c>
      <c r="E197" t="s">
        <v>102</v>
      </c>
      <c r="F197" t="s">
        <v>1343</v>
      </c>
      <c r="G197" t="s">
        <v>1621</v>
      </c>
      <c r="H197" t="s">
        <v>1911</v>
      </c>
      <c r="I197" t="s">
        <v>1377</v>
      </c>
      <c r="J197" t="s">
        <v>1632</v>
      </c>
      <c r="K197" t="s">
        <v>1914</v>
      </c>
      <c r="L197" t="s">
        <v>317</v>
      </c>
      <c r="M197" t="s">
        <v>318</v>
      </c>
      <c r="N197" t="s">
        <v>1493</v>
      </c>
      <c r="O197">
        <v>12.0128</v>
      </c>
      <c r="P197">
        <v>31.193180000000002</v>
      </c>
      <c r="Q197" t="s">
        <v>6</v>
      </c>
      <c r="R197" t="s">
        <v>1497</v>
      </c>
      <c r="U197">
        <v>120</v>
      </c>
      <c r="V197">
        <v>780</v>
      </c>
      <c r="Y197">
        <v>120</v>
      </c>
      <c r="Z197">
        <v>780</v>
      </c>
      <c r="AI197" t="s">
        <v>1350</v>
      </c>
      <c r="AJ197" t="s">
        <v>1692</v>
      </c>
      <c r="AK197" t="s">
        <v>1350</v>
      </c>
      <c r="AL197" t="s">
        <v>1691</v>
      </c>
      <c r="AM197" t="s">
        <v>1350</v>
      </c>
      <c r="AN197" t="s">
        <v>1388</v>
      </c>
      <c r="AO197" t="s">
        <v>1745</v>
      </c>
      <c r="AP197" t="s">
        <v>1471</v>
      </c>
      <c r="AQ197" t="s">
        <v>1471</v>
      </c>
      <c r="AR197" t="s">
        <v>1471</v>
      </c>
      <c r="AT197">
        <v>60</v>
      </c>
      <c r="AU197">
        <v>45</v>
      </c>
      <c r="AW197">
        <v>15</v>
      </c>
      <c r="AZ197">
        <v>23</v>
      </c>
      <c r="BA197">
        <v>30</v>
      </c>
      <c r="BB197">
        <v>75</v>
      </c>
      <c r="BC197">
        <v>90</v>
      </c>
      <c r="BD197">
        <v>113</v>
      </c>
      <c r="BE197">
        <v>125</v>
      </c>
      <c r="BF197">
        <v>128</v>
      </c>
      <c r="BG197">
        <v>135</v>
      </c>
      <c r="BH197">
        <v>23</v>
      </c>
      <c r="BI197">
        <v>38</v>
      </c>
      <c r="BJ197" t="s">
        <v>1334</v>
      </c>
      <c r="BK197" t="s">
        <v>2</v>
      </c>
      <c r="BL197" t="s">
        <v>5</v>
      </c>
      <c r="BM197" t="s">
        <v>3</v>
      </c>
      <c r="BN197" t="s">
        <v>3</v>
      </c>
      <c r="BO197" t="s">
        <v>1472</v>
      </c>
      <c r="BP197">
        <v>1750</v>
      </c>
      <c r="BQ197">
        <v>362</v>
      </c>
      <c r="BR197">
        <v>418</v>
      </c>
      <c r="BS197" t="s">
        <v>1343</v>
      </c>
      <c r="BT197" t="s">
        <v>1377</v>
      </c>
      <c r="BU197" t="s">
        <v>1814</v>
      </c>
      <c r="BV197" t="s">
        <v>1914</v>
      </c>
      <c r="BW197" t="s">
        <v>1816</v>
      </c>
      <c r="BX197" t="s">
        <v>2563</v>
      </c>
      <c r="BY197" s="44" t="str">
        <f t="shared" si="3"/>
        <v>Show location</v>
      </c>
    </row>
    <row r="198" spans="1:77" x14ac:dyDescent="0.3">
      <c r="A198" s="51" t="s">
        <v>1636</v>
      </c>
      <c r="B198" t="s">
        <v>2650</v>
      </c>
      <c r="C198" t="s">
        <v>2647</v>
      </c>
      <c r="D198" t="s">
        <v>2648</v>
      </c>
      <c r="E198" t="s">
        <v>102</v>
      </c>
      <c r="F198" t="s">
        <v>1343</v>
      </c>
      <c r="G198" t="s">
        <v>1621</v>
      </c>
      <c r="H198" t="s">
        <v>1911</v>
      </c>
      <c r="I198" t="s">
        <v>1377</v>
      </c>
      <c r="J198" t="s">
        <v>1632</v>
      </c>
      <c r="K198" t="s">
        <v>1914</v>
      </c>
      <c r="L198" t="s">
        <v>319</v>
      </c>
      <c r="M198" t="s">
        <v>320</v>
      </c>
      <c r="N198" t="s">
        <v>1493</v>
      </c>
      <c r="O198">
        <v>12.895803000000001</v>
      </c>
      <c r="P198">
        <v>31.178609999999999</v>
      </c>
      <c r="Q198" t="s">
        <v>6</v>
      </c>
      <c r="R198" t="s">
        <v>1497</v>
      </c>
      <c r="U198">
        <v>190</v>
      </c>
      <c r="V198">
        <v>1235</v>
      </c>
      <c r="Y198">
        <v>190</v>
      </c>
      <c r="Z198">
        <v>1235</v>
      </c>
      <c r="AI198" t="s">
        <v>1350</v>
      </c>
      <c r="AJ198" t="s">
        <v>1691</v>
      </c>
      <c r="AK198" t="s">
        <v>1350</v>
      </c>
      <c r="AL198" t="s">
        <v>1692</v>
      </c>
      <c r="AO198" t="s">
        <v>1745</v>
      </c>
      <c r="AP198" t="s">
        <v>1471</v>
      </c>
      <c r="AQ198" t="s">
        <v>1471</v>
      </c>
      <c r="AR198" t="s">
        <v>1471</v>
      </c>
      <c r="AT198">
        <v>100</v>
      </c>
      <c r="AU198">
        <v>30</v>
      </c>
      <c r="AX198">
        <v>60</v>
      </c>
      <c r="AZ198">
        <v>23</v>
      </c>
      <c r="BA198">
        <v>46</v>
      </c>
      <c r="BB198">
        <v>127</v>
      </c>
      <c r="BC198">
        <v>150</v>
      </c>
      <c r="BD198">
        <v>185</v>
      </c>
      <c r="BE198">
        <v>197</v>
      </c>
      <c r="BF198">
        <v>196</v>
      </c>
      <c r="BG198">
        <v>219</v>
      </c>
      <c r="BH198">
        <v>46</v>
      </c>
      <c r="BI198">
        <v>46</v>
      </c>
      <c r="BJ198" t="s">
        <v>1676</v>
      </c>
      <c r="BK198" t="s">
        <v>2</v>
      </c>
      <c r="BL198" t="s">
        <v>5</v>
      </c>
      <c r="BM198" t="s">
        <v>3</v>
      </c>
      <c r="BN198" t="s">
        <v>3</v>
      </c>
      <c r="BO198" t="s">
        <v>1472</v>
      </c>
      <c r="BP198">
        <v>1749</v>
      </c>
      <c r="BQ198">
        <v>577</v>
      </c>
      <c r="BR198">
        <v>658</v>
      </c>
      <c r="BS198" t="s">
        <v>1343</v>
      </c>
      <c r="BT198" t="s">
        <v>1377</v>
      </c>
      <c r="BU198" t="s">
        <v>1911</v>
      </c>
      <c r="BV198" t="s">
        <v>1914</v>
      </c>
      <c r="BW198" t="s">
        <v>1818</v>
      </c>
      <c r="BX198" t="s">
        <v>2564</v>
      </c>
      <c r="BY198" s="44" t="str">
        <f t="shared" si="3"/>
        <v>Show location</v>
      </c>
    </row>
    <row r="199" spans="1:77" x14ac:dyDescent="0.3">
      <c r="A199" s="51" t="s">
        <v>1635</v>
      </c>
      <c r="B199" t="s">
        <v>2650</v>
      </c>
      <c r="C199" t="s">
        <v>2647</v>
      </c>
      <c r="D199" t="s">
        <v>2648</v>
      </c>
      <c r="E199" t="s">
        <v>102</v>
      </c>
      <c r="F199" t="s">
        <v>1343</v>
      </c>
      <c r="G199" t="s">
        <v>1621</v>
      </c>
      <c r="H199" t="s">
        <v>1911</v>
      </c>
      <c r="I199" t="s">
        <v>1377</v>
      </c>
      <c r="J199" t="s">
        <v>1632</v>
      </c>
      <c r="K199" t="s">
        <v>1914</v>
      </c>
      <c r="L199" t="s">
        <v>321</v>
      </c>
      <c r="M199" t="s">
        <v>322</v>
      </c>
      <c r="N199" t="s">
        <v>1493</v>
      </c>
      <c r="O199">
        <v>12.892989</v>
      </c>
      <c r="P199">
        <v>31.200210999999999</v>
      </c>
      <c r="Q199" t="s">
        <v>6</v>
      </c>
      <c r="R199" t="s">
        <v>1497</v>
      </c>
      <c r="U199">
        <v>87</v>
      </c>
      <c r="V199">
        <v>609</v>
      </c>
      <c r="Y199">
        <v>87</v>
      </c>
      <c r="Z199">
        <v>609</v>
      </c>
      <c r="AI199" t="s">
        <v>1350</v>
      </c>
      <c r="AJ199" t="s">
        <v>1692</v>
      </c>
      <c r="AO199" t="s">
        <v>1745</v>
      </c>
      <c r="AP199" t="s">
        <v>1939</v>
      </c>
      <c r="AQ199" t="s">
        <v>1471</v>
      </c>
      <c r="AR199" t="s">
        <v>1471</v>
      </c>
      <c r="AU199">
        <v>20</v>
      </c>
      <c r="AW199">
        <v>2</v>
      </c>
      <c r="AX199">
        <v>65</v>
      </c>
      <c r="AZ199">
        <v>10</v>
      </c>
      <c r="BA199">
        <v>15</v>
      </c>
      <c r="BB199">
        <v>68</v>
      </c>
      <c r="BC199">
        <v>74</v>
      </c>
      <c r="BD199">
        <v>105</v>
      </c>
      <c r="BE199">
        <v>116</v>
      </c>
      <c r="BF199">
        <v>96</v>
      </c>
      <c r="BG199">
        <v>102</v>
      </c>
      <c r="BH199">
        <v>9</v>
      </c>
      <c r="BI199">
        <v>14</v>
      </c>
      <c r="BJ199" t="s">
        <v>1676</v>
      </c>
      <c r="BK199" t="s">
        <v>2</v>
      </c>
      <c r="BL199" t="s">
        <v>5</v>
      </c>
      <c r="BM199" t="s">
        <v>4</v>
      </c>
      <c r="BN199" t="s">
        <v>3</v>
      </c>
      <c r="BO199" t="s">
        <v>1472</v>
      </c>
      <c r="BP199">
        <v>1736</v>
      </c>
      <c r="BQ199">
        <v>288</v>
      </c>
      <c r="BR199">
        <v>321</v>
      </c>
      <c r="BS199" t="s">
        <v>1343</v>
      </c>
      <c r="BT199" t="s">
        <v>1377</v>
      </c>
      <c r="BU199" t="s">
        <v>1911</v>
      </c>
      <c r="BV199" t="s">
        <v>1914</v>
      </c>
      <c r="BW199" t="s">
        <v>1818</v>
      </c>
      <c r="BX199" t="s">
        <v>2553</v>
      </c>
      <c r="BY199" s="44" t="str">
        <f t="shared" si="3"/>
        <v>Show location</v>
      </c>
    </row>
    <row r="200" spans="1:77" x14ac:dyDescent="0.3">
      <c r="A200" s="51" t="s">
        <v>1630</v>
      </c>
      <c r="B200" t="s">
        <v>2650</v>
      </c>
      <c r="C200" t="s">
        <v>2647</v>
      </c>
      <c r="D200" t="s">
        <v>2648</v>
      </c>
      <c r="E200" t="s">
        <v>102</v>
      </c>
      <c r="F200" t="s">
        <v>1343</v>
      </c>
      <c r="G200" t="s">
        <v>1621</v>
      </c>
      <c r="H200" t="s">
        <v>1911</v>
      </c>
      <c r="I200" t="s">
        <v>1377</v>
      </c>
      <c r="J200" t="s">
        <v>1632</v>
      </c>
      <c r="K200" t="s">
        <v>1914</v>
      </c>
      <c r="L200" t="s">
        <v>323</v>
      </c>
      <c r="M200" t="s">
        <v>324</v>
      </c>
      <c r="N200" t="s">
        <v>1493</v>
      </c>
      <c r="O200">
        <v>12.928609</v>
      </c>
      <c r="P200">
        <v>31.203357</v>
      </c>
      <c r="Q200" t="s">
        <v>6</v>
      </c>
      <c r="R200" t="s">
        <v>1497</v>
      </c>
      <c r="U200">
        <v>122</v>
      </c>
      <c r="V200">
        <v>732</v>
      </c>
      <c r="Y200">
        <v>122</v>
      </c>
      <c r="Z200">
        <v>732</v>
      </c>
      <c r="AI200" t="s">
        <v>1350</v>
      </c>
      <c r="AJ200" t="s">
        <v>1692</v>
      </c>
      <c r="AK200" t="s">
        <v>1350</v>
      </c>
      <c r="AL200" t="s">
        <v>1691</v>
      </c>
      <c r="AO200" t="s">
        <v>1745</v>
      </c>
      <c r="AP200" t="s">
        <v>1933</v>
      </c>
      <c r="AQ200" t="s">
        <v>1471</v>
      </c>
      <c r="AR200" t="s">
        <v>1471</v>
      </c>
      <c r="AU200">
        <v>45</v>
      </c>
      <c r="AX200">
        <v>77</v>
      </c>
      <c r="AZ200">
        <v>15</v>
      </c>
      <c r="BA200">
        <v>22</v>
      </c>
      <c r="BB200">
        <v>83</v>
      </c>
      <c r="BC200">
        <v>92</v>
      </c>
      <c r="BD200">
        <v>120</v>
      </c>
      <c r="BE200">
        <v>127</v>
      </c>
      <c r="BF200">
        <v>114</v>
      </c>
      <c r="BG200">
        <v>123</v>
      </c>
      <c r="BH200">
        <v>14</v>
      </c>
      <c r="BI200">
        <v>22</v>
      </c>
      <c r="BJ200" t="s">
        <v>1334</v>
      </c>
      <c r="BK200" t="s">
        <v>2</v>
      </c>
      <c r="BL200" t="s">
        <v>5</v>
      </c>
      <c r="BM200" t="s">
        <v>5</v>
      </c>
      <c r="BN200" t="s">
        <v>5</v>
      </c>
      <c r="BO200" t="s">
        <v>1472</v>
      </c>
      <c r="BP200">
        <v>1734</v>
      </c>
      <c r="BQ200">
        <v>346</v>
      </c>
      <c r="BR200">
        <v>386</v>
      </c>
      <c r="BS200" t="s">
        <v>1343</v>
      </c>
      <c r="BT200" t="s">
        <v>1377</v>
      </c>
      <c r="BU200" t="s">
        <v>1911</v>
      </c>
      <c r="BV200" t="s">
        <v>1914</v>
      </c>
      <c r="BW200" t="s">
        <v>1818</v>
      </c>
      <c r="BX200" t="s">
        <v>2531</v>
      </c>
      <c r="BY200" s="44" t="str">
        <f t="shared" si="3"/>
        <v>Show location</v>
      </c>
    </row>
    <row r="201" spans="1:77" x14ac:dyDescent="0.3">
      <c r="A201" s="51" t="s">
        <v>1636</v>
      </c>
      <c r="B201" t="s">
        <v>2650</v>
      </c>
      <c r="C201" t="s">
        <v>2647</v>
      </c>
      <c r="D201" t="s">
        <v>2648</v>
      </c>
      <c r="E201" t="s">
        <v>102</v>
      </c>
      <c r="F201" t="s">
        <v>1343</v>
      </c>
      <c r="G201" t="s">
        <v>1621</v>
      </c>
      <c r="H201" t="s">
        <v>1911</v>
      </c>
      <c r="I201" t="s">
        <v>1377</v>
      </c>
      <c r="J201" t="s">
        <v>1632</v>
      </c>
      <c r="K201" t="s">
        <v>1914</v>
      </c>
      <c r="L201" t="s">
        <v>325</v>
      </c>
      <c r="M201" t="s">
        <v>326</v>
      </c>
      <c r="N201" t="s">
        <v>1493</v>
      </c>
      <c r="O201">
        <v>12.913558</v>
      </c>
      <c r="P201">
        <v>31.198668999999999</v>
      </c>
      <c r="Q201" t="s">
        <v>6</v>
      </c>
      <c r="R201" t="s">
        <v>1497</v>
      </c>
      <c r="U201">
        <v>240</v>
      </c>
      <c r="V201">
        <v>1560</v>
      </c>
      <c r="Y201">
        <v>240</v>
      </c>
      <c r="Z201">
        <v>1560</v>
      </c>
      <c r="AI201" t="s">
        <v>1350</v>
      </c>
      <c r="AJ201" t="s">
        <v>1391</v>
      </c>
      <c r="AK201" t="s">
        <v>1350</v>
      </c>
      <c r="AL201" t="s">
        <v>1692</v>
      </c>
      <c r="AM201" t="s">
        <v>1350</v>
      </c>
      <c r="AN201" t="s">
        <v>1691</v>
      </c>
      <c r="AO201" t="s">
        <v>1745</v>
      </c>
      <c r="AP201" t="s">
        <v>1471</v>
      </c>
      <c r="AQ201" t="s">
        <v>1471</v>
      </c>
      <c r="AR201" t="s">
        <v>1471</v>
      </c>
      <c r="AT201">
        <v>35</v>
      </c>
      <c r="AX201">
        <v>205</v>
      </c>
      <c r="AZ201">
        <v>50</v>
      </c>
      <c r="BA201">
        <v>67</v>
      </c>
      <c r="BB201">
        <v>185</v>
      </c>
      <c r="BC201">
        <v>201</v>
      </c>
      <c r="BD201">
        <v>168</v>
      </c>
      <c r="BE201">
        <v>201</v>
      </c>
      <c r="BF201">
        <v>252</v>
      </c>
      <c r="BG201">
        <v>285</v>
      </c>
      <c r="BH201">
        <v>67</v>
      </c>
      <c r="BI201">
        <v>84</v>
      </c>
      <c r="BJ201" t="s">
        <v>1334</v>
      </c>
      <c r="BK201" t="s">
        <v>2</v>
      </c>
      <c r="BL201" t="s">
        <v>3</v>
      </c>
      <c r="BM201" t="s">
        <v>4</v>
      </c>
      <c r="BN201" t="s">
        <v>3</v>
      </c>
      <c r="BO201" t="s">
        <v>1480</v>
      </c>
      <c r="BP201">
        <v>1748</v>
      </c>
      <c r="BQ201">
        <v>722</v>
      </c>
      <c r="BR201">
        <v>838</v>
      </c>
      <c r="BS201" t="s">
        <v>1343</v>
      </c>
      <c r="BT201" t="s">
        <v>1377</v>
      </c>
      <c r="BU201" t="s">
        <v>1911</v>
      </c>
      <c r="BV201" t="s">
        <v>1914</v>
      </c>
      <c r="BW201" t="s">
        <v>1818</v>
      </c>
      <c r="BX201" t="s">
        <v>2565</v>
      </c>
      <c r="BY201" s="44" t="str">
        <f t="shared" si="3"/>
        <v>Show location</v>
      </c>
    </row>
    <row r="202" spans="1:77" x14ac:dyDescent="0.3">
      <c r="A202" s="51" t="s">
        <v>1630</v>
      </c>
      <c r="B202" t="s">
        <v>2650</v>
      </c>
      <c r="C202" t="s">
        <v>2647</v>
      </c>
      <c r="D202" t="s">
        <v>2648</v>
      </c>
      <c r="E202" t="s">
        <v>102</v>
      </c>
      <c r="F202" t="s">
        <v>1343</v>
      </c>
      <c r="G202" t="s">
        <v>1621</v>
      </c>
      <c r="H202" t="s">
        <v>1911</v>
      </c>
      <c r="I202" t="s">
        <v>1377</v>
      </c>
      <c r="J202" t="s">
        <v>1632</v>
      </c>
      <c r="K202" t="s">
        <v>1914</v>
      </c>
      <c r="L202" t="s">
        <v>327</v>
      </c>
      <c r="M202" t="s">
        <v>328</v>
      </c>
      <c r="N202" t="s">
        <v>1493</v>
      </c>
      <c r="O202">
        <v>12.888123999999999</v>
      </c>
      <c r="P202">
        <v>31.233560000000001</v>
      </c>
      <c r="Q202" t="s">
        <v>6</v>
      </c>
      <c r="R202" t="s">
        <v>1497</v>
      </c>
      <c r="U202">
        <v>463</v>
      </c>
      <c r="V202">
        <v>3241</v>
      </c>
      <c r="W202">
        <v>70</v>
      </c>
      <c r="X202">
        <v>490</v>
      </c>
      <c r="Y202">
        <v>346</v>
      </c>
      <c r="Z202">
        <v>2422</v>
      </c>
      <c r="AA202">
        <v>27</v>
      </c>
      <c r="AB202">
        <v>189</v>
      </c>
      <c r="AE202">
        <v>20</v>
      </c>
      <c r="AF202">
        <v>140</v>
      </c>
      <c r="AI202" t="s">
        <v>1350</v>
      </c>
      <c r="AJ202" t="s">
        <v>1705</v>
      </c>
      <c r="AK202" t="s">
        <v>1350</v>
      </c>
      <c r="AL202" t="s">
        <v>1691</v>
      </c>
      <c r="AM202" t="s">
        <v>1350</v>
      </c>
      <c r="AN202" t="s">
        <v>1692</v>
      </c>
      <c r="AO202" t="s">
        <v>1745</v>
      </c>
      <c r="AP202" t="s">
        <v>1471</v>
      </c>
      <c r="AQ202" t="s">
        <v>1471</v>
      </c>
      <c r="AR202" t="s">
        <v>1471</v>
      </c>
      <c r="AU202">
        <v>26</v>
      </c>
      <c r="AX202">
        <v>437</v>
      </c>
      <c r="AZ202">
        <v>90</v>
      </c>
      <c r="BA202">
        <v>130</v>
      </c>
      <c r="BB202">
        <v>270</v>
      </c>
      <c r="BC202">
        <v>356</v>
      </c>
      <c r="BD202">
        <v>510</v>
      </c>
      <c r="BE202">
        <v>643</v>
      </c>
      <c r="BF202">
        <v>467</v>
      </c>
      <c r="BG202">
        <v>697</v>
      </c>
      <c r="BH202">
        <v>30</v>
      </c>
      <c r="BI202">
        <v>48</v>
      </c>
      <c r="BJ202" t="s">
        <v>1334</v>
      </c>
      <c r="BK202" t="s">
        <v>2</v>
      </c>
      <c r="BL202" t="s">
        <v>5</v>
      </c>
      <c r="BM202" t="s">
        <v>3</v>
      </c>
      <c r="BN202" t="s">
        <v>3</v>
      </c>
      <c r="BO202" t="s">
        <v>1472</v>
      </c>
      <c r="BP202">
        <v>1733</v>
      </c>
      <c r="BQ202">
        <v>1367</v>
      </c>
      <c r="BR202">
        <v>1874</v>
      </c>
      <c r="BS202" t="s">
        <v>1343</v>
      </c>
      <c r="BT202" t="s">
        <v>1377</v>
      </c>
      <c r="BU202" t="s">
        <v>1911</v>
      </c>
      <c r="BV202" t="s">
        <v>1914</v>
      </c>
      <c r="BW202" t="s">
        <v>1818</v>
      </c>
      <c r="BX202" t="s">
        <v>2532</v>
      </c>
      <c r="BY202" s="44" t="str">
        <f t="shared" si="3"/>
        <v>Show location</v>
      </c>
    </row>
    <row r="203" spans="1:77" x14ac:dyDescent="0.3">
      <c r="A203" s="51" t="s">
        <v>1635</v>
      </c>
      <c r="B203" t="s">
        <v>2650</v>
      </c>
      <c r="C203" t="s">
        <v>2647</v>
      </c>
      <c r="D203" t="s">
        <v>2648</v>
      </c>
      <c r="E203" t="s">
        <v>102</v>
      </c>
      <c r="F203" t="s">
        <v>1343</v>
      </c>
      <c r="G203" t="s">
        <v>1621</v>
      </c>
      <c r="H203" t="s">
        <v>1911</v>
      </c>
      <c r="I203" t="s">
        <v>1377</v>
      </c>
      <c r="J203" t="s">
        <v>1632</v>
      </c>
      <c r="K203" t="s">
        <v>1914</v>
      </c>
      <c r="L203" t="s">
        <v>329</v>
      </c>
      <c r="M203" t="s">
        <v>330</v>
      </c>
      <c r="N203" t="s">
        <v>1493</v>
      </c>
      <c r="O203">
        <v>12.923616000000001</v>
      </c>
      <c r="P203">
        <v>31.212795</v>
      </c>
      <c r="Q203" t="s">
        <v>6</v>
      </c>
      <c r="R203" t="s">
        <v>1497</v>
      </c>
      <c r="U203">
        <v>37</v>
      </c>
      <c r="V203">
        <v>259</v>
      </c>
      <c r="Y203">
        <v>37</v>
      </c>
      <c r="Z203">
        <v>259</v>
      </c>
      <c r="AI203" t="s">
        <v>1350</v>
      </c>
      <c r="AJ203" t="s">
        <v>1391</v>
      </c>
      <c r="AK203" t="s">
        <v>1350</v>
      </c>
      <c r="AL203" t="s">
        <v>1692</v>
      </c>
      <c r="AM203" t="s">
        <v>1351</v>
      </c>
      <c r="AO203" t="s">
        <v>1745</v>
      </c>
      <c r="AP203" t="s">
        <v>1933</v>
      </c>
      <c r="AQ203" t="s">
        <v>1471</v>
      </c>
      <c r="AR203" t="s">
        <v>1471</v>
      </c>
      <c r="AU203">
        <v>25</v>
      </c>
      <c r="AV203">
        <v>12</v>
      </c>
      <c r="AZ203">
        <v>7</v>
      </c>
      <c r="BA203">
        <v>11</v>
      </c>
      <c r="BB203">
        <v>14</v>
      </c>
      <c r="BC203">
        <v>19</v>
      </c>
      <c r="BD203">
        <v>33</v>
      </c>
      <c r="BE203">
        <v>43</v>
      </c>
      <c r="BF203">
        <v>51</v>
      </c>
      <c r="BG203">
        <v>67</v>
      </c>
      <c r="BH203">
        <v>5</v>
      </c>
      <c r="BI203">
        <v>9</v>
      </c>
      <c r="BJ203" t="s">
        <v>1676</v>
      </c>
      <c r="BK203" t="s">
        <v>2</v>
      </c>
      <c r="BL203" t="s">
        <v>5</v>
      </c>
      <c r="BM203" t="s">
        <v>3</v>
      </c>
      <c r="BN203" t="s">
        <v>5</v>
      </c>
      <c r="BO203" t="s">
        <v>1472</v>
      </c>
      <c r="BP203">
        <v>1735</v>
      </c>
      <c r="BQ203">
        <v>110</v>
      </c>
      <c r="BR203">
        <v>149</v>
      </c>
      <c r="BS203" t="s">
        <v>1343</v>
      </c>
      <c r="BT203" t="s">
        <v>1377</v>
      </c>
      <c r="BU203" t="s">
        <v>1911</v>
      </c>
      <c r="BV203" t="s">
        <v>1914</v>
      </c>
      <c r="BW203" t="s">
        <v>1818</v>
      </c>
      <c r="BX203" t="s">
        <v>2554</v>
      </c>
      <c r="BY203" s="44" t="str">
        <f t="shared" si="3"/>
        <v>Show location</v>
      </c>
    </row>
    <row r="204" spans="1:77" x14ac:dyDescent="0.3">
      <c r="A204" s="51" t="s">
        <v>1502</v>
      </c>
      <c r="B204" t="s">
        <v>2650</v>
      </c>
      <c r="C204" t="s">
        <v>2647</v>
      </c>
      <c r="D204" t="s">
        <v>2648</v>
      </c>
      <c r="E204" t="s">
        <v>102</v>
      </c>
      <c r="F204" t="s">
        <v>1345</v>
      </c>
      <c r="G204" t="s">
        <v>1482</v>
      </c>
      <c r="H204" t="s">
        <v>1830</v>
      </c>
      <c r="I204" t="s">
        <v>1683</v>
      </c>
      <c r="J204" t="s">
        <v>1503</v>
      </c>
      <c r="K204" t="s">
        <v>1864</v>
      </c>
      <c r="L204" t="s">
        <v>897</v>
      </c>
      <c r="M204" t="s">
        <v>331</v>
      </c>
      <c r="N204" t="s">
        <v>1470</v>
      </c>
      <c r="O204">
        <v>12.911128</v>
      </c>
      <c r="P204">
        <v>24.870601000000001</v>
      </c>
      <c r="Q204" t="s">
        <v>6</v>
      </c>
      <c r="R204" t="s">
        <v>1497</v>
      </c>
      <c r="S204">
        <v>194</v>
      </c>
      <c r="T204">
        <v>970</v>
      </c>
      <c r="U204">
        <v>256</v>
      </c>
      <c r="V204">
        <v>1280</v>
      </c>
      <c r="Y204">
        <v>196</v>
      </c>
      <c r="Z204">
        <v>980</v>
      </c>
      <c r="AE204">
        <v>35</v>
      </c>
      <c r="AF204">
        <v>175</v>
      </c>
      <c r="AG204">
        <v>25</v>
      </c>
      <c r="AH204">
        <v>125</v>
      </c>
      <c r="AI204" t="s">
        <v>1345</v>
      </c>
      <c r="AJ204" t="s">
        <v>1669</v>
      </c>
      <c r="AO204" t="s">
        <v>1745</v>
      </c>
      <c r="AP204" t="s">
        <v>1471</v>
      </c>
      <c r="AQ204" t="s">
        <v>1933</v>
      </c>
      <c r="AR204" t="s">
        <v>1471</v>
      </c>
      <c r="AS204">
        <v>231</v>
      </c>
      <c r="AX204">
        <v>25</v>
      </c>
      <c r="AZ204">
        <v>21</v>
      </c>
      <c r="BA204">
        <v>52</v>
      </c>
      <c r="BB204">
        <v>83</v>
      </c>
      <c r="BC204">
        <v>93</v>
      </c>
      <c r="BD204">
        <v>227</v>
      </c>
      <c r="BE204">
        <v>258</v>
      </c>
      <c r="BF204">
        <v>237</v>
      </c>
      <c r="BG204">
        <v>206</v>
      </c>
      <c r="BH204">
        <v>62</v>
      </c>
      <c r="BI204">
        <v>41</v>
      </c>
      <c r="BJ204" t="s">
        <v>1676</v>
      </c>
      <c r="BK204" t="s">
        <v>2</v>
      </c>
      <c r="BL204" t="s">
        <v>5</v>
      </c>
      <c r="BM204" t="s">
        <v>3</v>
      </c>
      <c r="BN204" t="s">
        <v>5</v>
      </c>
      <c r="BO204" t="s">
        <v>1472</v>
      </c>
      <c r="BP204">
        <v>506</v>
      </c>
      <c r="BQ204">
        <v>630</v>
      </c>
      <c r="BR204">
        <v>650</v>
      </c>
      <c r="BS204" t="s">
        <v>1345</v>
      </c>
      <c r="BT204" t="s">
        <v>1683</v>
      </c>
      <c r="BU204" t="s">
        <v>1830</v>
      </c>
      <c r="BV204" t="s">
        <v>1864</v>
      </c>
      <c r="BW204" t="s">
        <v>1818</v>
      </c>
      <c r="BX204" t="s">
        <v>2031</v>
      </c>
      <c r="BY204" s="44" t="str">
        <f t="shared" si="3"/>
        <v>Show location</v>
      </c>
    </row>
    <row r="205" spans="1:77" x14ac:dyDescent="0.3">
      <c r="A205" s="51" t="s">
        <v>1481</v>
      </c>
      <c r="B205" t="s">
        <v>2650</v>
      </c>
      <c r="C205" t="s">
        <v>2647</v>
      </c>
      <c r="D205" t="s">
        <v>2648</v>
      </c>
      <c r="E205" t="s">
        <v>102</v>
      </c>
      <c r="F205" t="s">
        <v>1345</v>
      </c>
      <c r="G205" t="s">
        <v>1482</v>
      </c>
      <c r="H205" t="s">
        <v>1830</v>
      </c>
      <c r="I205" t="s">
        <v>1683</v>
      </c>
      <c r="J205" t="s">
        <v>1503</v>
      </c>
      <c r="K205" t="s">
        <v>1864</v>
      </c>
      <c r="L205" t="s">
        <v>898</v>
      </c>
      <c r="M205" t="s">
        <v>332</v>
      </c>
      <c r="N205" t="s">
        <v>1470</v>
      </c>
      <c r="O205">
        <v>12.87425</v>
      </c>
      <c r="P205">
        <v>24.7807</v>
      </c>
      <c r="Q205" t="s">
        <v>1</v>
      </c>
      <c r="R205" t="s">
        <v>95</v>
      </c>
      <c r="U205">
        <v>27</v>
      </c>
      <c r="V205">
        <v>135</v>
      </c>
      <c r="AE205">
        <v>27</v>
      </c>
      <c r="AF205">
        <v>135</v>
      </c>
      <c r="AI205" t="s">
        <v>1345</v>
      </c>
      <c r="AJ205" t="s">
        <v>1669</v>
      </c>
      <c r="AO205" t="s">
        <v>1745</v>
      </c>
      <c r="AP205" t="s">
        <v>1471</v>
      </c>
      <c r="AQ205" t="s">
        <v>1471</v>
      </c>
      <c r="AR205" t="s">
        <v>1471</v>
      </c>
      <c r="AX205">
        <v>27</v>
      </c>
      <c r="AZ205">
        <v>3</v>
      </c>
      <c r="BA205">
        <v>0</v>
      </c>
      <c r="BB205">
        <v>7</v>
      </c>
      <c r="BC205">
        <v>13</v>
      </c>
      <c r="BD205">
        <v>17</v>
      </c>
      <c r="BE205">
        <v>22</v>
      </c>
      <c r="BF205">
        <v>26</v>
      </c>
      <c r="BG205">
        <v>32</v>
      </c>
      <c r="BH205">
        <v>6</v>
      </c>
      <c r="BI205">
        <v>9</v>
      </c>
      <c r="BJ205" t="s">
        <v>1334</v>
      </c>
      <c r="BK205" t="s">
        <v>2</v>
      </c>
      <c r="BL205" t="s">
        <v>5</v>
      </c>
      <c r="BM205" t="s">
        <v>7</v>
      </c>
      <c r="BN205" t="s">
        <v>5</v>
      </c>
      <c r="BO205" t="s">
        <v>1472</v>
      </c>
      <c r="BP205">
        <v>505</v>
      </c>
      <c r="BQ205">
        <v>59</v>
      </c>
      <c r="BR205">
        <v>76</v>
      </c>
      <c r="BS205" t="s">
        <v>1345</v>
      </c>
      <c r="BT205" t="s">
        <v>1669</v>
      </c>
      <c r="BU205" t="s">
        <v>1830</v>
      </c>
      <c r="BV205" t="s">
        <v>1842</v>
      </c>
      <c r="BW205" t="s">
        <v>1818</v>
      </c>
      <c r="BX205" t="s">
        <v>1991</v>
      </c>
      <c r="BY205" s="44" t="str">
        <f t="shared" si="3"/>
        <v>Show location</v>
      </c>
    </row>
    <row r="206" spans="1:77" x14ac:dyDescent="0.3">
      <c r="A206" s="51" t="s">
        <v>1518</v>
      </c>
      <c r="B206" t="s">
        <v>2650</v>
      </c>
      <c r="C206" t="s">
        <v>2647</v>
      </c>
      <c r="D206" t="s">
        <v>2648</v>
      </c>
      <c r="E206" t="s">
        <v>102</v>
      </c>
      <c r="F206" t="s">
        <v>1345</v>
      </c>
      <c r="G206" t="s">
        <v>1482</v>
      </c>
      <c r="H206" t="s">
        <v>1830</v>
      </c>
      <c r="I206" t="s">
        <v>1683</v>
      </c>
      <c r="J206" t="s">
        <v>1503</v>
      </c>
      <c r="K206" t="s">
        <v>1864</v>
      </c>
      <c r="L206" t="s">
        <v>899</v>
      </c>
      <c r="M206" t="s">
        <v>333</v>
      </c>
      <c r="N206" t="s">
        <v>1470</v>
      </c>
      <c r="O206">
        <v>13.0068</v>
      </c>
      <c r="P206">
        <v>24.846933</v>
      </c>
      <c r="Q206" t="s">
        <v>1</v>
      </c>
      <c r="R206" t="s">
        <v>95</v>
      </c>
      <c r="U206">
        <v>47</v>
      </c>
      <c r="V206">
        <v>235</v>
      </c>
      <c r="AG206">
        <v>47</v>
      </c>
      <c r="AH206">
        <v>235</v>
      </c>
      <c r="AI206" t="s">
        <v>1345</v>
      </c>
      <c r="AJ206" t="s">
        <v>1669</v>
      </c>
      <c r="AO206" t="s">
        <v>1745</v>
      </c>
      <c r="AP206" t="s">
        <v>1471</v>
      </c>
      <c r="AQ206" t="s">
        <v>1471</v>
      </c>
      <c r="AR206" t="s">
        <v>1471</v>
      </c>
      <c r="AS206">
        <v>47</v>
      </c>
      <c r="AZ206">
        <v>15</v>
      </c>
      <c r="BA206">
        <v>7</v>
      </c>
      <c r="BB206">
        <v>19</v>
      </c>
      <c r="BC206">
        <v>17</v>
      </c>
      <c r="BD206">
        <v>27</v>
      </c>
      <c r="BE206">
        <v>32</v>
      </c>
      <c r="BF206">
        <v>48</v>
      </c>
      <c r="BG206">
        <v>53</v>
      </c>
      <c r="BH206">
        <v>10</v>
      </c>
      <c r="BI206">
        <v>7</v>
      </c>
      <c r="BJ206" t="s">
        <v>1334</v>
      </c>
      <c r="BK206" t="s">
        <v>2</v>
      </c>
      <c r="BL206" t="s">
        <v>5</v>
      </c>
      <c r="BM206" t="s">
        <v>5</v>
      </c>
      <c r="BN206" t="s">
        <v>7</v>
      </c>
      <c r="BO206" t="s">
        <v>1472</v>
      </c>
      <c r="BP206">
        <v>507</v>
      </c>
      <c r="BQ206">
        <v>119</v>
      </c>
      <c r="BR206">
        <v>116</v>
      </c>
      <c r="BS206" t="s">
        <v>1345</v>
      </c>
      <c r="BT206" t="s">
        <v>1683</v>
      </c>
      <c r="BU206" t="s">
        <v>1830</v>
      </c>
      <c r="BV206" t="s">
        <v>1864</v>
      </c>
      <c r="BW206" t="s">
        <v>1818</v>
      </c>
      <c r="BX206" t="s">
        <v>2145</v>
      </c>
      <c r="BY206" s="44" t="str">
        <f t="shared" si="3"/>
        <v>Show location</v>
      </c>
    </row>
    <row r="207" spans="1:77" x14ac:dyDescent="0.3">
      <c r="A207" s="51" t="s">
        <v>1501</v>
      </c>
      <c r="B207" t="s">
        <v>2650</v>
      </c>
      <c r="C207" t="s">
        <v>2647</v>
      </c>
      <c r="D207" t="s">
        <v>2648</v>
      </c>
      <c r="E207" t="s">
        <v>102</v>
      </c>
      <c r="F207" t="s">
        <v>1345</v>
      </c>
      <c r="G207" t="s">
        <v>1482</v>
      </c>
      <c r="H207" t="s">
        <v>1830</v>
      </c>
      <c r="I207" t="s">
        <v>1378</v>
      </c>
      <c r="J207" t="s">
        <v>1506</v>
      </c>
      <c r="K207" t="s">
        <v>1841</v>
      </c>
      <c r="L207" t="s">
        <v>900</v>
      </c>
      <c r="M207" t="s">
        <v>334</v>
      </c>
      <c r="N207" t="s">
        <v>1470</v>
      </c>
      <c r="O207">
        <v>12.054482999999999</v>
      </c>
      <c r="P207">
        <v>24.876967</v>
      </c>
      <c r="Q207" t="s">
        <v>1</v>
      </c>
      <c r="R207" t="s">
        <v>95</v>
      </c>
      <c r="S207">
        <v>740</v>
      </c>
      <c r="T207">
        <v>3700</v>
      </c>
      <c r="U207">
        <v>830</v>
      </c>
      <c r="V207">
        <v>4150</v>
      </c>
      <c r="Y207">
        <v>830</v>
      </c>
      <c r="Z207">
        <v>4150</v>
      </c>
      <c r="AI207" t="s">
        <v>1345</v>
      </c>
      <c r="AJ207" t="s">
        <v>1670</v>
      </c>
      <c r="AO207" t="s">
        <v>1745</v>
      </c>
      <c r="AP207" t="s">
        <v>1471</v>
      </c>
      <c r="AQ207" t="s">
        <v>1471</v>
      </c>
      <c r="AR207" t="s">
        <v>1471</v>
      </c>
      <c r="AY207">
        <v>830</v>
      </c>
      <c r="AZ207">
        <v>169</v>
      </c>
      <c r="BA207">
        <v>270</v>
      </c>
      <c r="BB207">
        <v>337</v>
      </c>
      <c r="BC207">
        <v>439</v>
      </c>
      <c r="BD207">
        <v>675</v>
      </c>
      <c r="BE207">
        <v>742</v>
      </c>
      <c r="BF207">
        <v>607</v>
      </c>
      <c r="BG207">
        <v>675</v>
      </c>
      <c r="BH207">
        <v>101</v>
      </c>
      <c r="BI207">
        <v>135</v>
      </c>
      <c r="BJ207" t="s">
        <v>1334</v>
      </c>
      <c r="BK207" t="s">
        <v>2</v>
      </c>
      <c r="BL207" t="s">
        <v>7</v>
      </c>
      <c r="BM207" t="s">
        <v>5</v>
      </c>
      <c r="BN207" t="s">
        <v>7</v>
      </c>
      <c r="BO207" t="s">
        <v>1472</v>
      </c>
      <c r="BP207">
        <v>779</v>
      </c>
      <c r="BQ207">
        <v>1889</v>
      </c>
      <c r="BR207">
        <v>2261</v>
      </c>
      <c r="BS207" t="s">
        <v>1345</v>
      </c>
      <c r="BT207" t="s">
        <v>1679</v>
      </c>
      <c r="BU207" t="s">
        <v>1830</v>
      </c>
      <c r="BV207" t="s">
        <v>1832</v>
      </c>
      <c r="BW207" t="s">
        <v>1818</v>
      </c>
      <c r="BX207" t="s">
        <v>2052</v>
      </c>
      <c r="BY207" s="44" t="str">
        <f t="shared" si="3"/>
        <v>Show location</v>
      </c>
    </row>
    <row r="208" spans="1:77" x14ac:dyDescent="0.3">
      <c r="A208" s="51" t="s">
        <v>1489</v>
      </c>
      <c r="B208" t="s">
        <v>2650</v>
      </c>
      <c r="C208" t="s">
        <v>2647</v>
      </c>
      <c r="D208" t="s">
        <v>2648</v>
      </c>
      <c r="E208" t="s">
        <v>102</v>
      </c>
      <c r="F208" t="s">
        <v>1345</v>
      </c>
      <c r="G208" t="s">
        <v>1482</v>
      </c>
      <c r="H208" t="s">
        <v>1830</v>
      </c>
      <c r="I208" t="s">
        <v>1378</v>
      </c>
      <c r="J208" t="s">
        <v>1506</v>
      </c>
      <c r="K208" t="s">
        <v>1841</v>
      </c>
      <c r="L208" t="s">
        <v>901</v>
      </c>
      <c r="M208" t="s">
        <v>335</v>
      </c>
      <c r="N208" t="s">
        <v>1470</v>
      </c>
      <c r="O208">
        <v>11.481916999999999</v>
      </c>
      <c r="P208">
        <v>24.578499999999998</v>
      </c>
      <c r="Q208" t="s">
        <v>1</v>
      </c>
      <c r="R208" t="s">
        <v>2612</v>
      </c>
      <c r="S208">
        <v>180</v>
      </c>
      <c r="T208">
        <v>900</v>
      </c>
      <c r="U208">
        <v>234</v>
      </c>
      <c r="V208">
        <v>1170</v>
      </c>
      <c r="Y208">
        <v>234</v>
      </c>
      <c r="Z208">
        <v>1170</v>
      </c>
      <c r="AI208" t="s">
        <v>1345</v>
      </c>
      <c r="AJ208" t="s">
        <v>1381</v>
      </c>
      <c r="AO208" t="s">
        <v>1745</v>
      </c>
      <c r="AP208" t="s">
        <v>1933</v>
      </c>
      <c r="AQ208" t="s">
        <v>1471</v>
      </c>
      <c r="AR208" t="s">
        <v>1471</v>
      </c>
      <c r="AT208">
        <v>234</v>
      </c>
      <c r="AZ208">
        <v>77</v>
      </c>
      <c r="BA208">
        <v>86</v>
      </c>
      <c r="BB208">
        <v>115</v>
      </c>
      <c r="BC208">
        <v>134</v>
      </c>
      <c r="BD208">
        <v>153</v>
      </c>
      <c r="BE208">
        <v>153</v>
      </c>
      <c r="BF208">
        <v>173</v>
      </c>
      <c r="BG208">
        <v>203</v>
      </c>
      <c r="BH208">
        <v>38</v>
      </c>
      <c r="BI208">
        <v>38</v>
      </c>
      <c r="BJ208" t="s">
        <v>1676</v>
      </c>
      <c r="BK208" t="s">
        <v>2</v>
      </c>
      <c r="BL208" t="s">
        <v>5</v>
      </c>
      <c r="BM208" t="s">
        <v>3</v>
      </c>
      <c r="BN208" t="s">
        <v>5</v>
      </c>
      <c r="BO208" t="s">
        <v>1472</v>
      </c>
      <c r="BP208">
        <v>781</v>
      </c>
      <c r="BQ208">
        <v>556</v>
      </c>
      <c r="BR208">
        <v>614</v>
      </c>
      <c r="BS208" t="s">
        <v>1345</v>
      </c>
      <c r="BT208" t="s">
        <v>1378</v>
      </c>
      <c r="BU208" t="s">
        <v>1830</v>
      </c>
      <c r="BV208" t="s">
        <v>1841</v>
      </c>
      <c r="BW208" t="s">
        <v>1818</v>
      </c>
      <c r="BX208" t="s">
        <v>1972</v>
      </c>
      <c r="BY208" s="44" t="str">
        <f t="shared" si="3"/>
        <v>Show location</v>
      </c>
    </row>
    <row r="209" spans="1:77" x14ac:dyDescent="0.3">
      <c r="A209" s="51" t="s">
        <v>1521</v>
      </c>
      <c r="B209" t="s">
        <v>2650</v>
      </c>
      <c r="C209" t="s">
        <v>2647</v>
      </c>
      <c r="D209" t="s">
        <v>2648</v>
      </c>
      <c r="E209" t="s">
        <v>102</v>
      </c>
      <c r="F209" t="s">
        <v>1345</v>
      </c>
      <c r="G209" t="s">
        <v>1482</v>
      </c>
      <c r="H209" t="s">
        <v>1830</v>
      </c>
      <c r="I209" t="s">
        <v>904</v>
      </c>
      <c r="J209" t="s">
        <v>1523</v>
      </c>
      <c r="K209" t="s">
        <v>1831</v>
      </c>
      <c r="L209" t="s">
        <v>902</v>
      </c>
      <c r="M209" t="s">
        <v>336</v>
      </c>
      <c r="N209" t="s">
        <v>1470</v>
      </c>
      <c r="O209">
        <v>11.948517000000001</v>
      </c>
      <c r="P209">
        <v>24.942216999999999</v>
      </c>
      <c r="Q209" t="s">
        <v>6</v>
      </c>
      <c r="R209" t="s">
        <v>94</v>
      </c>
      <c r="S209">
        <v>20117</v>
      </c>
      <c r="T209">
        <v>100585</v>
      </c>
      <c r="U209">
        <v>18190</v>
      </c>
      <c r="V209">
        <v>83603</v>
      </c>
      <c r="W209">
        <v>16061</v>
      </c>
      <c r="X209">
        <v>71865</v>
      </c>
      <c r="Y209">
        <v>2129</v>
      </c>
      <c r="Z209">
        <v>11738</v>
      </c>
      <c r="AI209" t="s">
        <v>1345</v>
      </c>
      <c r="AJ209" t="s">
        <v>1378</v>
      </c>
      <c r="AK209" t="s">
        <v>1345</v>
      </c>
      <c r="AL209" t="s">
        <v>1687</v>
      </c>
      <c r="AM209" t="s">
        <v>1345</v>
      </c>
      <c r="AN209" t="s">
        <v>1688</v>
      </c>
      <c r="AO209" t="s">
        <v>1745</v>
      </c>
      <c r="AP209" t="s">
        <v>1933</v>
      </c>
      <c r="AQ209" t="s">
        <v>1946</v>
      </c>
      <c r="AR209" t="s">
        <v>1471</v>
      </c>
      <c r="AS209">
        <v>18190</v>
      </c>
      <c r="AZ209">
        <v>2322</v>
      </c>
      <c r="BA209">
        <v>2322</v>
      </c>
      <c r="BB209">
        <v>5419</v>
      </c>
      <c r="BC209">
        <v>8515</v>
      </c>
      <c r="BD209">
        <v>13160</v>
      </c>
      <c r="BE209">
        <v>17805</v>
      </c>
      <c r="BF209">
        <v>14708</v>
      </c>
      <c r="BG209">
        <v>15482</v>
      </c>
      <c r="BH209">
        <v>1548</v>
      </c>
      <c r="BI209">
        <v>2322</v>
      </c>
      <c r="BJ209" t="s">
        <v>1676</v>
      </c>
      <c r="BK209" t="s">
        <v>2</v>
      </c>
      <c r="BL209" t="s">
        <v>5</v>
      </c>
      <c r="BM209" t="s">
        <v>5</v>
      </c>
      <c r="BN209" t="s">
        <v>5</v>
      </c>
      <c r="BO209" t="s">
        <v>1472</v>
      </c>
      <c r="BP209">
        <v>1339</v>
      </c>
      <c r="BQ209">
        <v>37157</v>
      </c>
      <c r="BR209">
        <v>46446</v>
      </c>
      <c r="BS209" t="s">
        <v>1345</v>
      </c>
      <c r="BT209" t="s">
        <v>904</v>
      </c>
      <c r="BU209" t="s">
        <v>1830</v>
      </c>
      <c r="BV209" t="s">
        <v>1831</v>
      </c>
      <c r="BW209" t="s">
        <v>1818</v>
      </c>
      <c r="BX209" t="s">
        <v>2193</v>
      </c>
      <c r="BY209" s="44" t="str">
        <f t="shared" si="3"/>
        <v>Show location</v>
      </c>
    </row>
    <row r="210" spans="1:77" x14ac:dyDescent="0.3">
      <c r="A210" s="51" t="s">
        <v>1540</v>
      </c>
      <c r="B210" t="s">
        <v>2650</v>
      </c>
      <c r="C210" t="s">
        <v>2647</v>
      </c>
      <c r="D210" t="s">
        <v>2648</v>
      </c>
      <c r="E210" t="s">
        <v>102</v>
      </c>
      <c r="F210" t="s">
        <v>1345</v>
      </c>
      <c r="G210" t="s">
        <v>1482</v>
      </c>
      <c r="H210" t="s">
        <v>1830</v>
      </c>
      <c r="I210" t="s">
        <v>904</v>
      </c>
      <c r="J210" t="s">
        <v>1523</v>
      </c>
      <c r="K210" t="s">
        <v>1831</v>
      </c>
      <c r="L210" t="s">
        <v>903</v>
      </c>
      <c r="M210" t="s">
        <v>337</v>
      </c>
      <c r="N210" t="s">
        <v>1470</v>
      </c>
      <c r="O210">
        <v>12.009167</v>
      </c>
      <c r="P210">
        <v>24.819583000000002</v>
      </c>
      <c r="Q210" t="s">
        <v>6</v>
      </c>
      <c r="R210" t="s">
        <v>94</v>
      </c>
      <c r="S210">
        <v>7600</v>
      </c>
      <c r="T210">
        <v>38000</v>
      </c>
      <c r="U210">
        <v>8369</v>
      </c>
      <c r="V210">
        <v>41217</v>
      </c>
      <c r="W210">
        <v>8059</v>
      </c>
      <c r="X210">
        <v>39755</v>
      </c>
      <c r="Y210">
        <v>277</v>
      </c>
      <c r="Z210">
        <v>1303</v>
      </c>
      <c r="AC210">
        <v>33</v>
      </c>
      <c r="AD210">
        <v>159</v>
      </c>
      <c r="AI210" t="s">
        <v>1345</v>
      </c>
      <c r="AJ210" t="s">
        <v>904</v>
      </c>
      <c r="AK210" t="s">
        <v>1345</v>
      </c>
      <c r="AL210" t="s">
        <v>1378</v>
      </c>
      <c r="AO210" t="s">
        <v>1745</v>
      </c>
      <c r="AP210" t="s">
        <v>1933</v>
      </c>
      <c r="AQ210" t="s">
        <v>1471</v>
      </c>
      <c r="AR210" t="s">
        <v>1471</v>
      </c>
      <c r="AS210">
        <v>8369</v>
      </c>
      <c r="AZ210">
        <v>705</v>
      </c>
      <c r="BA210">
        <v>352</v>
      </c>
      <c r="BB210">
        <v>4227</v>
      </c>
      <c r="BC210">
        <v>1409</v>
      </c>
      <c r="BD210">
        <v>5989</v>
      </c>
      <c r="BE210">
        <v>8807</v>
      </c>
      <c r="BF210">
        <v>7398</v>
      </c>
      <c r="BG210">
        <v>9512</v>
      </c>
      <c r="BH210">
        <v>1057</v>
      </c>
      <c r="BI210">
        <v>1761</v>
      </c>
      <c r="BJ210" t="s">
        <v>1676</v>
      </c>
      <c r="BK210" t="s">
        <v>2</v>
      </c>
      <c r="BL210" t="s">
        <v>5</v>
      </c>
      <c r="BM210" t="s">
        <v>5</v>
      </c>
      <c r="BN210" t="s">
        <v>5</v>
      </c>
      <c r="BO210" t="s">
        <v>1472</v>
      </c>
      <c r="BP210">
        <v>1340</v>
      </c>
      <c r="BQ210">
        <v>19376</v>
      </c>
      <c r="BR210">
        <v>21841</v>
      </c>
      <c r="BS210" t="s">
        <v>1345</v>
      </c>
      <c r="BT210" t="s">
        <v>1679</v>
      </c>
      <c r="BU210" t="s">
        <v>1830</v>
      </c>
      <c r="BV210" t="s">
        <v>1832</v>
      </c>
      <c r="BW210" t="s">
        <v>1818</v>
      </c>
      <c r="BX210" t="s">
        <v>1961</v>
      </c>
      <c r="BY210" s="44" t="str">
        <f t="shared" si="3"/>
        <v>Show location</v>
      </c>
    </row>
    <row r="211" spans="1:77" x14ac:dyDescent="0.3">
      <c r="A211" s="51" t="s">
        <v>1597</v>
      </c>
      <c r="B211" t="s">
        <v>2650</v>
      </c>
      <c r="C211" t="s">
        <v>2647</v>
      </c>
      <c r="D211" t="s">
        <v>2648</v>
      </c>
      <c r="E211" t="s">
        <v>102</v>
      </c>
      <c r="F211" t="s">
        <v>1345</v>
      </c>
      <c r="G211" t="s">
        <v>1482</v>
      </c>
      <c r="H211" t="s">
        <v>1830</v>
      </c>
      <c r="I211" t="s">
        <v>904</v>
      </c>
      <c r="J211" t="s">
        <v>1523</v>
      </c>
      <c r="K211" t="s">
        <v>1831</v>
      </c>
      <c r="L211" t="s">
        <v>904</v>
      </c>
      <c r="M211" t="s">
        <v>338</v>
      </c>
      <c r="N211" t="s">
        <v>1470</v>
      </c>
      <c r="O211">
        <v>11.990532999999999</v>
      </c>
      <c r="P211">
        <v>25.041833</v>
      </c>
      <c r="Q211" t="s">
        <v>6</v>
      </c>
      <c r="R211" t="s">
        <v>2612</v>
      </c>
      <c r="S211">
        <v>7807</v>
      </c>
      <c r="T211">
        <v>39036</v>
      </c>
      <c r="U211">
        <v>8369</v>
      </c>
      <c r="V211">
        <v>50217</v>
      </c>
      <c r="W211">
        <v>8059</v>
      </c>
      <c r="X211">
        <v>48755</v>
      </c>
      <c r="Y211">
        <v>277</v>
      </c>
      <c r="Z211">
        <v>1303</v>
      </c>
      <c r="AC211">
        <v>33</v>
      </c>
      <c r="AD211">
        <v>159</v>
      </c>
      <c r="AI211" t="s">
        <v>1345</v>
      </c>
      <c r="AJ211" t="s">
        <v>904</v>
      </c>
      <c r="AK211" t="s">
        <v>1345</v>
      </c>
      <c r="AL211" t="s">
        <v>1378</v>
      </c>
      <c r="AM211" t="s">
        <v>1347</v>
      </c>
      <c r="AN211" t="s">
        <v>1690</v>
      </c>
      <c r="AO211" t="s">
        <v>1745</v>
      </c>
      <c r="AP211" t="s">
        <v>1933</v>
      </c>
      <c r="AQ211" t="s">
        <v>1471</v>
      </c>
      <c r="AR211" t="s">
        <v>1471</v>
      </c>
      <c r="AY211">
        <v>8369</v>
      </c>
      <c r="AZ211">
        <v>1522</v>
      </c>
      <c r="BA211">
        <v>2536</v>
      </c>
      <c r="BB211">
        <v>3043</v>
      </c>
      <c r="BC211">
        <v>3043</v>
      </c>
      <c r="BD211">
        <v>7609</v>
      </c>
      <c r="BE211">
        <v>8624</v>
      </c>
      <c r="BF211">
        <v>10652</v>
      </c>
      <c r="BG211">
        <v>11667</v>
      </c>
      <c r="BH211">
        <v>1014</v>
      </c>
      <c r="BI211">
        <v>507</v>
      </c>
      <c r="BJ211" t="s">
        <v>1676</v>
      </c>
      <c r="BK211" t="s">
        <v>2</v>
      </c>
      <c r="BL211" t="s">
        <v>5</v>
      </c>
      <c r="BM211" t="s">
        <v>3</v>
      </c>
      <c r="BN211" t="s">
        <v>5</v>
      </c>
      <c r="BO211" t="s">
        <v>1472</v>
      </c>
      <c r="BP211">
        <v>1343</v>
      </c>
      <c r="BQ211">
        <v>23840</v>
      </c>
      <c r="BR211">
        <v>26377</v>
      </c>
      <c r="BS211" t="s">
        <v>1345</v>
      </c>
      <c r="BT211" t="s">
        <v>904</v>
      </c>
      <c r="BU211" t="s">
        <v>1830</v>
      </c>
      <c r="BV211" t="s">
        <v>1831</v>
      </c>
      <c r="BW211" t="s">
        <v>1818</v>
      </c>
      <c r="BX211" t="s">
        <v>1960</v>
      </c>
      <c r="BY211" s="44" t="str">
        <f t="shared" si="3"/>
        <v>Show location</v>
      </c>
    </row>
    <row r="212" spans="1:77" x14ac:dyDescent="0.3">
      <c r="A212" s="51" t="s">
        <v>1598</v>
      </c>
      <c r="B212" t="s">
        <v>2650</v>
      </c>
      <c r="C212" t="s">
        <v>2647</v>
      </c>
      <c r="D212" t="s">
        <v>2648</v>
      </c>
      <c r="E212" t="s">
        <v>102</v>
      </c>
      <c r="F212" t="s">
        <v>1345</v>
      </c>
      <c r="G212" t="s">
        <v>1482</v>
      </c>
      <c r="H212" t="s">
        <v>1830</v>
      </c>
      <c r="I212" t="s">
        <v>904</v>
      </c>
      <c r="J212" t="s">
        <v>1523</v>
      </c>
      <c r="K212" t="s">
        <v>1831</v>
      </c>
      <c r="L212" t="s">
        <v>905</v>
      </c>
      <c r="M212" t="s">
        <v>32</v>
      </c>
      <c r="N212" t="s">
        <v>1470</v>
      </c>
      <c r="O212">
        <v>11.866250000000001</v>
      </c>
      <c r="P212">
        <v>25.116420000000002</v>
      </c>
      <c r="Q212" t="s">
        <v>1</v>
      </c>
      <c r="R212" t="s">
        <v>95</v>
      </c>
      <c r="S212">
        <v>250</v>
      </c>
      <c r="T212">
        <v>1744</v>
      </c>
      <c r="U212">
        <v>225</v>
      </c>
      <c r="V212">
        <v>1698</v>
      </c>
      <c r="Y212">
        <v>17</v>
      </c>
      <c r="Z212">
        <v>210</v>
      </c>
      <c r="AA212">
        <v>150</v>
      </c>
      <c r="AB212">
        <v>950</v>
      </c>
      <c r="AC212">
        <v>15</v>
      </c>
      <c r="AD212">
        <v>110</v>
      </c>
      <c r="AE212">
        <v>43</v>
      </c>
      <c r="AF212">
        <v>428</v>
      </c>
      <c r="AI212" t="s">
        <v>1345</v>
      </c>
      <c r="AJ212" t="s">
        <v>904</v>
      </c>
      <c r="AK212" t="s">
        <v>1347</v>
      </c>
      <c r="AL212" t="s">
        <v>1690</v>
      </c>
      <c r="AM212" t="s">
        <v>1345</v>
      </c>
      <c r="AN212" t="s">
        <v>1378</v>
      </c>
      <c r="AO212" t="s">
        <v>1745</v>
      </c>
      <c r="AP212" t="s">
        <v>1933</v>
      </c>
      <c r="AQ212" t="s">
        <v>1946</v>
      </c>
      <c r="AR212" t="s">
        <v>1471</v>
      </c>
      <c r="AS212">
        <v>195</v>
      </c>
      <c r="AT212">
        <v>30</v>
      </c>
      <c r="AZ212">
        <v>67</v>
      </c>
      <c r="BA212">
        <v>53</v>
      </c>
      <c r="BB212">
        <v>147</v>
      </c>
      <c r="BC212">
        <v>160</v>
      </c>
      <c r="BD212">
        <v>334</v>
      </c>
      <c r="BE212">
        <v>296</v>
      </c>
      <c r="BF212">
        <v>214</v>
      </c>
      <c r="BG212">
        <v>334</v>
      </c>
      <c r="BH212">
        <v>40</v>
      </c>
      <c r="BI212">
        <v>53</v>
      </c>
      <c r="BJ212" t="s">
        <v>1676</v>
      </c>
      <c r="BK212" t="s">
        <v>2</v>
      </c>
      <c r="BL212" t="s">
        <v>5</v>
      </c>
      <c r="BM212" t="s">
        <v>5</v>
      </c>
      <c r="BN212" t="s">
        <v>5</v>
      </c>
      <c r="BO212" t="s">
        <v>1472</v>
      </c>
      <c r="BP212">
        <v>1344</v>
      </c>
      <c r="BQ212">
        <v>802</v>
      </c>
      <c r="BR212">
        <v>896</v>
      </c>
      <c r="BS212" t="s">
        <v>1345</v>
      </c>
      <c r="BT212" t="s">
        <v>904</v>
      </c>
      <c r="BU212" t="s">
        <v>1830</v>
      </c>
      <c r="BV212" t="s">
        <v>1831</v>
      </c>
      <c r="BW212" t="s">
        <v>1818</v>
      </c>
      <c r="BX212" t="s">
        <v>1962</v>
      </c>
      <c r="BY212" s="44" t="str">
        <f t="shared" si="3"/>
        <v>Show location</v>
      </c>
    </row>
    <row r="213" spans="1:77" x14ac:dyDescent="0.3">
      <c r="A213" s="51" t="s">
        <v>1514</v>
      </c>
      <c r="B213" t="s">
        <v>2650</v>
      </c>
      <c r="C213" t="s">
        <v>2647</v>
      </c>
      <c r="D213" t="s">
        <v>2648</v>
      </c>
      <c r="E213" t="s">
        <v>102</v>
      </c>
      <c r="F213" t="s">
        <v>1345</v>
      </c>
      <c r="G213" t="s">
        <v>1482</v>
      </c>
      <c r="H213" t="s">
        <v>1830</v>
      </c>
      <c r="I213" t="s">
        <v>904</v>
      </c>
      <c r="J213" t="s">
        <v>1523</v>
      </c>
      <c r="K213" t="s">
        <v>1831</v>
      </c>
      <c r="L213" t="s">
        <v>906</v>
      </c>
      <c r="M213" t="s">
        <v>339</v>
      </c>
      <c r="N213" t="s">
        <v>1470</v>
      </c>
      <c r="O213">
        <v>11.971033</v>
      </c>
      <c r="P213">
        <v>25.042933000000001</v>
      </c>
      <c r="Q213" t="s">
        <v>6</v>
      </c>
      <c r="R213" t="s">
        <v>94</v>
      </c>
      <c r="S213">
        <v>341</v>
      </c>
      <c r="T213">
        <v>1705</v>
      </c>
      <c r="U213">
        <v>58</v>
      </c>
      <c r="V213">
        <v>373</v>
      </c>
      <c r="W213">
        <v>51</v>
      </c>
      <c r="X213">
        <v>323</v>
      </c>
      <c r="AG213">
        <v>7</v>
      </c>
      <c r="AH213">
        <v>50</v>
      </c>
      <c r="AI213" t="s">
        <v>1345</v>
      </c>
      <c r="AJ213" t="s">
        <v>904</v>
      </c>
      <c r="AK213" t="s">
        <v>1345</v>
      </c>
      <c r="AL213" t="s">
        <v>1380</v>
      </c>
      <c r="AM213" t="s">
        <v>1345</v>
      </c>
      <c r="AN213" t="s">
        <v>1378</v>
      </c>
      <c r="AO213" t="s">
        <v>1745</v>
      </c>
      <c r="AP213" t="s">
        <v>1933</v>
      </c>
      <c r="AQ213" t="s">
        <v>1946</v>
      </c>
      <c r="AR213" t="s">
        <v>1471</v>
      </c>
      <c r="AS213">
        <v>51</v>
      </c>
      <c r="AY213">
        <v>7</v>
      </c>
      <c r="AZ213">
        <v>10</v>
      </c>
      <c r="BA213">
        <v>13</v>
      </c>
      <c r="BB213">
        <v>32</v>
      </c>
      <c r="BC213">
        <v>26</v>
      </c>
      <c r="BD213">
        <v>61</v>
      </c>
      <c r="BE213">
        <v>61</v>
      </c>
      <c r="BF213">
        <v>77</v>
      </c>
      <c r="BG213">
        <v>70</v>
      </c>
      <c r="BH213">
        <v>10</v>
      </c>
      <c r="BI213">
        <v>13</v>
      </c>
      <c r="BJ213" t="s">
        <v>1676</v>
      </c>
      <c r="BK213" t="s">
        <v>2</v>
      </c>
      <c r="BL213" t="s">
        <v>5</v>
      </c>
      <c r="BM213" t="s">
        <v>5</v>
      </c>
      <c r="BN213" t="s">
        <v>5</v>
      </c>
      <c r="BO213" t="s">
        <v>1472</v>
      </c>
      <c r="BP213">
        <v>1338</v>
      </c>
      <c r="BQ213">
        <v>190</v>
      </c>
      <c r="BR213">
        <v>183</v>
      </c>
      <c r="BS213" t="s">
        <v>1345</v>
      </c>
      <c r="BT213" t="s">
        <v>904</v>
      </c>
      <c r="BU213" t="s">
        <v>1830</v>
      </c>
      <c r="BV213" t="s">
        <v>1831</v>
      </c>
      <c r="BW213" t="s">
        <v>1818</v>
      </c>
      <c r="BX213" t="s">
        <v>2111</v>
      </c>
      <c r="BY213" s="44" t="str">
        <f t="shared" si="3"/>
        <v>Show location</v>
      </c>
    </row>
    <row r="214" spans="1:77" x14ac:dyDescent="0.3">
      <c r="A214" s="51" t="s">
        <v>1502</v>
      </c>
      <c r="B214" t="s">
        <v>2650</v>
      </c>
      <c r="C214" t="s">
        <v>2647</v>
      </c>
      <c r="D214" t="s">
        <v>2648</v>
      </c>
      <c r="E214" t="s">
        <v>102</v>
      </c>
      <c r="F214" t="s">
        <v>1345</v>
      </c>
      <c r="G214" t="s">
        <v>1482</v>
      </c>
      <c r="H214" t="s">
        <v>1830</v>
      </c>
      <c r="I214" t="s">
        <v>904</v>
      </c>
      <c r="J214" t="s">
        <v>1523</v>
      </c>
      <c r="K214" t="s">
        <v>1831</v>
      </c>
      <c r="L214" t="s">
        <v>907</v>
      </c>
      <c r="M214" t="s">
        <v>340</v>
      </c>
      <c r="N214" t="s">
        <v>1470</v>
      </c>
      <c r="O214">
        <v>12.0092</v>
      </c>
      <c r="P214">
        <v>25.007833000000002</v>
      </c>
      <c r="Q214" t="s">
        <v>6</v>
      </c>
      <c r="R214" t="s">
        <v>94</v>
      </c>
      <c r="S214">
        <v>34132</v>
      </c>
      <c r="T214">
        <v>126172</v>
      </c>
      <c r="U214">
        <v>35336</v>
      </c>
      <c r="V214">
        <v>145680</v>
      </c>
      <c r="W214">
        <v>21590</v>
      </c>
      <c r="X214">
        <v>91288</v>
      </c>
      <c r="Y214">
        <v>11046</v>
      </c>
      <c r="Z214">
        <v>45615</v>
      </c>
      <c r="AC214">
        <v>1725</v>
      </c>
      <c r="AD214">
        <v>6450</v>
      </c>
      <c r="AE214">
        <v>975</v>
      </c>
      <c r="AF214">
        <v>2327</v>
      </c>
      <c r="AI214" t="s">
        <v>1345</v>
      </c>
      <c r="AJ214" t="s">
        <v>904</v>
      </c>
      <c r="AK214" t="s">
        <v>1348</v>
      </c>
      <c r="AL214" t="s">
        <v>818</v>
      </c>
      <c r="AM214" t="s">
        <v>1345</v>
      </c>
      <c r="AN214" t="s">
        <v>1677</v>
      </c>
      <c r="AO214" t="s">
        <v>1745</v>
      </c>
      <c r="AP214" t="s">
        <v>1933</v>
      </c>
      <c r="AQ214" t="s">
        <v>1934</v>
      </c>
      <c r="AR214" t="s">
        <v>1471</v>
      </c>
      <c r="AS214">
        <v>35336</v>
      </c>
      <c r="AZ214">
        <v>3441</v>
      </c>
      <c r="BA214">
        <v>4588</v>
      </c>
      <c r="BB214">
        <v>11471</v>
      </c>
      <c r="BC214">
        <v>8030</v>
      </c>
      <c r="BD214">
        <v>34413</v>
      </c>
      <c r="BE214">
        <v>24089</v>
      </c>
      <c r="BF214">
        <v>25236</v>
      </c>
      <c r="BG214">
        <v>26383</v>
      </c>
      <c r="BH214">
        <v>3441</v>
      </c>
      <c r="BI214">
        <v>4588</v>
      </c>
      <c r="BJ214" t="s">
        <v>1334</v>
      </c>
      <c r="BK214" t="s">
        <v>2</v>
      </c>
      <c r="BL214" t="s">
        <v>5</v>
      </c>
      <c r="BM214" t="s">
        <v>5</v>
      </c>
      <c r="BN214" t="s">
        <v>3</v>
      </c>
      <c r="BO214" t="s">
        <v>1472</v>
      </c>
      <c r="BP214">
        <v>1342</v>
      </c>
      <c r="BQ214">
        <v>78002</v>
      </c>
      <c r="BR214">
        <v>67678</v>
      </c>
      <c r="BS214" t="s">
        <v>1345</v>
      </c>
      <c r="BT214" t="s">
        <v>904</v>
      </c>
      <c r="BU214" t="s">
        <v>1830</v>
      </c>
      <c r="BV214" t="s">
        <v>1831</v>
      </c>
      <c r="BW214" t="s">
        <v>1818</v>
      </c>
      <c r="BX214" t="s">
        <v>2032</v>
      </c>
      <c r="BY214" s="44" t="str">
        <f t="shared" si="3"/>
        <v>Show location</v>
      </c>
    </row>
    <row r="215" spans="1:77" x14ac:dyDescent="0.3">
      <c r="A215" s="51" t="s">
        <v>1481</v>
      </c>
      <c r="B215" t="s">
        <v>2650</v>
      </c>
      <c r="C215" t="s">
        <v>2647</v>
      </c>
      <c r="D215" t="s">
        <v>2648</v>
      </c>
      <c r="E215" t="s">
        <v>102</v>
      </c>
      <c r="F215" t="s">
        <v>1345</v>
      </c>
      <c r="G215" t="s">
        <v>1482</v>
      </c>
      <c r="H215" t="s">
        <v>1830</v>
      </c>
      <c r="I215" t="s">
        <v>1379</v>
      </c>
      <c r="J215" t="s">
        <v>1556</v>
      </c>
      <c r="K215" t="s">
        <v>1852</v>
      </c>
      <c r="L215" t="s">
        <v>908</v>
      </c>
      <c r="M215" t="s">
        <v>341</v>
      </c>
      <c r="N215" t="s">
        <v>1470</v>
      </c>
      <c r="O215">
        <v>10.56662</v>
      </c>
      <c r="P215">
        <v>24.107420000000001</v>
      </c>
      <c r="Q215" t="s">
        <v>1</v>
      </c>
      <c r="R215" t="s">
        <v>94</v>
      </c>
      <c r="U215">
        <v>60</v>
      </c>
      <c r="V215">
        <v>360</v>
      </c>
      <c r="AE215">
        <v>60</v>
      </c>
      <c r="AF215">
        <v>360</v>
      </c>
      <c r="AI215" t="s">
        <v>1345</v>
      </c>
      <c r="AJ215" t="s">
        <v>1384</v>
      </c>
      <c r="AO215" t="s">
        <v>1745</v>
      </c>
      <c r="AP215" t="s">
        <v>1933</v>
      </c>
      <c r="AQ215" t="s">
        <v>1946</v>
      </c>
      <c r="AR215" t="s">
        <v>1471</v>
      </c>
      <c r="AX215">
        <v>60</v>
      </c>
      <c r="AZ215">
        <v>13</v>
      </c>
      <c r="BA215">
        <v>10</v>
      </c>
      <c r="BB215">
        <v>23</v>
      </c>
      <c r="BC215">
        <v>31</v>
      </c>
      <c r="BD215">
        <v>54</v>
      </c>
      <c r="BE215">
        <v>54</v>
      </c>
      <c r="BF215">
        <v>67</v>
      </c>
      <c r="BG215">
        <v>72</v>
      </c>
      <c r="BH215">
        <v>18</v>
      </c>
      <c r="BI215">
        <v>18</v>
      </c>
      <c r="BJ215" t="s">
        <v>1334</v>
      </c>
      <c r="BK215" t="s">
        <v>2</v>
      </c>
      <c r="BL215" t="s">
        <v>5</v>
      </c>
      <c r="BM215" t="s">
        <v>3</v>
      </c>
      <c r="BN215" t="s">
        <v>7</v>
      </c>
      <c r="BO215" t="s">
        <v>1472</v>
      </c>
      <c r="BP215">
        <v>845</v>
      </c>
      <c r="BQ215">
        <v>175</v>
      </c>
      <c r="BR215">
        <v>185</v>
      </c>
      <c r="BS215" t="s">
        <v>1345</v>
      </c>
      <c r="BT215" t="s">
        <v>1379</v>
      </c>
      <c r="BU215" t="s">
        <v>1814</v>
      </c>
      <c r="BV215" t="s">
        <v>1852</v>
      </c>
      <c r="BW215" t="s">
        <v>1816</v>
      </c>
      <c r="BX215" t="s">
        <v>1992</v>
      </c>
      <c r="BY215" s="44" t="str">
        <f t="shared" si="3"/>
        <v>Show location</v>
      </c>
    </row>
    <row r="216" spans="1:77" x14ac:dyDescent="0.3">
      <c r="A216" s="51" t="s">
        <v>1514</v>
      </c>
      <c r="B216" t="s">
        <v>2650</v>
      </c>
      <c r="C216" t="s">
        <v>2647</v>
      </c>
      <c r="D216" t="s">
        <v>2648</v>
      </c>
      <c r="E216" t="s">
        <v>102</v>
      </c>
      <c r="F216" t="s">
        <v>1345</v>
      </c>
      <c r="G216" t="s">
        <v>1482</v>
      </c>
      <c r="H216" t="s">
        <v>1830</v>
      </c>
      <c r="I216" t="s">
        <v>1670</v>
      </c>
      <c r="J216" t="s">
        <v>1490</v>
      </c>
      <c r="K216" t="s">
        <v>1845</v>
      </c>
      <c r="L216" t="s">
        <v>909</v>
      </c>
      <c r="M216" t="s">
        <v>342</v>
      </c>
      <c r="N216" t="s">
        <v>1470</v>
      </c>
      <c r="O216">
        <v>11.971166</v>
      </c>
      <c r="P216">
        <v>24.438849999999999</v>
      </c>
      <c r="Q216" t="s">
        <v>1</v>
      </c>
      <c r="R216" t="s">
        <v>95</v>
      </c>
      <c r="S216">
        <v>193</v>
      </c>
      <c r="T216">
        <v>1650</v>
      </c>
      <c r="U216">
        <v>450</v>
      </c>
      <c r="V216">
        <v>2250</v>
      </c>
      <c r="W216">
        <v>240</v>
      </c>
      <c r="X216">
        <v>1250</v>
      </c>
      <c r="Y216">
        <v>210</v>
      </c>
      <c r="Z216">
        <v>1000</v>
      </c>
      <c r="AI216" t="s">
        <v>1345</v>
      </c>
      <c r="AJ216" t="s">
        <v>1670</v>
      </c>
      <c r="AK216" t="s">
        <v>1345</v>
      </c>
      <c r="AL216" t="s">
        <v>1378</v>
      </c>
      <c r="AO216" t="s">
        <v>1745</v>
      </c>
      <c r="AP216" t="s">
        <v>1933</v>
      </c>
      <c r="AQ216" t="s">
        <v>1471</v>
      </c>
      <c r="AR216" t="s">
        <v>1471</v>
      </c>
      <c r="AT216">
        <v>50</v>
      </c>
      <c r="AX216">
        <v>400</v>
      </c>
      <c r="AZ216">
        <v>105</v>
      </c>
      <c r="BA216">
        <v>70</v>
      </c>
      <c r="BB216">
        <v>246</v>
      </c>
      <c r="BC216">
        <v>176</v>
      </c>
      <c r="BD216">
        <v>316</v>
      </c>
      <c r="BE216">
        <v>353</v>
      </c>
      <c r="BF216">
        <v>387</v>
      </c>
      <c r="BG216">
        <v>422</v>
      </c>
      <c r="BH216">
        <v>105</v>
      </c>
      <c r="BI216">
        <v>70</v>
      </c>
      <c r="BJ216" t="s">
        <v>1676</v>
      </c>
      <c r="BK216" t="s">
        <v>2</v>
      </c>
      <c r="BL216" t="s">
        <v>5</v>
      </c>
      <c r="BM216" t="s">
        <v>5</v>
      </c>
      <c r="BN216" t="s">
        <v>5</v>
      </c>
      <c r="BO216" t="s">
        <v>1472</v>
      </c>
      <c r="BP216">
        <v>472</v>
      </c>
      <c r="BQ216">
        <v>1159</v>
      </c>
      <c r="BR216">
        <v>1091</v>
      </c>
      <c r="BS216" t="s">
        <v>1345</v>
      </c>
      <c r="BT216" t="s">
        <v>1670</v>
      </c>
      <c r="BU216" t="s">
        <v>1830</v>
      </c>
      <c r="BV216" t="s">
        <v>1845</v>
      </c>
      <c r="BW216" t="s">
        <v>1818</v>
      </c>
      <c r="BX216" t="s">
        <v>2112</v>
      </c>
      <c r="BY216" s="44" t="str">
        <f t="shared" si="3"/>
        <v>Show location</v>
      </c>
    </row>
    <row r="217" spans="1:77" x14ac:dyDescent="0.3">
      <c r="A217" s="51" t="s">
        <v>1502</v>
      </c>
      <c r="B217" t="s">
        <v>2650</v>
      </c>
      <c r="C217" t="s">
        <v>2647</v>
      </c>
      <c r="D217" t="s">
        <v>2648</v>
      </c>
      <c r="E217" t="s">
        <v>102</v>
      </c>
      <c r="F217" t="s">
        <v>1345</v>
      </c>
      <c r="G217" t="s">
        <v>1482</v>
      </c>
      <c r="H217" t="s">
        <v>1830</v>
      </c>
      <c r="I217" t="s">
        <v>1670</v>
      </c>
      <c r="J217" t="s">
        <v>1490</v>
      </c>
      <c r="K217" t="s">
        <v>1845</v>
      </c>
      <c r="L217" t="s">
        <v>910</v>
      </c>
      <c r="M217" t="s">
        <v>343</v>
      </c>
      <c r="N217" t="s">
        <v>1470</v>
      </c>
      <c r="O217">
        <v>11.37865</v>
      </c>
      <c r="P217">
        <v>24.426483000000001</v>
      </c>
      <c r="Q217" t="s">
        <v>1</v>
      </c>
      <c r="R217" t="s">
        <v>95</v>
      </c>
      <c r="S217">
        <v>750</v>
      </c>
      <c r="T217">
        <v>6200</v>
      </c>
      <c r="U217">
        <v>170</v>
      </c>
      <c r="V217">
        <v>1400</v>
      </c>
      <c r="Y217">
        <v>70</v>
      </c>
      <c r="Z217">
        <v>571</v>
      </c>
      <c r="AA217">
        <v>30</v>
      </c>
      <c r="AB217">
        <v>245</v>
      </c>
      <c r="AC217">
        <v>20</v>
      </c>
      <c r="AD217">
        <v>171</v>
      </c>
      <c r="AE217">
        <v>30</v>
      </c>
      <c r="AF217">
        <v>250</v>
      </c>
      <c r="AG217">
        <v>20</v>
      </c>
      <c r="AH217">
        <v>163</v>
      </c>
      <c r="AI217" t="s">
        <v>1345</v>
      </c>
      <c r="AJ217" t="s">
        <v>1378</v>
      </c>
      <c r="AK217" t="s">
        <v>1345</v>
      </c>
      <c r="AL217" t="s">
        <v>1383</v>
      </c>
      <c r="AM217" t="s">
        <v>1345</v>
      </c>
      <c r="AN217" t="s">
        <v>904</v>
      </c>
      <c r="AO217" t="s">
        <v>1745</v>
      </c>
      <c r="AP217" t="s">
        <v>1933</v>
      </c>
      <c r="AQ217" t="s">
        <v>1946</v>
      </c>
      <c r="AR217" t="s">
        <v>1471</v>
      </c>
      <c r="AX217">
        <v>170</v>
      </c>
      <c r="AZ217">
        <v>80</v>
      </c>
      <c r="BA217">
        <v>103</v>
      </c>
      <c r="BB217">
        <v>69</v>
      </c>
      <c r="BC217">
        <v>80</v>
      </c>
      <c r="BD217">
        <v>172</v>
      </c>
      <c r="BE217">
        <v>265</v>
      </c>
      <c r="BF217">
        <v>207</v>
      </c>
      <c r="BG217">
        <v>218</v>
      </c>
      <c r="BH217">
        <v>126</v>
      </c>
      <c r="BI217">
        <v>80</v>
      </c>
      <c r="BJ217" t="s">
        <v>1334</v>
      </c>
      <c r="BK217" t="s">
        <v>2</v>
      </c>
      <c r="BL217" t="s">
        <v>5</v>
      </c>
      <c r="BM217" t="s">
        <v>5</v>
      </c>
      <c r="BN217" t="s">
        <v>5</v>
      </c>
      <c r="BO217" t="s">
        <v>1472</v>
      </c>
      <c r="BP217">
        <v>471</v>
      </c>
      <c r="BQ217">
        <v>654</v>
      </c>
      <c r="BR217">
        <v>746</v>
      </c>
      <c r="BS217" t="s">
        <v>1345</v>
      </c>
      <c r="BT217" t="s">
        <v>1670</v>
      </c>
      <c r="BU217" t="s">
        <v>1830</v>
      </c>
      <c r="BV217" t="s">
        <v>1845</v>
      </c>
      <c r="BW217" t="s">
        <v>1829</v>
      </c>
      <c r="BX217" t="s">
        <v>2033</v>
      </c>
      <c r="BY217" s="44" t="str">
        <f t="shared" si="3"/>
        <v>Show location</v>
      </c>
    </row>
    <row r="218" spans="1:77" x14ac:dyDescent="0.3">
      <c r="A218" s="51" t="s">
        <v>1477</v>
      </c>
      <c r="B218" t="s">
        <v>2650</v>
      </c>
      <c r="C218" t="s">
        <v>2647</v>
      </c>
      <c r="D218" t="s">
        <v>2648</v>
      </c>
      <c r="E218" t="s">
        <v>102</v>
      </c>
      <c r="F218" t="s">
        <v>1345</v>
      </c>
      <c r="G218" t="s">
        <v>1482</v>
      </c>
      <c r="H218" t="s">
        <v>1830</v>
      </c>
      <c r="I218" t="s">
        <v>1670</v>
      </c>
      <c r="J218" t="s">
        <v>1490</v>
      </c>
      <c r="K218" t="s">
        <v>1845</v>
      </c>
      <c r="L218" t="s">
        <v>911</v>
      </c>
      <c r="M218" t="s">
        <v>344</v>
      </c>
      <c r="N218" t="s">
        <v>1470</v>
      </c>
      <c r="O218">
        <v>11.3995</v>
      </c>
      <c r="P218">
        <v>24.280083000000001</v>
      </c>
      <c r="Q218" t="s">
        <v>1</v>
      </c>
      <c r="R218" t="s">
        <v>95</v>
      </c>
      <c r="S218">
        <v>145</v>
      </c>
      <c r="T218">
        <v>1640</v>
      </c>
      <c r="U218">
        <v>100</v>
      </c>
      <c r="V218">
        <v>940</v>
      </c>
      <c r="Y218">
        <v>100</v>
      </c>
      <c r="Z218">
        <v>940</v>
      </c>
      <c r="AI218" t="s">
        <v>1345</v>
      </c>
      <c r="AJ218" t="s">
        <v>1681</v>
      </c>
      <c r="AK218" t="s">
        <v>1344</v>
      </c>
      <c r="AO218" t="s">
        <v>1745</v>
      </c>
      <c r="AP218" t="s">
        <v>1933</v>
      </c>
      <c r="AQ218" t="s">
        <v>1471</v>
      </c>
      <c r="AR218" t="s">
        <v>1471</v>
      </c>
      <c r="AX218">
        <v>100</v>
      </c>
      <c r="AZ218">
        <v>35</v>
      </c>
      <c r="BA218">
        <v>26</v>
      </c>
      <c r="BB218">
        <v>44</v>
      </c>
      <c r="BC218">
        <v>61</v>
      </c>
      <c r="BD218">
        <v>97</v>
      </c>
      <c r="BE218">
        <v>203</v>
      </c>
      <c r="BF218">
        <v>184</v>
      </c>
      <c r="BG218">
        <v>220</v>
      </c>
      <c r="BH218">
        <v>26</v>
      </c>
      <c r="BI218">
        <v>44</v>
      </c>
      <c r="BJ218" t="s">
        <v>1334</v>
      </c>
      <c r="BK218" t="s">
        <v>2</v>
      </c>
      <c r="BL218" t="s">
        <v>5</v>
      </c>
      <c r="BM218" t="s">
        <v>5</v>
      </c>
      <c r="BN218" t="s">
        <v>7</v>
      </c>
      <c r="BO218" t="s">
        <v>1472</v>
      </c>
      <c r="BP218">
        <v>470</v>
      </c>
      <c r="BQ218">
        <v>386</v>
      </c>
      <c r="BR218">
        <v>554</v>
      </c>
      <c r="BS218" t="s">
        <v>1345</v>
      </c>
      <c r="BT218" t="s">
        <v>1670</v>
      </c>
      <c r="BU218" t="s">
        <v>1830</v>
      </c>
      <c r="BV218" t="s">
        <v>1845</v>
      </c>
      <c r="BW218" t="s">
        <v>1829</v>
      </c>
      <c r="BX218" t="s">
        <v>1978</v>
      </c>
      <c r="BY218" s="44" t="str">
        <f t="shared" si="3"/>
        <v>Show location</v>
      </c>
    </row>
    <row r="219" spans="1:77" x14ac:dyDescent="0.3">
      <c r="A219" s="51" t="s">
        <v>1532</v>
      </c>
      <c r="B219" t="s">
        <v>2650</v>
      </c>
      <c r="C219" t="s">
        <v>2647</v>
      </c>
      <c r="D219" t="s">
        <v>2648</v>
      </c>
      <c r="E219" t="s">
        <v>102</v>
      </c>
      <c r="F219" t="s">
        <v>1345</v>
      </c>
      <c r="G219" t="s">
        <v>1482</v>
      </c>
      <c r="H219" t="s">
        <v>1830</v>
      </c>
      <c r="I219" t="s">
        <v>1380</v>
      </c>
      <c r="J219" t="s">
        <v>1537</v>
      </c>
      <c r="K219" t="s">
        <v>1888</v>
      </c>
      <c r="L219" t="s">
        <v>33</v>
      </c>
      <c r="M219" t="s">
        <v>34</v>
      </c>
      <c r="N219" t="s">
        <v>1493</v>
      </c>
      <c r="O219">
        <v>11.314204</v>
      </c>
      <c r="P219">
        <v>25.210567999999999</v>
      </c>
      <c r="Q219" t="s">
        <v>1</v>
      </c>
      <c r="R219" t="s">
        <v>95</v>
      </c>
      <c r="S219">
        <v>47</v>
      </c>
      <c r="T219">
        <v>329</v>
      </c>
      <c r="U219">
        <v>67</v>
      </c>
      <c r="V219">
        <v>316</v>
      </c>
      <c r="AG219">
        <v>67</v>
      </c>
      <c r="AH219">
        <v>316</v>
      </c>
      <c r="AI219" t="s">
        <v>1345</v>
      </c>
      <c r="AJ219" t="s">
        <v>1380</v>
      </c>
      <c r="AO219" t="s">
        <v>1933</v>
      </c>
      <c r="AP219" t="s">
        <v>1745</v>
      </c>
      <c r="AQ219" t="s">
        <v>1471</v>
      </c>
      <c r="AR219" t="s">
        <v>1471</v>
      </c>
      <c r="AX219">
        <v>67</v>
      </c>
      <c r="AZ219">
        <v>4</v>
      </c>
      <c r="BA219">
        <v>0</v>
      </c>
      <c r="BB219">
        <v>31</v>
      </c>
      <c r="BC219">
        <v>40</v>
      </c>
      <c r="BD219">
        <v>53</v>
      </c>
      <c r="BE219">
        <v>57</v>
      </c>
      <c r="BF219">
        <v>57</v>
      </c>
      <c r="BG219">
        <v>61</v>
      </c>
      <c r="BH219">
        <v>9</v>
      </c>
      <c r="BI219">
        <v>4</v>
      </c>
      <c r="BJ219" t="s">
        <v>1334</v>
      </c>
      <c r="BK219" t="s">
        <v>2</v>
      </c>
      <c r="BL219" t="s">
        <v>7</v>
      </c>
      <c r="BM219" t="s">
        <v>7</v>
      </c>
      <c r="BN219" t="s">
        <v>7</v>
      </c>
      <c r="BO219" t="s">
        <v>1472</v>
      </c>
      <c r="BP219">
        <v>985</v>
      </c>
      <c r="BQ219">
        <v>154</v>
      </c>
      <c r="BR219">
        <v>162</v>
      </c>
      <c r="BS219" t="s">
        <v>1345</v>
      </c>
      <c r="BT219" t="s">
        <v>1383</v>
      </c>
      <c r="BU219" t="s">
        <v>1830</v>
      </c>
      <c r="BV219" t="s">
        <v>1847</v>
      </c>
      <c r="BW219" t="s">
        <v>1818</v>
      </c>
      <c r="BX219" t="s">
        <v>2236</v>
      </c>
      <c r="BY219" s="44" t="str">
        <f t="shared" si="3"/>
        <v>Show location</v>
      </c>
    </row>
    <row r="220" spans="1:77" x14ac:dyDescent="0.3">
      <c r="A220" s="51" t="s">
        <v>1547</v>
      </c>
      <c r="B220" t="s">
        <v>2650</v>
      </c>
      <c r="C220" t="s">
        <v>2647</v>
      </c>
      <c r="D220" t="s">
        <v>2648</v>
      </c>
      <c r="E220" t="s">
        <v>102</v>
      </c>
      <c r="F220" t="s">
        <v>1345</v>
      </c>
      <c r="G220" t="s">
        <v>1482</v>
      </c>
      <c r="H220" t="s">
        <v>1830</v>
      </c>
      <c r="I220" t="s">
        <v>1380</v>
      </c>
      <c r="J220" t="s">
        <v>1537</v>
      </c>
      <c r="K220" t="s">
        <v>1888</v>
      </c>
      <c r="L220" t="s">
        <v>912</v>
      </c>
      <c r="M220" t="s">
        <v>345</v>
      </c>
      <c r="N220" t="s">
        <v>1470</v>
      </c>
      <c r="O220">
        <v>11.253299999999999</v>
      </c>
      <c r="P220">
        <v>25.143916999999998</v>
      </c>
      <c r="Q220" t="s">
        <v>6</v>
      </c>
      <c r="R220" t="s">
        <v>2612</v>
      </c>
      <c r="S220">
        <v>26757</v>
      </c>
      <c r="T220">
        <v>133785</v>
      </c>
      <c r="U220">
        <v>26998</v>
      </c>
      <c r="V220">
        <v>134856</v>
      </c>
      <c r="W220">
        <v>17400</v>
      </c>
      <c r="X220">
        <v>87000</v>
      </c>
      <c r="Y220">
        <v>9357</v>
      </c>
      <c r="Z220">
        <v>46785</v>
      </c>
      <c r="AE220">
        <v>41</v>
      </c>
      <c r="AF220">
        <v>190</v>
      </c>
      <c r="AG220">
        <v>200</v>
      </c>
      <c r="AH220">
        <v>881</v>
      </c>
      <c r="AI220" t="s">
        <v>1345</v>
      </c>
      <c r="AJ220" t="s">
        <v>1380</v>
      </c>
      <c r="AK220" t="s">
        <v>1347</v>
      </c>
      <c r="AL220" t="s">
        <v>1704</v>
      </c>
      <c r="AO220" t="s">
        <v>1933</v>
      </c>
      <c r="AP220" t="s">
        <v>1745</v>
      </c>
      <c r="AQ220" t="s">
        <v>1471</v>
      </c>
      <c r="AR220" t="s">
        <v>1471</v>
      </c>
      <c r="AS220">
        <v>26998</v>
      </c>
      <c r="AZ220">
        <v>4087</v>
      </c>
      <c r="BA220">
        <v>2724</v>
      </c>
      <c r="BB220">
        <v>9535</v>
      </c>
      <c r="BC220">
        <v>9535</v>
      </c>
      <c r="BD220">
        <v>23157</v>
      </c>
      <c r="BE220">
        <v>21795</v>
      </c>
      <c r="BF220">
        <v>27244</v>
      </c>
      <c r="BG220">
        <v>29968</v>
      </c>
      <c r="BH220">
        <v>5449</v>
      </c>
      <c r="BI220">
        <v>1362</v>
      </c>
      <c r="BJ220" t="s">
        <v>1334</v>
      </c>
      <c r="BK220" t="s">
        <v>2</v>
      </c>
      <c r="BL220" t="s">
        <v>5</v>
      </c>
      <c r="BM220" t="s">
        <v>5</v>
      </c>
      <c r="BN220" t="s">
        <v>5</v>
      </c>
      <c r="BO220" t="s">
        <v>1472</v>
      </c>
      <c r="BP220">
        <v>987</v>
      </c>
      <c r="BQ220">
        <v>69472</v>
      </c>
      <c r="BR220">
        <v>65384</v>
      </c>
      <c r="BS220" t="s">
        <v>1345</v>
      </c>
      <c r="BT220" t="s">
        <v>1380</v>
      </c>
      <c r="BU220" t="s">
        <v>1830</v>
      </c>
      <c r="BV220" t="s">
        <v>1888</v>
      </c>
      <c r="BW220" t="s">
        <v>1829</v>
      </c>
      <c r="BX220" t="s">
        <v>2320</v>
      </c>
      <c r="BY220" s="44" t="str">
        <f t="shared" si="3"/>
        <v>Show location</v>
      </c>
    </row>
    <row r="221" spans="1:77" x14ac:dyDescent="0.3">
      <c r="A221" s="51" t="s">
        <v>1494</v>
      </c>
      <c r="B221" t="s">
        <v>2650</v>
      </c>
      <c r="C221" t="s">
        <v>2647</v>
      </c>
      <c r="D221" t="s">
        <v>2648</v>
      </c>
      <c r="E221" t="s">
        <v>102</v>
      </c>
      <c r="F221" t="s">
        <v>1345</v>
      </c>
      <c r="G221" t="s">
        <v>1482</v>
      </c>
      <c r="H221" t="s">
        <v>1830</v>
      </c>
      <c r="I221" t="s">
        <v>1793</v>
      </c>
      <c r="J221" t="s">
        <v>1483</v>
      </c>
      <c r="K221" t="s">
        <v>1835</v>
      </c>
      <c r="L221" t="s">
        <v>346</v>
      </c>
      <c r="M221" t="s">
        <v>347</v>
      </c>
      <c r="N221" t="s">
        <v>1470</v>
      </c>
      <c r="O221">
        <v>12.49635</v>
      </c>
      <c r="P221">
        <v>24.295667000000002</v>
      </c>
      <c r="Q221" t="s">
        <v>6</v>
      </c>
      <c r="R221" t="s">
        <v>94</v>
      </c>
      <c r="S221">
        <v>516</v>
      </c>
      <c r="T221">
        <v>2540</v>
      </c>
      <c r="U221">
        <v>560</v>
      </c>
      <c r="V221">
        <v>5040</v>
      </c>
      <c r="W221">
        <v>550</v>
      </c>
      <c r="X221">
        <v>4950</v>
      </c>
      <c r="Y221">
        <v>10</v>
      </c>
      <c r="Z221">
        <v>90</v>
      </c>
      <c r="AI221" t="s">
        <v>1345</v>
      </c>
      <c r="AJ221" t="s">
        <v>1793</v>
      </c>
      <c r="AK221" t="s">
        <v>1348</v>
      </c>
      <c r="AL221" t="s">
        <v>1369</v>
      </c>
      <c r="AM221" t="s">
        <v>1346</v>
      </c>
      <c r="AN221" t="s">
        <v>1672</v>
      </c>
      <c r="AO221" t="s">
        <v>1745</v>
      </c>
      <c r="AP221" t="s">
        <v>1933</v>
      </c>
      <c r="AQ221" t="s">
        <v>1471</v>
      </c>
      <c r="AR221" t="s">
        <v>1471</v>
      </c>
      <c r="AS221">
        <v>560</v>
      </c>
      <c r="AZ221">
        <v>180</v>
      </c>
      <c r="BA221">
        <v>180</v>
      </c>
      <c r="BB221">
        <v>612</v>
      </c>
      <c r="BC221">
        <v>504</v>
      </c>
      <c r="BD221">
        <v>756</v>
      </c>
      <c r="BE221">
        <v>1044</v>
      </c>
      <c r="BF221">
        <v>612</v>
      </c>
      <c r="BG221">
        <v>864</v>
      </c>
      <c r="BH221">
        <v>108</v>
      </c>
      <c r="BI221">
        <v>180</v>
      </c>
      <c r="BJ221" t="s">
        <v>1676</v>
      </c>
      <c r="BK221" t="s">
        <v>2</v>
      </c>
      <c r="BL221" t="s">
        <v>3</v>
      </c>
      <c r="BM221" t="s">
        <v>3</v>
      </c>
      <c r="BN221" t="s">
        <v>5</v>
      </c>
      <c r="BO221" t="s">
        <v>1472</v>
      </c>
      <c r="BP221">
        <v>651</v>
      </c>
      <c r="BQ221">
        <v>2268</v>
      </c>
      <c r="BR221">
        <v>2772</v>
      </c>
      <c r="BS221" t="s">
        <v>1345</v>
      </c>
      <c r="BT221" t="s">
        <v>1793</v>
      </c>
      <c r="BU221" t="s">
        <v>1830</v>
      </c>
      <c r="BV221" t="s">
        <v>1835</v>
      </c>
      <c r="BW221" t="s">
        <v>1818</v>
      </c>
      <c r="BX221" t="s">
        <v>2097</v>
      </c>
      <c r="BY221" s="44" t="str">
        <f t="shared" si="3"/>
        <v>Show location</v>
      </c>
    </row>
    <row r="222" spans="1:77" x14ac:dyDescent="0.3">
      <c r="A222" s="51" t="s">
        <v>1532</v>
      </c>
      <c r="B222" t="s">
        <v>2650</v>
      </c>
      <c r="C222" t="s">
        <v>2647</v>
      </c>
      <c r="D222" t="s">
        <v>2648</v>
      </c>
      <c r="E222" t="s">
        <v>102</v>
      </c>
      <c r="F222" t="s">
        <v>1345</v>
      </c>
      <c r="G222" t="s">
        <v>1482</v>
      </c>
      <c r="H222" t="s">
        <v>1830</v>
      </c>
      <c r="I222" t="s">
        <v>1793</v>
      </c>
      <c r="J222" t="s">
        <v>1483</v>
      </c>
      <c r="K222" t="s">
        <v>1835</v>
      </c>
      <c r="L222" t="s">
        <v>913</v>
      </c>
      <c r="M222" t="s">
        <v>348</v>
      </c>
      <c r="N222" t="s">
        <v>1470</v>
      </c>
      <c r="O222">
        <v>12.369300000000001</v>
      </c>
      <c r="P222">
        <v>23.970120000000001</v>
      </c>
      <c r="Q222" t="s">
        <v>1</v>
      </c>
      <c r="R222" t="s">
        <v>95</v>
      </c>
      <c r="S222">
        <v>20</v>
      </c>
      <c r="T222">
        <v>120</v>
      </c>
      <c r="U222">
        <v>20</v>
      </c>
      <c r="V222">
        <v>100</v>
      </c>
      <c r="AA222">
        <v>7</v>
      </c>
      <c r="AB222">
        <v>35</v>
      </c>
      <c r="AC222">
        <v>9</v>
      </c>
      <c r="AD222">
        <v>45</v>
      </c>
      <c r="AE222">
        <v>4</v>
      </c>
      <c r="AF222">
        <v>20</v>
      </c>
      <c r="AI222" t="s">
        <v>1345</v>
      </c>
      <c r="AJ222" t="s">
        <v>1793</v>
      </c>
      <c r="AK222" t="s">
        <v>1345</v>
      </c>
      <c r="AL222" t="s">
        <v>1380</v>
      </c>
      <c r="AO222" t="s">
        <v>1946</v>
      </c>
      <c r="AP222" t="s">
        <v>1471</v>
      </c>
      <c r="AQ222" t="s">
        <v>1471</v>
      </c>
      <c r="AR222" t="s">
        <v>1471</v>
      </c>
      <c r="AT222">
        <v>20</v>
      </c>
      <c r="AZ222">
        <v>5</v>
      </c>
      <c r="BA222">
        <v>4</v>
      </c>
      <c r="BB222">
        <v>7</v>
      </c>
      <c r="BC222">
        <v>11</v>
      </c>
      <c r="BD222">
        <v>5</v>
      </c>
      <c r="BE222">
        <v>8</v>
      </c>
      <c r="BF222">
        <v>20</v>
      </c>
      <c r="BG222">
        <v>26</v>
      </c>
      <c r="BH222">
        <v>8</v>
      </c>
      <c r="BI222">
        <v>6</v>
      </c>
      <c r="BJ222" t="s">
        <v>1676</v>
      </c>
      <c r="BK222" t="s">
        <v>2</v>
      </c>
      <c r="BL222" t="s">
        <v>5</v>
      </c>
      <c r="BM222" t="s">
        <v>3</v>
      </c>
      <c r="BN222" t="s">
        <v>3</v>
      </c>
      <c r="BO222" t="s">
        <v>1472</v>
      </c>
      <c r="BP222">
        <v>663</v>
      </c>
      <c r="BQ222">
        <v>45</v>
      </c>
      <c r="BR222">
        <v>55</v>
      </c>
      <c r="BS222" t="s">
        <v>1345</v>
      </c>
      <c r="BT222" t="s">
        <v>1793</v>
      </c>
      <c r="BU222" t="s">
        <v>1814</v>
      </c>
      <c r="BV222" t="s">
        <v>1835</v>
      </c>
      <c r="BW222" t="s">
        <v>1816</v>
      </c>
      <c r="BX222" t="s">
        <v>2237</v>
      </c>
      <c r="BY222" s="44" t="str">
        <f t="shared" si="3"/>
        <v>Show location</v>
      </c>
    </row>
    <row r="223" spans="1:77" x14ac:dyDescent="0.3">
      <c r="A223" s="51" t="s">
        <v>1530</v>
      </c>
      <c r="B223" t="s">
        <v>2650</v>
      </c>
      <c r="C223" t="s">
        <v>2647</v>
      </c>
      <c r="D223" t="s">
        <v>2648</v>
      </c>
      <c r="E223" t="s">
        <v>102</v>
      </c>
      <c r="F223" t="s">
        <v>1345</v>
      </c>
      <c r="G223" t="s">
        <v>1482</v>
      </c>
      <c r="H223" t="s">
        <v>1830</v>
      </c>
      <c r="I223" t="s">
        <v>1793</v>
      </c>
      <c r="J223" t="s">
        <v>1483</v>
      </c>
      <c r="K223" t="s">
        <v>1835</v>
      </c>
      <c r="L223" t="s">
        <v>914</v>
      </c>
      <c r="M223" t="s">
        <v>349</v>
      </c>
      <c r="N223" t="s">
        <v>1470</v>
      </c>
      <c r="O223">
        <v>12.589683000000001</v>
      </c>
      <c r="P223">
        <v>24.329433000000002</v>
      </c>
      <c r="Q223" t="s">
        <v>1</v>
      </c>
      <c r="R223" t="s">
        <v>95</v>
      </c>
      <c r="S223">
        <v>10</v>
      </c>
      <c r="T223">
        <v>57</v>
      </c>
      <c r="U223">
        <v>8</v>
      </c>
      <c r="V223">
        <v>40</v>
      </c>
      <c r="W223">
        <v>6</v>
      </c>
      <c r="X223">
        <v>30</v>
      </c>
      <c r="Y223">
        <v>2</v>
      </c>
      <c r="Z223">
        <v>10</v>
      </c>
      <c r="AI223" t="s">
        <v>1345</v>
      </c>
      <c r="AJ223" t="s">
        <v>948</v>
      </c>
      <c r="AK223" t="s">
        <v>1346</v>
      </c>
      <c r="AL223" t="s">
        <v>1371</v>
      </c>
      <c r="AO223" t="s">
        <v>1745</v>
      </c>
      <c r="AP223" t="s">
        <v>1471</v>
      </c>
      <c r="AQ223" t="s">
        <v>1471</v>
      </c>
      <c r="AR223" t="s">
        <v>1471</v>
      </c>
      <c r="AT223">
        <v>8</v>
      </c>
      <c r="AZ223">
        <v>3</v>
      </c>
      <c r="BA223">
        <v>3</v>
      </c>
      <c r="BB223">
        <v>3</v>
      </c>
      <c r="BC223">
        <v>4</v>
      </c>
      <c r="BD223">
        <v>6</v>
      </c>
      <c r="BE223">
        <v>7</v>
      </c>
      <c r="BF223">
        <v>5</v>
      </c>
      <c r="BG223">
        <v>7</v>
      </c>
      <c r="BH223">
        <v>2</v>
      </c>
      <c r="BI223">
        <v>0</v>
      </c>
      <c r="BJ223" t="s">
        <v>1334</v>
      </c>
      <c r="BK223" t="s">
        <v>2</v>
      </c>
      <c r="BL223" t="s">
        <v>5</v>
      </c>
      <c r="BM223" t="s">
        <v>3</v>
      </c>
      <c r="BN223" t="s">
        <v>5</v>
      </c>
      <c r="BO223" t="s">
        <v>1472</v>
      </c>
      <c r="BP223">
        <v>662</v>
      </c>
      <c r="BQ223">
        <v>19</v>
      </c>
      <c r="BR223">
        <v>21</v>
      </c>
      <c r="BS223" t="s">
        <v>1345</v>
      </c>
      <c r="BT223" t="s">
        <v>1793</v>
      </c>
      <c r="BU223" t="s">
        <v>1830</v>
      </c>
      <c r="BV223" t="s">
        <v>1835</v>
      </c>
      <c r="BW223" t="s">
        <v>1829</v>
      </c>
      <c r="BX223" t="s">
        <v>2220</v>
      </c>
      <c r="BY223" s="44" t="str">
        <f t="shared" si="3"/>
        <v>Show location</v>
      </c>
    </row>
    <row r="224" spans="1:77" x14ac:dyDescent="0.3">
      <c r="A224" s="51" t="s">
        <v>1539</v>
      </c>
      <c r="B224" t="s">
        <v>2650</v>
      </c>
      <c r="C224" t="s">
        <v>2647</v>
      </c>
      <c r="D224" t="s">
        <v>2648</v>
      </c>
      <c r="E224" t="s">
        <v>102</v>
      </c>
      <c r="F224" t="s">
        <v>1345</v>
      </c>
      <c r="G224" t="s">
        <v>1482</v>
      </c>
      <c r="H224" t="s">
        <v>1830</v>
      </c>
      <c r="I224" t="s">
        <v>1793</v>
      </c>
      <c r="J224" t="s">
        <v>1483</v>
      </c>
      <c r="K224" t="s">
        <v>1835</v>
      </c>
      <c r="L224" t="s">
        <v>915</v>
      </c>
      <c r="M224" t="s">
        <v>350</v>
      </c>
      <c r="N224" t="s">
        <v>1470</v>
      </c>
      <c r="O224">
        <v>12.707100000000001</v>
      </c>
      <c r="P224">
        <v>24.121732999999999</v>
      </c>
      <c r="Q224" t="s">
        <v>1</v>
      </c>
      <c r="R224" t="s">
        <v>95</v>
      </c>
      <c r="S224">
        <v>19</v>
      </c>
      <c r="T224">
        <v>95</v>
      </c>
      <c r="U224">
        <v>15</v>
      </c>
      <c r="V224">
        <v>110</v>
      </c>
      <c r="W224">
        <v>15</v>
      </c>
      <c r="X224">
        <v>110</v>
      </c>
      <c r="AI224" t="s">
        <v>1345</v>
      </c>
      <c r="AJ224" t="s">
        <v>1793</v>
      </c>
      <c r="AK224" t="s">
        <v>1348</v>
      </c>
      <c r="AL224" t="s">
        <v>1369</v>
      </c>
      <c r="AO224" t="s">
        <v>1933</v>
      </c>
      <c r="AP224" t="s">
        <v>1471</v>
      </c>
      <c r="AQ224" t="s">
        <v>1471</v>
      </c>
      <c r="AR224" t="s">
        <v>1471</v>
      </c>
      <c r="AT224">
        <v>15</v>
      </c>
      <c r="AZ224">
        <v>3</v>
      </c>
      <c r="BA224">
        <v>2</v>
      </c>
      <c r="BB224">
        <v>9</v>
      </c>
      <c r="BC224">
        <v>13</v>
      </c>
      <c r="BD224">
        <v>15</v>
      </c>
      <c r="BE224">
        <v>19</v>
      </c>
      <c r="BF224">
        <v>17</v>
      </c>
      <c r="BG224">
        <v>25</v>
      </c>
      <c r="BH224">
        <v>5</v>
      </c>
      <c r="BI224">
        <v>2</v>
      </c>
      <c r="BJ224" t="s">
        <v>1334</v>
      </c>
      <c r="BK224" t="s">
        <v>2</v>
      </c>
      <c r="BL224" t="s">
        <v>5</v>
      </c>
      <c r="BM224" t="s">
        <v>3</v>
      </c>
      <c r="BN224" t="s">
        <v>5</v>
      </c>
      <c r="BO224" t="s">
        <v>1472</v>
      </c>
      <c r="BP224">
        <v>665</v>
      </c>
      <c r="BQ224">
        <v>49</v>
      </c>
      <c r="BR224">
        <v>61</v>
      </c>
      <c r="BS224" t="s">
        <v>1345</v>
      </c>
      <c r="BT224" t="s">
        <v>1793</v>
      </c>
      <c r="BU224" t="s">
        <v>1830</v>
      </c>
      <c r="BV224" t="s">
        <v>1835</v>
      </c>
      <c r="BW224" t="s">
        <v>1818</v>
      </c>
      <c r="BX224" t="s">
        <v>2262</v>
      </c>
      <c r="BY224" s="44" t="str">
        <f t="shared" si="3"/>
        <v>Show location</v>
      </c>
    </row>
    <row r="225" spans="1:77" x14ac:dyDescent="0.3">
      <c r="A225" s="51" t="s">
        <v>1467</v>
      </c>
      <c r="B225" t="s">
        <v>2650</v>
      </c>
      <c r="C225" t="s">
        <v>2647</v>
      </c>
      <c r="D225" t="s">
        <v>2648</v>
      </c>
      <c r="E225" t="s">
        <v>102</v>
      </c>
      <c r="F225" t="s">
        <v>1345</v>
      </c>
      <c r="G225" t="s">
        <v>1482</v>
      </c>
      <c r="H225" t="s">
        <v>1830</v>
      </c>
      <c r="I225" t="s">
        <v>1793</v>
      </c>
      <c r="J225" t="s">
        <v>1483</v>
      </c>
      <c r="K225" t="s">
        <v>1835</v>
      </c>
      <c r="L225" t="s">
        <v>916</v>
      </c>
      <c r="M225" t="s">
        <v>351</v>
      </c>
      <c r="N225" t="s">
        <v>1470</v>
      </c>
      <c r="O225">
        <v>12.504816999999999</v>
      </c>
      <c r="P225">
        <v>24.292217000000001</v>
      </c>
      <c r="Q225" t="s">
        <v>6</v>
      </c>
      <c r="R225" t="s">
        <v>94</v>
      </c>
      <c r="S225">
        <v>406</v>
      </c>
      <c r="T225">
        <v>1330</v>
      </c>
      <c r="U225">
        <v>420</v>
      </c>
      <c r="V225">
        <v>1600</v>
      </c>
      <c r="W225">
        <v>412</v>
      </c>
      <c r="X225">
        <v>1550</v>
      </c>
      <c r="Y225">
        <v>8</v>
      </c>
      <c r="Z225">
        <v>50</v>
      </c>
      <c r="AI225" t="s">
        <v>1345</v>
      </c>
      <c r="AJ225" t="s">
        <v>1793</v>
      </c>
      <c r="AK225" t="s">
        <v>1344</v>
      </c>
      <c r="AL225" t="s">
        <v>1678</v>
      </c>
      <c r="AO225" t="s">
        <v>1745</v>
      </c>
      <c r="AP225" t="s">
        <v>1933</v>
      </c>
      <c r="AQ225" t="s">
        <v>1471</v>
      </c>
      <c r="AR225" t="s">
        <v>1471</v>
      </c>
      <c r="AS225">
        <v>420</v>
      </c>
      <c r="AZ225">
        <v>41</v>
      </c>
      <c r="BA225">
        <v>14</v>
      </c>
      <c r="BB225">
        <v>191</v>
      </c>
      <c r="BC225">
        <v>178</v>
      </c>
      <c r="BD225">
        <v>328</v>
      </c>
      <c r="BE225">
        <v>260</v>
      </c>
      <c r="BF225">
        <v>260</v>
      </c>
      <c r="BG225">
        <v>246</v>
      </c>
      <c r="BH225">
        <v>55</v>
      </c>
      <c r="BI225">
        <v>27</v>
      </c>
      <c r="BJ225" t="s">
        <v>1676</v>
      </c>
      <c r="BK225" t="s">
        <v>2</v>
      </c>
      <c r="BL225" t="s">
        <v>5</v>
      </c>
      <c r="BM225" t="s">
        <v>3</v>
      </c>
      <c r="BN225" t="s">
        <v>3</v>
      </c>
      <c r="BO225" t="s">
        <v>1472</v>
      </c>
      <c r="BP225">
        <v>648</v>
      </c>
      <c r="BQ225">
        <v>875</v>
      </c>
      <c r="BR225">
        <v>725</v>
      </c>
      <c r="BS225" t="s">
        <v>1345</v>
      </c>
      <c r="BT225" t="s">
        <v>1793</v>
      </c>
      <c r="BU225" t="s">
        <v>1830</v>
      </c>
      <c r="BV225" t="s">
        <v>1835</v>
      </c>
      <c r="BW225" t="s">
        <v>1818</v>
      </c>
      <c r="BX225" t="s">
        <v>1967</v>
      </c>
      <c r="BY225" s="44" t="str">
        <f t="shared" si="3"/>
        <v>Show location</v>
      </c>
    </row>
    <row r="226" spans="1:77" x14ac:dyDescent="0.3">
      <c r="A226" s="51" t="s">
        <v>1476</v>
      </c>
      <c r="B226" t="s">
        <v>2650</v>
      </c>
      <c r="C226" t="s">
        <v>2647</v>
      </c>
      <c r="D226" t="s">
        <v>2648</v>
      </c>
      <c r="E226" t="s">
        <v>102</v>
      </c>
      <c r="F226" t="s">
        <v>1345</v>
      </c>
      <c r="G226" t="s">
        <v>1482</v>
      </c>
      <c r="H226" t="s">
        <v>1830</v>
      </c>
      <c r="I226" t="s">
        <v>1793</v>
      </c>
      <c r="J226" t="s">
        <v>1483</v>
      </c>
      <c r="K226" t="s">
        <v>1835</v>
      </c>
      <c r="L226" t="s">
        <v>917</v>
      </c>
      <c r="M226" t="s">
        <v>352</v>
      </c>
      <c r="N226" t="s">
        <v>1470</v>
      </c>
      <c r="O226">
        <v>12.515233</v>
      </c>
      <c r="P226">
        <v>24.293417000000002</v>
      </c>
      <c r="Q226" t="s">
        <v>6</v>
      </c>
      <c r="R226" t="s">
        <v>94</v>
      </c>
      <c r="S226">
        <v>836</v>
      </c>
      <c r="T226">
        <v>3046</v>
      </c>
      <c r="U226">
        <v>467</v>
      </c>
      <c r="V226">
        <v>2320</v>
      </c>
      <c r="W226">
        <v>450</v>
      </c>
      <c r="X226">
        <v>2250</v>
      </c>
      <c r="Y226">
        <v>15</v>
      </c>
      <c r="Z226">
        <v>61</v>
      </c>
      <c r="AA226">
        <v>2</v>
      </c>
      <c r="AB226">
        <v>9</v>
      </c>
      <c r="AI226" t="s">
        <v>1345</v>
      </c>
      <c r="AJ226" t="s">
        <v>1677</v>
      </c>
      <c r="AK226" t="s">
        <v>1345</v>
      </c>
      <c r="AL226" t="s">
        <v>1382</v>
      </c>
      <c r="AM226" t="s">
        <v>1345</v>
      </c>
      <c r="AN226" t="s">
        <v>1793</v>
      </c>
      <c r="AO226" t="s">
        <v>1745</v>
      </c>
      <c r="AP226" t="s">
        <v>1933</v>
      </c>
      <c r="AQ226" t="s">
        <v>1471</v>
      </c>
      <c r="AR226" t="s">
        <v>1471</v>
      </c>
      <c r="AS226">
        <v>467</v>
      </c>
      <c r="AZ226">
        <v>18</v>
      </c>
      <c r="BA226">
        <v>70</v>
      </c>
      <c r="BB226">
        <v>264</v>
      </c>
      <c r="BC226">
        <v>176</v>
      </c>
      <c r="BD226">
        <v>475</v>
      </c>
      <c r="BE226">
        <v>385</v>
      </c>
      <c r="BF226">
        <v>299</v>
      </c>
      <c r="BG226">
        <v>422</v>
      </c>
      <c r="BH226">
        <v>123</v>
      </c>
      <c r="BI226">
        <v>88</v>
      </c>
      <c r="BJ226" t="s">
        <v>1676</v>
      </c>
      <c r="BK226" t="s">
        <v>2</v>
      </c>
      <c r="BL226" t="s">
        <v>5</v>
      </c>
      <c r="BM226" t="s">
        <v>4</v>
      </c>
      <c r="BN226" t="s">
        <v>5</v>
      </c>
      <c r="BO226" t="s">
        <v>1472</v>
      </c>
      <c r="BP226">
        <v>649</v>
      </c>
      <c r="BQ226">
        <v>1179</v>
      </c>
      <c r="BR226">
        <v>1141</v>
      </c>
      <c r="BS226" t="s">
        <v>1345</v>
      </c>
      <c r="BT226" t="s">
        <v>1793</v>
      </c>
      <c r="BU226" t="s">
        <v>1830</v>
      </c>
      <c r="BV226" t="s">
        <v>1835</v>
      </c>
      <c r="BW226" t="s">
        <v>1818</v>
      </c>
      <c r="BX226" t="s">
        <v>1965</v>
      </c>
      <c r="BY226" s="44" t="str">
        <f t="shared" si="3"/>
        <v>Show location</v>
      </c>
    </row>
    <row r="227" spans="1:77" x14ac:dyDescent="0.3">
      <c r="A227" s="51" t="s">
        <v>1477</v>
      </c>
      <c r="B227" t="s">
        <v>2650</v>
      </c>
      <c r="C227" t="s">
        <v>2647</v>
      </c>
      <c r="D227" t="s">
        <v>2648</v>
      </c>
      <c r="E227" t="s">
        <v>102</v>
      </c>
      <c r="F227" t="s">
        <v>1345</v>
      </c>
      <c r="G227" t="s">
        <v>1482</v>
      </c>
      <c r="H227" t="s">
        <v>1830</v>
      </c>
      <c r="I227" t="s">
        <v>1793</v>
      </c>
      <c r="J227" t="s">
        <v>1483</v>
      </c>
      <c r="K227" t="s">
        <v>1835</v>
      </c>
      <c r="L227" t="s">
        <v>918</v>
      </c>
      <c r="M227" t="s">
        <v>353</v>
      </c>
      <c r="N227" t="s">
        <v>1470</v>
      </c>
      <c r="O227">
        <v>12.513617</v>
      </c>
      <c r="P227">
        <v>24.277850000000001</v>
      </c>
      <c r="Q227" t="s">
        <v>6</v>
      </c>
      <c r="R227" t="s">
        <v>94</v>
      </c>
      <c r="S227">
        <v>2812</v>
      </c>
      <c r="T227">
        <v>8975</v>
      </c>
      <c r="U227">
        <v>3271</v>
      </c>
      <c r="V227">
        <v>9164</v>
      </c>
      <c r="W227">
        <v>3244</v>
      </c>
      <c r="X227">
        <v>8989</v>
      </c>
      <c r="AE227">
        <v>27</v>
      </c>
      <c r="AF227">
        <v>175</v>
      </c>
      <c r="AI227" t="s">
        <v>1345</v>
      </c>
      <c r="AJ227" t="s">
        <v>1669</v>
      </c>
      <c r="AK227" t="s">
        <v>1345</v>
      </c>
      <c r="AL227" t="s">
        <v>1793</v>
      </c>
      <c r="AM227" t="s">
        <v>1346</v>
      </c>
      <c r="AO227" t="s">
        <v>1745</v>
      </c>
      <c r="AP227" t="s">
        <v>1471</v>
      </c>
      <c r="AQ227" t="s">
        <v>1471</v>
      </c>
      <c r="AR227" t="s">
        <v>1471</v>
      </c>
      <c r="AS227">
        <v>2419</v>
      </c>
      <c r="AT227">
        <v>50</v>
      </c>
      <c r="AW227">
        <v>37</v>
      </c>
      <c r="AX227">
        <v>515</v>
      </c>
      <c r="AY227">
        <v>250</v>
      </c>
      <c r="AZ227">
        <v>666</v>
      </c>
      <c r="BA227">
        <v>250</v>
      </c>
      <c r="BB227">
        <v>1083</v>
      </c>
      <c r="BC227">
        <v>1000</v>
      </c>
      <c r="BD227">
        <v>1416</v>
      </c>
      <c r="BE227">
        <v>1918</v>
      </c>
      <c r="BF227">
        <v>666</v>
      </c>
      <c r="BG227">
        <v>1166</v>
      </c>
      <c r="BH227">
        <v>333</v>
      </c>
      <c r="BI227">
        <v>666</v>
      </c>
      <c r="BJ227" t="s">
        <v>1676</v>
      </c>
      <c r="BK227" t="s">
        <v>2</v>
      </c>
      <c r="BL227" t="s">
        <v>3</v>
      </c>
      <c r="BM227" t="s">
        <v>5</v>
      </c>
      <c r="BN227" t="s">
        <v>3</v>
      </c>
      <c r="BO227" t="s">
        <v>1472</v>
      </c>
      <c r="BP227">
        <v>585</v>
      </c>
      <c r="BQ227">
        <v>4164</v>
      </c>
      <c r="BR227">
        <v>5000</v>
      </c>
      <c r="BS227" t="s">
        <v>1345</v>
      </c>
      <c r="BT227" t="s">
        <v>1793</v>
      </c>
      <c r="BU227" t="s">
        <v>1830</v>
      </c>
      <c r="BV227" t="s">
        <v>1835</v>
      </c>
      <c r="BW227" t="s">
        <v>1818</v>
      </c>
      <c r="BX227" t="s">
        <v>1979</v>
      </c>
      <c r="BY227" s="44" t="str">
        <f t="shared" si="3"/>
        <v>Show location</v>
      </c>
    </row>
    <row r="228" spans="1:77" x14ac:dyDescent="0.3">
      <c r="A228" s="51" t="s">
        <v>1501</v>
      </c>
      <c r="B228" t="s">
        <v>2650</v>
      </c>
      <c r="C228" t="s">
        <v>2647</v>
      </c>
      <c r="D228" t="s">
        <v>2648</v>
      </c>
      <c r="E228" t="s">
        <v>102</v>
      </c>
      <c r="F228" t="s">
        <v>1345</v>
      </c>
      <c r="G228" t="s">
        <v>1482</v>
      </c>
      <c r="H228" t="s">
        <v>1830</v>
      </c>
      <c r="I228" t="s">
        <v>1793</v>
      </c>
      <c r="J228" t="s">
        <v>1483</v>
      </c>
      <c r="K228" t="s">
        <v>1835</v>
      </c>
      <c r="L228" t="s">
        <v>919</v>
      </c>
      <c r="M228" t="s">
        <v>354</v>
      </c>
      <c r="N228" t="s">
        <v>1470</v>
      </c>
      <c r="O228">
        <v>12.496967</v>
      </c>
      <c r="P228">
        <v>24.287400000000002</v>
      </c>
      <c r="Q228" t="s">
        <v>6</v>
      </c>
      <c r="R228" t="s">
        <v>94</v>
      </c>
      <c r="S228">
        <v>4115</v>
      </c>
      <c r="T228">
        <v>10126</v>
      </c>
      <c r="U228">
        <v>2861</v>
      </c>
      <c r="V228">
        <v>11759</v>
      </c>
      <c r="W228">
        <v>2853</v>
      </c>
      <c r="X228">
        <v>11736</v>
      </c>
      <c r="AG228">
        <v>8</v>
      </c>
      <c r="AH228">
        <v>23</v>
      </c>
      <c r="AI228" t="s">
        <v>1345</v>
      </c>
      <c r="AJ228" t="s">
        <v>1793</v>
      </c>
      <c r="AK228" t="s">
        <v>1345</v>
      </c>
      <c r="AL228" t="s">
        <v>1677</v>
      </c>
      <c r="AM228" t="s">
        <v>1348</v>
      </c>
      <c r="AN228" t="s">
        <v>818</v>
      </c>
      <c r="AO228" t="s">
        <v>1745</v>
      </c>
      <c r="AP228" t="s">
        <v>1471</v>
      </c>
      <c r="AQ228" t="s">
        <v>1471</v>
      </c>
      <c r="AR228" t="s">
        <v>1471</v>
      </c>
      <c r="AS228">
        <v>570</v>
      </c>
      <c r="AT228">
        <v>28</v>
      </c>
      <c r="AW228">
        <v>2133</v>
      </c>
      <c r="AX228">
        <v>130</v>
      </c>
      <c r="AZ228">
        <v>228</v>
      </c>
      <c r="BA228">
        <v>342</v>
      </c>
      <c r="BB228">
        <v>913</v>
      </c>
      <c r="BC228">
        <v>1142</v>
      </c>
      <c r="BD228">
        <v>2169</v>
      </c>
      <c r="BE228">
        <v>2056</v>
      </c>
      <c r="BF228">
        <v>2512</v>
      </c>
      <c r="BG228">
        <v>1827</v>
      </c>
      <c r="BH228">
        <v>228</v>
      </c>
      <c r="BI228">
        <v>342</v>
      </c>
      <c r="BJ228" t="s">
        <v>1676</v>
      </c>
      <c r="BK228" t="s">
        <v>2</v>
      </c>
      <c r="BL228" t="s">
        <v>5</v>
      </c>
      <c r="BM228" t="s">
        <v>5</v>
      </c>
      <c r="BN228" t="s">
        <v>5</v>
      </c>
      <c r="BO228" t="s">
        <v>1472</v>
      </c>
      <c r="BP228">
        <v>589</v>
      </c>
      <c r="BQ228">
        <v>6050</v>
      </c>
      <c r="BR228">
        <v>5709</v>
      </c>
      <c r="BS228" t="s">
        <v>1345</v>
      </c>
      <c r="BT228" t="s">
        <v>1793</v>
      </c>
      <c r="BU228" t="s">
        <v>1830</v>
      </c>
      <c r="BV228" t="s">
        <v>1835</v>
      </c>
      <c r="BW228" t="s">
        <v>1818</v>
      </c>
      <c r="BX228" t="s">
        <v>2053</v>
      </c>
      <c r="BY228" s="44" t="str">
        <f t="shared" si="3"/>
        <v>Show location</v>
      </c>
    </row>
    <row r="229" spans="1:77" x14ac:dyDescent="0.3">
      <c r="A229" s="51" t="s">
        <v>1494</v>
      </c>
      <c r="B229" t="s">
        <v>2650</v>
      </c>
      <c r="C229" t="s">
        <v>2647</v>
      </c>
      <c r="D229" t="s">
        <v>2648</v>
      </c>
      <c r="E229" t="s">
        <v>102</v>
      </c>
      <c r="F229" t="s">
        <v>1345</v>
      </c>
      <c r="G229" t="s">
        <v>1482</v>
      </c>
      <c r="H229" t="s">
        <v>1830</v>
      </c>
      <c r="I229" t="s">
        <v>1793</v>
      </c>
      <c r="J229" t="s">
        <v>1483</v>
      </c>
      <c r="K229" t="s">
        <v>1835</v>
      </c>
      <c r="L229" t="s">
        <v>920</v>
      </c>
      <c r="M229" t="s">
        <v>355</v>
      </c>
      <c r="N229" t="s">
        <v>1470</v>
      </c>
      <c r="O229">
        <v>12.521599999999999</v>
      </c>
      <c r="P229">
        <v>24.276482999999999</v>
      </c>
      <c r="Q229" t="s">
        <v>6</v>
      </c>
      <c r="R229" t="s">
        <v>94</v>
      </c>
      <c r="S229">
        <v>602</v>
      </c>
      <c r="T229">
        <v>1998</v>
      </c>
      <c r="U229">
        <v>720</v>
      </c>
      <c r="V229">
        <v>4320</v>
      </c>
      <c r="W229">
        <v>720</v>
      </c>
      <c r="X229">
        <v>4320</v>
      </c>
      <c r="AI229" t="s">
        <v>1345</v>
      </c>
      <c r="AJ229" t="s">
        <v>1793</v>
      </c>
      <c r="AK229" t="s">
        <v>1348</v>
      </c>
      <c r="AL229" t="s">
        <v>1794</v>
      </c>
      <c r="AO229" t="s">
        <v>1745</v>
      </c>
      <c r="AP229" t="s">
        <v>1471</v>
      </c>
      <c r="AQ229" t="s">
        <v>1471</v>
      </c>
      <c r="AR229" t="s">
        <v>1471</v>
      </c>
      <c r="AS229">
        <v>558</v>
      </c>
      <c r="AX229">
        <v>162</v>
      </c>
      <c r="AZ229">
        <v>198</v>
      </c>
      <c r="BA229">
        <v>277</v>
      </c>
      <c r="BB229">
        <v>555</v>
      </c>
      <c r="BC229">
        <v>594</v>
      </c>
      <c r="BD229">
        <v>515</v>
      </c>
      <c r="BE229">
        <v>557</v>
      </c>
      <c r="BF229">
        <v>634</v>
      </c>
      <c r="BG229">
        <v>594</v>
      </c>
      <c r="BH229">
        <v>119</v>
      </c>
      <c r="BI229">
        <v>277</v>
      </c>
      <c r="BJ229" t="s">
        <v>1676</v>
      </c>
      <c r="BK229" t="s">
        <v>2</v>
      </c>
      <c r="BL229" t="s">
        <v>5</v>
      </c>
      <c r="BM229" t="s">
        <v>5</v>
      </c>
      <c r="BN229" t="s">
        <v>5</v>
      </c>
      <c r="BO229" t="s">
        <v>1472</v>
      </c>
      <c r="BP229">
        <v>590</v>
      </c>
      <c r="BQ229">
        <v>2021</v>
      </c>
      <c r="BR229">
        <v>2299</v>
      </c>
      <c r="BS229" t="s">
        <v>1345</v>
      </c>
      <c r="BT229" t="s">
        <v>1793</v>
      </c>
      <c r="BU229" t="s">
        <v>1830</v>
      </c>
      <c r="BV229" t="s">
        <v>1835</v>
      </c>
      <c r="BW229" t="s">
        <v>1818</v>
      </c>
      <c r="BX229" t="s">
        <v>2098</v>
      </c>
      <c r="BY229" s="44" t="str">
        <f t="shared" si="3"/>
        <v>Show location</v>
      </c>
    </row>
    <row r="230" spans="1:77" x14ac:dyDescent="0.3">
      <c r="A230" s="51" t="s">
        <v>1481</v>
      </c>
      <c r="B230" t="s">
        <v>2650</v>
      </c>
      <c r="C230" t="s">
        <v>2647</v>
      </c>
      <c r="D230" t="s">
        <v>2648</v>
      </c>
      <c r="E230" t="s">
        <v>102</v>
      </c>
      <c r="F230" t="s">
        <v>1345</v>
      </c>
      <c r="G230" t="s">
        <v>1482</v>
      </c>
      <c r="H230" t="s">
        <v>1830</v>
      </c>
      <c r="I230" t="s">
        <v>1793</v>
      </c>
      <c r="J230" t="s">
        <v>1483</v>
      </c>
      <c r="K230" t="s">
        <v>1835</v>
      </c>
      <c r="L230" t="s">
        <v>921</v>
      </c>
      <c r="M230" t="s">
        <v>356</v>
      </c>
      <c r="N230" t="s">
        <v>1470</v>
      </c>
      <c r="O230">
        <v>12.497933</v>
      </c>
      <c r="P230">
        <v>24.2883</v>
      </c>
      <c r="Q230" t="s">
        <v>6</v>
      </c>
      <c r="R230" t="s">
        <v>94</v>
      </c>
      <c r="S230">
        <v>750</v>
      </c>
      <c r="T230">
        <v>6000</v>
      </c>
      <c r="U230">
        <v>520</v>
      </c>
      <c r="V230">
        <v>3120</v>
      </c>
      <c r="W230">
        <v>520</v>
      </c>
      <c r="X230">
        <v>3120</v>
      </c>
      <c r="AI230" t="s">
        <v>1345</v>
      </c>
      <c r="AJ230" t="s">
        <v>1677</v>
      </c>
      <c r="AM230" t="s">
        <v>1345</v>
      </c>
      <c r="AN230" t="s">
        <v>1793</v>
      </c>
      <c r="AO230" t="s">
        <v>1745</v>
      </c>
      <c r="AP230" t="s">
        <v>1471</v>
      </c>
      <c r="AQ230" t="s">
        <v>1471</v>
      </c>
      <c r="AR230" t="s">
        <v>1471</v>
      </c>
      <c r="AW230">
        <v>495</v>
      </c>
      <c r="AX230">
        <v>25</v>
      </c>
      <c r="AZ230">
        <v>155</v>
      </c>
      <c r="BA230">
        <v>66</v>
      </c>
      <c r="BB230">
        <v>199</v>
      </c>
      <c r="BC230">
        <v>332</v>
      </c>
      <c r="BD230">
        <v>465</v>
      </c>
      <c r="BE230">
        <v>553</v>
      </c>
      <c r="BF230">
        <v>686</v>
      </c>
      <c r="BG230">
        <v>420</v>
      </c>
      <c r="BH230">
        <v>89</v>
      </c>
      <c r="BI230">
        <v>155</v>
      </c>
      <c r="BJ230" t="s">
        <v>1676</v>
      </c>
      <c r="BK230" t="s">
        <v>2</v>
      </c>
      <c r="BL230" t="s">
        <v>5</v>
      </c>
      <c r="BM230" t="s">
        <v>3</v>
      </c>
      <c r="BN230" t="s">
        <v>5</v>
      </c>
      <c r="BO230" t="s">
        <v>1472</v>
      </c>
      <c r="BP230">
        <v>586</v>
      </c>
      <c r="BQ230">
        <v>1594</v>
      </c>
      <c r="BR230">
        <v>1526</v>
      </c>
      <c r="BS230" t="s">
        <v>1345</v>
      </c>
      <c r="BT230" t="s">
        <v>1793</v>
      </c>
      <c r="BU230" t="s">
        <v>1830</v>
      </c>
      <c r="BV230" t="s">
        <v>1835</v>
      </c>
      <c r="BW230" t="s">
        <v>1818</v>
      </c>
      <c r="BX230" t="s">
        <v>1993</v>
      </c>
      <c r="BY230" s="44" t="str">
        <f t="shared" si="3"/>
        <v>Show location</v>
      </c>
    </row>
    <row r="231" spans="1:77" x14ac:dyDescent="0.3">
      <c r="A231" s="51" t="s">
        <v>1508</v>
      </c>
      <c r="B231" t="s">
        <v>2650</v>
      </c>
      <c r="C231" t="s">
        <v>2647</v>
      </c>
      <c r="D231" t="s">
        <v>2648</v>
      </c>
      <c r="E231" t="s">
        <v>102</v>
      </c>
      <c r="F231" t="s">
        <v>1345</v>
      </c>
      <c r="G231" t="s">
        <v>1482</v>
      </c>
      <c r="H231" t="s">
        <v>1830</v>
      </c>
      <c r="I231" t="s">
        <v>1793</v>
      </c>
      <c r="J231" t="s">
        <v>1483</v>
      </c>
      <c r="K231" t="s">
        <v>1835</v>
      </c>
      <c r="L231" t="s">
        <v>357</v>
      </c>
      <c r="M231" t="s">
        <v>358</v>
      </c>
      <c r="N231" t="s">
        <v>1470</v>
      </c>
      <c r="O231">
        <v>12.560974999999999</v>
      </c>
      <c r="P231">
        <v>24.330331999999999</v>
      </c>
      <c r="Q231" t="s">
        <v>6</v>
      </c>
      <c r="R231" t="s">
        <v>94</v>
      </c>
      <c r="S231">
        <v>4751</v>
      </c>
      <c r="T231">
        <v>23745</v>
      </c>
      <c r="U231">
        <v>4358</v>
      </c>
      <c r="V231">
        <v>13728</v>
      </c>
      <c r="W231">
        <v>4076</v>
      </c>
      <c r="X231">
        <v>12600</v>
      </c>
      <c r="Y231">
        <v>180</v>
      </c>
      <c r="Z231">
        <v>720</v>
      </c>
      <c r="AA231">
        <v>102</v>
      </c>
      <c r="AB231">
        <v>408</v>
      </c>
      <c r="AI231" t="s">
        <v>1345</v>
      </c>
      <c r="AJ231" t="s">
        <v>1793</v>
      </c>
      <c r="AK231" t="s">
        <v>1348</v>
      </c>
      <c r="AL231" t="s">
        <v>1369</v>
      </c>
      <c r="AM231" t="s">
        <v>1345</v>
      </c>
      <c r="AN231" t="s">
        <v>1669</v>
      </c>
      <c r="AO231" t="s">
        <v>1933</v>
      </c>
      <c r="AP231" t="s">
        <v>1745</v>
      </c>
      <c r="AQ231" t="s">
        <v>1471</v>
      </c>
      <c r="AR231" t="s">
        <v>1471</v>
      </c>
      <c r="AS231">
        <v>4358</v>
      </c>
      <c r="AZ231">
        <v>252</v>
      </c>
      <c r="BA231">
        <v>378</v>
      </c>
      <c r="BB231">
        <v>1134</v>
      </c>
      <c r="BC231">
        <v>1637</v>
      </c>
      <c r="BD231">
        <v>1889</v>
      </c>
      <c r="BE231">
        <v>2266</v>
      </c>
      <c r="BF231">
        <v>2519</v>
      </c>
      <c r="BG231">
        <v>2897</v>
      </c>
      <c r="BH231">
        <v>504</v>
      </c>
      <c r="BI231">
        <v>252</v>
      </c>
      <c r="BJ231" t="s">
        <v>1676</v>
      </c>
      <c r="BK231" t="s">
        <v>2</v>
      </c>
      <c r="BL231" t="s">
        <v>3</v>
      </c>
      <c r="BM231" t="s">
        <v>4</v>
      </c>
      <c r="BN231" t="s">
        <v>3</v>
      </c>
      <c r="BO231" t="s">
        <v>1480</v>
      </c>
      <c r="BP231">
        <v>656</v>
      </c>
      <c r="BQ231">
        <v>6298</v>
      </c>
      <c r="BR231">
        <v>7430</v>
      </c>
      <c r="BS231" t="s">
        <v>1345</v>
      </c>
      <c r="BT231" t="s">
        <v>1793</v>
      </c>
      <c r="BU231" t="s">
        <v>1814</v>
      </c>
      <c r="BV231" t="s">
        <v>1835</v>
      </c>
      <c r="BW231" t="s">
        <v>1816</v>
      </c>
      <c r="BX231" t="s">
        <v>2072</v>
      </c>
      <c r="BY231" s="44" t="str">
        <f t="shared" si="3"/>
        <v>Show location</v>
      </c>
    </row>
    <row r="232" spans="1:77" x14ac:dyDescent="0.3">
      <c r="A232" s="51" t="s">
        <v>1514</v>
      </c>
      <c r="B232" t="s">
        <v>2650</v>
      </c>
      <c r="C232" t="s">
        <v>2647</v>
      </c>
      <c r="D232" t="s">
        <v>2648</v>
      </c>
      <c r="E232" t="s">
        <v>102</v>
      </c>
      <c r="F232" t="s">
        <v>1345</v>
      </c>
      <c r="G232" t="s">
        <v>1482</v>
      </c>
      <c r="H232" t="s">
        <v>1830</v>
      </c>
      <c r="I232" t="s">
        <v>1793</v>
      </c>
      <c r="J232" t="s">
        <v>1483</v>
      </c>
      <c r="K232" t="s">
        <v>1835</v>
      </c>
      <c r="L232" t="s">
        <v>922</v>
      </c>
      <c r="M232" t="s">
        <v>359</v>
      </c>
      <c r="N232" t="s">
        <v>1470</v>
      </c>
      <c r="O232">
        <v>12.49175</v>
      </c>
      <c r="P232">
        <v>24.292649999999998</v>
      </c>
      <c r="Q232" t="s">
        <v>6</v>
      </c>
      <c r="R232" t="s">
        <v>94</v>
      </c>
      <c r="S232">
        <v>1439</v>
      </c>
      <c r="T232">
        <v>3399</v>
      </c>
      <c r="U232">
        <v>895</v>
      </c>
      <c r="V232">
        <v>3725</v>
      </c>
      <c r="W232">
        <v>850</v>
      </c>
      <c r="X232">
        <v>3500</v>
      </c>
      <c r="AG232">
        <v>45</v>
      </c>
      <c r="AH232">
        <v>225</v>
      </c>
      <c r="AI232" t="s">
        <v>1345</v>
      </c>
      <c r="AJ232" t="s">
        <v>1793</v>
      </c>
      <c r="AK232" t="s">
        <v>1345</v>
      </c>
      <c r="AL232" t="s">
        <v>1677</v>
      </c>
      <c r="AM232" t="s">
        <v>1345</v>
      </c>
      <c r="AN232" t="s">
        <v>1378</v>
      </c>
      <c r="AO232" t="s">
        <v>1745</v>
      </c>
      <c r="AP232" t="s">
        <v>1933</v>
      </c>
      <c r="AQ232" t="s">
        <v>1471</v>
      </c>
      <c r="AR232" t="s">
        <v>1471</v>
      </c>
      <c r="AS232">
        <v>850</v>
      </c>
      <c r="AT232">
        <v>45</v>
      </c>
      <c r="AZ232">
        <v>93</v>
      </c>
      <c r="BA232">
        <v>124</v>
      </c>
      <c r="BB232">
        <v>373</v>
      </c>
      <c r="BC232">
        <v>404</v>
      </c>
      <c r="BD232">
        <v>838</v>
      </c>
      <c r="BE232">
        <v>838</v>
      </c>
      <c r="BF232">
        <v>404</v>
      </c>
      <c r="BG232">
        <v>527</v>
      </c>
      <c r="BH232">
        <v>31</v>
      </c>
      <c r="BI232">
        <v>93</v>
      </c>
      <c r="BJ232" t="s">
        <v>1676</v>
      </c>
      <c r="BK232" t="s">
        <v>2</v>
      </c>
      <c r="BL232" t="s">
        <v>3</v>
      </c>
      <c r="BM232" t="s">
        <v>3</v>
      </c>
      <c r="BN232" t="s">
        <v>3</v>
      </c>
      <c r="BO232" t="s">
        <v>1472</v>
      </c>
      <c r="BP232">
        <v>657</v>
      </c>
      <c r="BQ232">
        <v>1739</v>
      </c>
      <c r="BR232">
        <v>1986</v>
      </c>
      <c r="BS232" t="s">
        <v>1345</v>
      </c>
      <c r="BT232" t="s">
        <v>1793</v>
      </c>
      <c r="BU232" t="s">
        <v>1830</v>
      </c>
      <c r="BV232" t="s">
        <v>1835</v>
      </c>
      <c r="BW232" t="s">
        <v>1818</v>
      </c>
      <c r="BX232" t="s">
        <v>2113</v>
      </c>
      <c r="BY232" s="44" t="str">
        <f t="shared" si="3"/>
        <v>Show location</v>
      </c>
    </row>
    <row r="233" spans="1:77" x14ac:dyDescent="0.3">
      <c r="A233" s="51" t="s">
        <v>1502</v>
      </c>
      <c r="B233" t="s">
        <v>2650</v>
      </c>
      <c r="C233" t="s">
        <v>2647</v>
      </c>
      <c r="D233" t="s">
        <v>2648</v>
      </c>
      <c r="E233" t="s">
        <v>102</v>
      </c>
      <c r="F233" t="s">
        <v>1345</v>
      </c>
      <c r="G233" t="s">
        <v>1482</v>
      </c>
      <c r="H233" t="s">
        <v>1830</v>
      </c>
      <c r="I233" t="s">
        <v>1793</v>
      </c>
      <c r="J233" t="s">
        <v>1483</v>
      </c>
      <c r="K233" t="s">
        <v>1835</v>
      </c>
      <c r="L233" t="s">
        <v>923</v>
      </c>
      <c r="M233" t="s">
        <v>360</v>
      </c>
      <c r="N233" t="s">
        <v>1470</v>
      </c>
      <c r="O233">
        <v>12.50615</v>
      </c>
      <c r="P233">
        <v>24.286617</v>
      </c>
      <c r="Q233" t="s">
        <v>6</v>
      </c>
      <c r="R233" t="s">
        <v>94</v>
      </c>
      <c r="S233">
        <v>1300</v>
      </c>
      <c r="T233">
        <v>5700</v>
      </c>
      <c r="U233">
        <v>1450</v>
      </c>
      <c r="V233">
        <v>6825</v>
      </c>
      <c r="W233">
        <v>1450</v>
      </c>
      <c r="X233">
        <v>6825</v>
      </c>
      <c r="AI233" t="s">
        <v>1345</v>
      </c>
      <c r="AJ233" t="s">
        <v>1677</v>
      </c>
      <c r="AK233" t="s">
        <v>1345</v>
      </c>
      <c r="AL233" t="s">
        <v>1793</v>
      </c>
      <c r="AM233" t="s">
        <v>1348</v>
      </c>
      <c r="AN233" t="s">
        <v>1794</v>
      </c>
      <c r="AO233" t="s">
        <v>1745</v>
      </c>
      <c r="AP233" t="s">
        <v>1471</v>
      </c>
      <c r="AQ233" t="s">
        <v>1471</v>
      </c>
      <c r="AR233" t="s">
        <v>1471</v>
      </c>
      <c r="AW233">
        <v>1400</v>
      </c>
      <c r="AX233">
        <v>50</v>
      </c>
      <c r="AZ233">
        <v>196</v>
      </c>
      <c r="BA233">
        <v>246</v>
      </c>
      <c r="BB233">
        <v>442</v>
      </c>
      <c r="BC233">
        <v>344</v>
      </c>
      <c r="BD233">
        <v>1326</v>
      </c>
      <c r="BE233">
        <v>1472</v>
      </c>
      <c r="BF233">
        <v>1080</v>
      </c>
      <c r="BG233">
        <v>1178</v>
      </c>
      <c r="BH233">
        <v>246</v>
      </c>
      <c r="BI233">
        <v>295</v>
      </c>
      <c r="BJ233" t="s">
        <v>1676</v>
      </c>
      <c r="BK233" t="s">
        <v>2</v>
      </c>
      <c r="BL233" t="s">
        <v>5</v>
      </c>
      <c r="BM233" t="s">
        <v>7</v>
      </c>
      <c r="BN233" t="s">
        <v>5</v>
      </c>
      <c r="BO233" t="s">
        <v>1472</v>
      </c>
      <c r="BP233">
        <v>588</v>
      </c>
      <c r="BQ233">
        <v>3290</v>
      </c>
      <c r="BR233">
        <v>3535</v>
      </c>
      <c r="BS233" t="s">
        <v>1345</v>
      </c>
      <c r="BT233" t="s">
        <v>1793</v>
      </c>
      <c r="BU233" t="s">
        <v>1830</v>
      </c>
      <c r="BV233" t="s">
        <v>1835</v>
      </c>
      <c r="BW233" t="s">
        <v>1818</v>
      </c>
      <c r="BX233" t="s">
        <v>2034</v>
      </c>
      <c r="BY233" s="44" t="str">
        <f t="shared" si="3"/>
        <v>Show location</v>
      </c>
    </row>
    <row r="234" spans="1:77" x14ac:dyDescent="0.3">
      <c r="A234" s="51" t="s">
        <v>1521</v>
      </c>
      <c r="B234" t="s">
        <v>2650</v>
      </c>
      <c r="C234" t="s">
        <v>2647</v>
      </c>
      <c r="D234" t="s">
        <v>2648</v>
      </c>
      <c r="E234" t="s">
        <v>102</v>
      </c>
      <c r="F234" t="s">
        <v>1345</v>
      </c>
      <c r="G234" t="s">
        <v>1482</v>
      </c>
      <c r="H234" t="s">
        <v>1830</v>
      </c>
      <c r="I234" t="s">
        <v>1793</v>
      </c>
      <c r="J234" t="s">
        <v>1483</v>
      </c>
      <c r="K234" t="s">
        <v>1835</v>
      </c>
      <c r="L234" t="s">
        <v>924</v>
      </c>
      <c r="M234" t="s">
        <v>361</v>
      </c>
      <c r="N234" t="s">
        <v>1470</v>
      </c>
      <c r="O234">
        <v>12.504467</v>
      </c>
      <c r="P234">
        <v>24.286200000000001</v>
      </c>
      <c r="Q234" t="s">
        <v>6</v>
      </c>
      <c r="R234" t="s">
        <v>94</v>
      </c>
      <c r="S234">
        <v>8100</v>
      </c>
      <c r="T234">
        <v>17450</v>
      </c>
      <c r="U234">
        <v>3000</v>
      </c>
      <c r="V234">
        <v>11000</v>
      </c>
      <c r="W234">
        <v>3000</v>
      </c>
      <c r="X234">
        <v>11000</v>
      </c>
      <c r="AI234" t="s">
        <v>1345</v>
      </c>
      <c r="AJ234" t="s">
        <v>1677</v>
      </c>
      <c r="AK234" t="s">
        <v>1345</v>
      </c>
      <c r="AL234" t="s">
        <v>1793</v>
      </c>
      <c r="AM234" t="s">
        <v>1346</v>
      </c>
      <c r="AN234" t="s">
        <v>1672</v>
      </c>
      <c r="AO234" t="s">
        <v>1933</v>
      </c>
      <c r="AP234" t="s">
        <v>1745</v>
      </c>
      <c r="AQ234" t="s">
        <v>1471</v>
      </c>
      <c r="AR234" t="s">
        <v>1471</v>
      </c>
      <c r="AS234">
        <v>3000</v>
      </c>
      <c r="AZ234">
        <v>220</v>
      </c>
      <c r="BA234">
        <v>330</v>
      </c>
      <c r="BB234">
        <v>990</v>
      </c>
      <c r="BC234">
        <v>1320</v>
      </c>
      <c r="BD234">
        <v>1100</v>
      </c>
      <c r="BE234">
        <v>1980</v>
      </c>
      <c r="BF234">
        <v>1430</v>
      </c>
      <c r="BG234">
        <v>2310</v>
      </c>
      <c r="BH234">
        <v>770</v>
      </c>
      <c r="BI234">
        <v>550</v>
      </c>
      <c r="BJ234" t="s">
        <v>1676</v>
      </c>
      <c r="BK234" t="s">
        <v>2</v>
      </c>
      <c r="BL234" t="s">
        <v>3</v>
      </c>
      <c r="BM234" t="s">
        <v>4</v>
      </c>
      <c r="BN234" t="s">
        <v>3</v>
      </c>
      <c r="BO234" t="s">
        <v>1480</v>
      </c>
      <c r="BP234">
        <v>661</v>
      </c>
      <c r="BQ234">
        <v>4510</v>
      </c>
      <c r="BR234">
        <v>6490</v>
      </c>
      <c r="BS234" t="s">
        <v>1345</v>
      </c>
      <c r="BT234" t="s">
        <v>1793</v>
      </c>
      <c r="BU234" t="s">
        <v>1830</v>
      </c>
      <c r="BV234" t="s">
        <v>1835</v>
      </c>
      <c r="BW234" t="s">
        <v>1818</v>
      </c>
      <c r="BX234" t="s">
        <v>2194</v>
      </c>
      <c r="BY234" s="44" t="str">
        <f t="shared" si="3"/>
        <v>Show location</v>
      </c>
    </row>
    <row r="235" spans="1:77" x14ac:dyDescent="0.3">
      <c r="A235" s="51" t="s">
        <v>1501</v>
      </c>
      <c r="B235" t="s">
        <v>2650</v>
      </c>
      <c r="C235" t="s">
        <v>2647</v>
      </c>
      <c r="D235" t="s">
        <v>2648</v>
      </c>
      <c r="E235" t="s">
        <v>102</v>
      </c>
      <c r="F235" t="s">
        <v>1345</v>
      </c>
      <c r="G235" t="s">
        <v>1482</v>
      </c>
      <c r="H235" t="s">
        <v>1830</v>
      </c>
      <c r="I235" t="s">
        <v>1793</v>
      </c>
      <c r="J235" t="s">
        <v>1483</v>
      </c>
      <c r="K235" t="s">
        <v>1835</v>
      </c>
      <c r="L235" t="s">
        <v>925</v>
      </c>
      <c r="M235" t="s">
        <v>362</v>
      </c>
      <c r="N235" t="s">
        <v>1470</v>
      </c>
      <c r="O235">
        <v>12.518466999999999</v>
      </c>
      <c r="P235">
        <v>24.286532999999999</v>
      </c>
      <c r="Q235" t="s">
        <v>6</v>
      </c>
      <c r="R235" t="s">
        <v>94</v>
      </c>
      <c r="S235">
        <v>958</v>
      </c>
      <c r="T235">
        <v>3150</v>
      </c>
      <c r="U235">
        <v>1115</v>
      </c>
      <c r="V235">
        <v>4700</v>
      </c>
      <c r="W235">
        <v>1108</v>
      </c>
      <c r="X235">
        <v>4670</v>
      </c>
      <c r="AE235">
        <v>7</v>
      </c>
      <c r="AF235">
        <v>30</v>
      </c>
      <c r="AI235" t="s">
        <v>1345</v>
      </c>
      <c r="AJ235" t="s">
        <v>1793</v>
      </c>
      <c r="AK235" t="s">
        <v>1348</v>
      </c>
      <c r="AL235" t="s">
        <v>1369</v>
      </c>
      <c r="AO235" t="s">
        <v>1745</v>
      </c>
      <c r="AP235" t="s">
        <v>1933</v>
      </c>
      <c r="AQ235" t="s">
        <v>1471</v>
      </c>
      <c r="AR235" t="s">
        <v>1471</v>
      </c>
      <c r="AS235">
        <v>1115</v>
      </c>
      <c r="AZ235">
        <v>0</v>
      </c>
      <c r="BA235">
        <v>148</v>
      </c>
      <c r="BB235">
        <v>555</v>
      </c>
      <c r="BC235">
        <v>148</v>
      </c>
      <c r="BD235">
        <v>888</v>
      </c>
      <c r="BE235">
        <v>704</v>
      </c>
      <c r="BF235">
        <v>999</v>
      </c>
      <c r="BG235">
        <v>999</v>
      </c>
      <c r="BH235">
        <v>222</v>
      </c>
      <c r="BI235">
        <v>37</v>
      </c>
      <c r="BJ235" t="s">
        <v>1676</v>
      </c>
      <c r="BK235" t="s">
        <v>2</v>
      </c>
      <c r="BL235" t="s">
        <v>5</v>
      </c>
      <c r="BM235" t="s">
        <v>3</v>
      </c>
      <c r="BN235" t="s">
        <v>3</v>
      </c>
      <c r="BO235" t="s">
        <v>1472</v>
      </c>
      <c r="BP235">
        <v>655</v>
      </c>
      <c r="BQ235">
        <v>2664</v>
      </c>
      <c r="BR235">
        <v>2036</v>
      </c>
      <c r="BS235" t="s">
        <v>1345</v>
      </c>
      <c r="BT235" t="s">
        <v>1793</v>
      </c>
      <c r="BU235" t="s">
        <v>1830</v>
      </c>
      <c r="BV235" t="s">
        <v>1835</v>
      </c>
      <c r="BW235" t="s">
        <v>1818</v>
      </c>
      <c r="BX235" t="s">
        <v>2054</v>
      </c>
      <c r="BY235" s="44" t="str">
        <f t="shared" si="3"/>
        <v>Show location</v>
      </c>
    </row>
    <row r="236" spans="1:77" x14ac:dyDescent="0.3">
      <c r="A236" s="51" t="s">
        <v>1477</v>
      </c>
      <c r="B236" t="s">
        <v>2650</v>
      </c>
      <c r="C236" t="s">
        <v>2647</v>
      </c>
      <c r="D236" t="s">
        <v>2648</v>
      </c>
      <c r="E236" t="s">
        <v>102</v>
      </c>
      <c r="F236" t="s">
        <v>1345</v>
      </c>
      <c r="G236" t="s">
        <v>1482</v>
      </c>
      <c r="H236" t="s">
        <v>1830</v>
      </c>
      <c r="I236" t="s">
        <v>1793</v>
      </c>
      <c r="J236" t="s">
        <v>1483</v>
      </c>
      <c r="K236" t="s">
        <v>1835</v>
      </c>
      <c r="L236" t="s">
        <v>926</v>
      </c>
      <c r="M236" t="s">
        <v>363</v>
      </c>
      <c r="N236" t="s">
        <v>1470</v>
      </c>
      <c r="O236">
        <v>12.496733000000001</v>
      </c>
      <c r="P236">
        <v>24.272266999999999</v>
      </c>
      <c r="Q236" t="s">
        <v>6</v>
      </c>
      <c r="R236" t="s">
        <v>94</v>
      </c>
      <c r="S236">
        <v>500</v>
      </c>
      <c r="T236">
        <v>2200</v>
      </c>
      <c r="U236">
        <v>500</v>
      </c>
      <c r="V236">
        <v>2500</v>
      </c>
      <c r="W236">
        <v>500</v>
      </c>
      <c r="X236">
        <v>2500</v>
      </c>
      <c r="AI236" t="s">
        <v>1345</v>
      </c>
      <c r="AJ236" t="s">
        <v>1793</v>
      </c>
      <c r="AO236" t="s">
        <v>1933</v>
      </c>
      <c r="AP236" t="s">
        <v>1745</v>
      </c>
      <c r="AQ236" t="s">
        <v>1471</v>
      </c>
      <c r="AR236" t="s">
        <v>1471</v>
      </c>
      <c r="AS236">
        <v>500</v>
      </c>
      <c r="AZ236">
        <v>43</v>
      </c>
      <c r="BA236">
        <v>21</v>
      </c>
      <c r="BB236">
        <v>363</v>
      </c>
      <c r="BC236">
        <v>171</v>
      </c>
      <c r="BD236">
        <v>449</v>
      </c>
      <c r="BE236">
        <v>406</v>
      </c>
      <c r="BF236">
        <v>449</v>
      </c>
      <c r="BG236">
        <v>363</v>
      </c>
      <c r="BH236">
        <v>107</v>
      </c>
      <c r="BI236">
        <v>128</v>
      </c>
      <c r="BJ236" t="s">
        <v>1334</v>
      </c>
      <c r="BK236" t="s">
        <v>2</v>
      </c>
      <c r="BL236" t="s">
        <v>3</v>
      </c>
      <c r="BM236" t="s">
        <v>3</v>
      </c>
      <c r="BN236" t="s">
        <v>3</v>
      </c>
      <c r="BO236" t="s">
        <v>1472</v>
      </c>
      <c r="BP236">
        <v>659</v>
      </c>
      <c r="BQ236">
        <v>1411</v>
      </c>
      <c r="BR236">
        <v>1089</v>
      </c>
      <c r="BS236" t="s">
        <v>1345</v>
      </c>
      <c r="BT236" t="s">
        <v>1793</v>
      </c>
      <c r="BU236" t="s">
        <v>1830</v>
      </c>
      <c r="BV236" t="s">
        <v>1835</v>
      </c>
      <c r="BW236" t="s">
        <v>1818</v>
      </c>
      <c r="BX236" t="s">
        <v>1980</v>
      </c>
      <c r="BY236" s="44" t="str">
        <f t="shared" si="3"/>
        <v>Show location</v>
      </c>
    </row>
    <row r="237" spans="1:77" x14ac:dyDescent="0.3">
      <c r="A237" s="51" t="s">
        <v>1489</v>
      </c>
      <c r="B237" t="s">
        <v>2650</v>
      </c>
      <c r="C237" t="s">
        <v>2647</v>
      </c>
      <c r="D237" t="s">
        <v>2648</v>
      </c>
      <c r="E237" t="s">
        <v>102</v>
      </c>
      <c r="F237" t="s">
        <v>1345</v>
      </c>
      <c r="G237" t="s">
        <v>1482</v>
      </c>
      <c r="H237" t="s">
        <v>1830</v>
      </c>
      <c r="I237" t="s">
        <v>1793</v>
      </c>
      <c r="J237" t="s">
        <v>1483</v>
      </c>
      <c r="K237" t="s">
        <v>1835</v>
      </c>
      <c r="L237" t="s">
        <v>927</v>
      </c>
      <c r="M237" t="s">
        <v>364</v>
      </c>
      <c r="N237" t="s">
        <v>1470</v>
      </c>
      <c r="O237">
        <v>12.493867</v>
      </c>
      <c r="P237">
        <v>24.295033</v>
      </c>
      <c r="Q237" t="s">
        <v>6</v>
      </c>
      <c r="R237" t="s">
        <v>94</v>
      </c>
      <c r="S237">
        <v>400</v>
      </c>
      <c r="T237">
        <v>2000</v>
      </c>
      <c r="U237">
        <v>350</v>
      </c>
      <c r="V237">
        <v>920</v>
      </c>
      <c r="W237">
        <v>344</v>
      </c>
      <c r="X237">
        <v>882</v>
      </c>
      <c r="Y237">
        <v>6</v>
      </c>
      <c r="Z237">
        <v>38</v>
      </c>
      <c r="AI237" t="s">
        <v>1345</v>
      </c>
      <c r="AJ237" t="s">
        <v>1793</v>
      </c>
      <c r="AK237" t="s">
        <v>1348</v>
      </c>
      <c r="AL237" t="s">
        <v>1369</v>
      </c>
      <c r="AM237" t="s">
        <v>1346</v>
      </c>
      <c r="AN237" t="s">
        <v>1668</v>
      </c>
      <c r="AO237" t="s">
        <v>1745</v>
      </c>
      <c r="AP237" t="s">
        <v>1933</v>
      </c>
      <c r="AQ237" t="s">
        <v>1471</v>
      </c>
      <c r="AR237" t="s">
        <v>1471</v>
      </c>
      <c r="AS237">
        <v>350</v>
      </c>
      <c r="AZ237">
        <v>6</v>
      </c>
      <c r="BA237">
        <v>0</v>
      </c>
      <c r="BB237">
        <v>47</v>
      </c>
      <c r="BC237">
        <v>113</v>
      </c>
      <c r="BD237">
        <v>220</v>
      </c>
      <c r="BE237">
        <v>178</v>
      </c>
      <c r="BF237">
        <v>160</v>
      </c>
      <c r="BG237">
        <v>154</v>
      </c>
      <c r="BH237">
        <v>18</v>
      </c>
      <c r="BI237">
        <v>24</v>
      </c>
      <c r="BJ237" t="s">
        <v>1334</v>
      </c>
      <c r="BK237" t="s">
        <v>2</v>
      </c>
      <c r="BL237" t="s">
        <v>3</v>
      </c>
      <c r="BM237" t="s">
        <v>4</v>
      </c>
      <c r="BN237" t="s">
        <v>4</v>
      </c>
      <c r="BO237" t="s">
        <v>1480</v>
      </c>
      <c r="BP237">
        <v>650</v>
      </c>
      <c r="BQ237">
        <v>451</v>
      </c>
      <c r="BR237">
        <v>469</v>
      </c>
      <c r="BS237" t="s">
        <v>1345</v>
      </c>
      <c r="BT237" t="s">
        <v>1793</v>
      </c>
      <c r="BU237" t="s">
        <v>1830</v>
      </c>
      <c r="BV237" t="s">
        <v>1835</v>
      </c>
      <c r="BW237" t="s">
        <v>1818</v>
      </c>
      <c r="BX237" t="s">
        <v>1973</v>
      </c>
      <c r="BY237" s="44" t="str">
        <f t="shared" si="3"/>
        <v>Show location</v>
      </c>
    </row>
    <row r="238" spans="1:77" x14ac:dyDescent="0.3">
      <c r="A238" s="51" t="s">
        <v>1481</v>
      </c>
      <c r="B238" t="s">
        <v>2650</v>
      </c>
      <c r="C238" t="s">
        <v>2647</v>
      </c>
      <c r="D238" t="s">
        <v>2648</v>
      </c>
      <c r="E238" t="s">
        <v>102</v>
      </c>
      <c r="F238" t="s">
        <v>1345</v>
      </c>
      <c r="G238" t="s">
        <v>1482</v>
      </c>
      <c r="H238" t="s">
        <v>1830</v>
      </c>
      <c r="I238" t="s">
        <v>1793</v>
      </c>
      <c r="J238" t="s">
        <v>1483</v>
      </c>
      <c r="K238" t="s">
        <v>1835</v>
      </c>
      <c r="L238" t="s">
        <v>928</v>
      </c>
      <c r="M238" t="s">
        <v>365</v>
      </c>
      <c r="N238" t="s">
        <v>1470</v>
      </c>
      <c r="O238">
        <v>12.88194</v>
      </c>
      <c r="P238">
        <v>24.466830000000002</v>
      </c>
      <c r="Q238" t="s">
        <v>6</v>
      </c>
      <c r="R238" t="s">
        <v>94</v>
      </c>
      <c r="S238">
        <v>400</v>
      </c>
      <c r="T238">
        <v>1500</v>
      </c>
      <c r="U238">
        <v>336</v>
      </c>
      <c r="V238">
        <v>2011</v>
      </c>
      <c r="W238">
        <v>331</v>
      </c>
      <c r="X238">
        <v>1976</v>
      </c>
      <c r="Y238">
        <v>5</v>
      </c>
      <c r="Z238">
        <v>35</v>
      </c>
      <c r="AI238" t="s">
        <v>1345</v>
      </c>
      <c r="AJ238" t="s">
        <v>1793</v>
      </c>
      <c r="AO238" t="s">
        <v>1745</v>
      </c>
      <c r="AP238" t="s">
        <v>1933</v>
      </c>
      <c r="AQ238" t="s">
        <v>1471</v>
      </c>
      <c r="AR238" t="s">
        <v>1471</v>
      </c>
      <c r="AS238">
        <v>336</v>
      </c>
      <c r="AZ238">
        <v>16</v>
      </c>
      <c r="BA238">
        <v>47</v>
      </c>
      <c r="BB238">
        <v>189</v>
      </c>
      <c r="BC238">
        <v>236</v>
      </c>
      <c r="BD238">
        <v>299</v>
      </c>
      <c r="BE238">
        <v>299</v>
      </c>
      <c r="BF238">
        <v>330</v>
      </c>
      <c r="BG238">
        <v>406</v>
      </c>
      <c r="BH238">
        <v>110</v>
      </c>
      <c r="BI238">
        <v>79</v>
      </c>
      <c r="BJ238" t="s">
        <v>1676</v>
      </c>
      <c r="BK238" t="s">
        <v>2</v>
      </c>
      <c r="BL238" t="s">
        <v>3</v>
      </c>
      <c r="BM238" t="s">
        <v>3</v>
      </c>
      <c r="BN238" t="s">
        <v>3</v>
      </c>
      <c r="BO238" t="s">
        <v>1472</v>
      </c>
      <c r="BP238">
        <v>652</v>
      </c>
      <c r="BQ238">
        <v>944</v>
      </c>
      <c r="BR238">
        <v>1067</v>
      </c>
      <c r="BS238" t="s">
        <v>1345</v>
      </c>
      <c r="BT238" t="s">
        <v>1669</v>
      </c>
      <c r="BU238" t="s">
        <v>1830</v>
      </c>
      <c r="BV238" t="s">
        <v>1842</v>
      </c>
      <c r="BW238" t="s">
        <v>1818</v>
      </c>
      <c r="BX238" t="s">
        <v>1994</v>
      </c>
      <c r="BY238" s="44" t="str">
        <f t="shared" si="3"/>
        <v>Show location</v>
      </c>
    </row>
    <row r="239" spans="1:77" x14ac:dyDescent="0.3">
      <c r="A239" s="51" t="s">
        <v>1496</v>
      </c>
      <c r="B239" t="s">
        <v>2650</v>
      </c>
      <c r="C239" t="s">
        <v>2647</v>
      </c>
      <c r="D239" t="s">
        <v>2648</v>
      </c>
      <c r="E239" t="s">
        <v>102</v>
      </c>
      <c r="F239" t="s">
        <v>1345</v>
      </c>
      <c r="G239" t="s">
        <v>1482</v>
      </c>
      <c r="H239" t="s">
        <v>1830</v>
      </c>
      <c r="I239" t="s">
        <v>1793</v>
      </c>
      <c r="J239" t="s">
        <v>1483</v>
      </c>
      <c r="K239" t="s">
        <v>1835</v>
      </c>
      <c r="L239" t="s">
        <v>929</v>
      </c>
      <c r="M239" t="s">
        <v>366</v>
      </c>
      <c r="N239" t="s">
        <v>1470</v>
      </c>
      <c r="O239">
        <v>12.515983</v>
      </c>
      <c r="P239">
        <v>24.277699999999999</v>
      </c>
      <c r="Q239" t="s">
        <v>6</v>
      </c>
      <c r="R239" t="s">
        <v>94</v>
      </c>
      <c r="S239">
        <v>575</v>
      </c>
      <c r="T239">
        <v>3700</v>
      </c>
      <c r="U239">
        <v>532</v>
      </c>
      <c r="V239">
        <v>3724</v>
      </c>
      <c r="W239">
        <v>482</v>
      </c>
      <c r="X239">
        <v>3374</v>
      </c>
      <c r="Y239">
        <v>50</v>
      </c>
      <c r="Z239">
        <v>350</v>
      </c>
      <c r="AI239" t="s">
        <v>1345</v>
      </c>
      <c r="AJ239" t="s">
        <v>1793</v>
      </c>
      <c r="AK239" t="s">
        <v>1348</v>
      </c>
      <c r="AL239" t="s">
        <v>1369</v>
      </c>
      <c r="AO239" t="s">
        <v>1745</v>
      </c>
      <c r="AP239" t="s">
        <v>1471</v>
      </c>
      <c r="AQ239" t="s">
        <v>1471</v>
      </c>
      <c r="AR239" t="s">
        <v>1471</v>
      </c>
      <c r="AS239">
        <v>300</v>
      </c>
      <c r="AX239">
        <v>232</v>
      </c>
      <c r="AZ239">
        <v>172</v>
      </c>
      <c r="BA239">
        <v>207</v>
      </c>
      <c r="BB239">
        <v>241</v>
      </c>
      <c r="BC239">
        <v>276</v>
      </c>
      <c r="BD239">
        <v>552</v>
      </c>
      <c r="BE239">
        <v>483</v>
      </c>
      <c r="BF239">
        <v>793</v>
      </c>
      <c r="BG239">
        <v>586</v>
      </c>
      <c r="BH239">
        <v>138</v>
      </c>
      <c r="BI239">
        <v>276</v>
      </c>
      <c r="BJ239" t="s">
        <v>1676</v>
      </c>
      <c r="BK239" t="s">
        <v>2</v>
      </c>
      <c r="BL239" t="s">
        <v>5</v>
      </c>
      <c r="BM239" t="s">
        <v>5</v>
      </c>
      <c r="BN239" t="s">
        <v>5</v>
      </c>
      <c r="BO239" t="s">
        <v>1472</v>
      </c>
      <c r="BP239">
        <v>587</v>
      </c>
      <c r="BQ239">
        <v>1896</v>
      </c>
      <c r="BR239">
        <v>1828</v>
      </c>
      <c r="BS239" t="s">
        <v>1345</v>
      </c>
      <c r="BT239" t="s">
        <v>1793</v>
      </c>
      <c r="BU239" t="s">
        <v>1830</v>
      </c>
      <c r="BV239" t="s">
        <v>1835</v>
      </c>
      <c r="BW239" t="s">
        <v>1818</v>
      </c>
      <c r="BX239" t="s">
        <v>2011</v>
      </c>
      <c r="BY239" s="44" t="str">
        <f t="shared" si="3"/>
        <v>Show location</v>
      </c>
    </row>
    <row r="240" spans="1:77" x14ac:dyDescent="0.3">
      <c r="A240" s="51" t="s">
        <v>1489</v>
      </c>
      <c r="B240" t="s">
        <v>2650</v>
      </c>
      <c r="C240" t="s">
        <v>2647</v>
      </c>
      <c r="D240" t="s">
        <v>2648</v>
      </c>
      <c r="E240" t="s">
        <v>102</v>
      </c>
      <c r="F240" t="s">
        <v>1345</v>
      </c>
      <c r="G240" t="s">
        <v>1482</v>
      </c>
      <c r="H240" t="s">
        <v>1830</v>
      </c>
      <c r="I240" t="s">
        <v>1793</v>
      </c>
      <c r="J240" t="s">
        <v>1483</v>
      </c>
      <c r="K240" t="s">
        <v>1835</v>
      </c>
      <c r="L240" t="s">
        <v>930</v>
      </c>
      <c r="M240" t="s">
        <v>367</v>
      </c>
      <c r="N240" t="s">
        <v>1470</v>
      </c>
      <c r="O240">
        <v>12.497933</v>
      </c>
      <c r="P240">
        <v>24.289583</v>
      </c>
      <c r="Q240" t="s">
        <v>6</v>
      </c>
      <c r="R240" t="s">
        <v>94</v>
      </c>
      <c r="S240">
        <v>350</v>
      </c>
      <c r="T240">
        <v>1700</v>
      </c>
      <c r="U240">
        <v>400</v>
      </c>
      <c r="V240">
        <v>2050</v>
      </c>
      <c r="W240">
        <v>400</v>
      </c>
      <c r="X240">
        <v>2050</v>
      </c>
      <c r="AI240" t="s">
        <v>1345</v>
      </c>
      <c r="AJ240" t="s">
        <v>1793</v>
      </c>
      <c r="AK240" t="s">
        <v>1345</v>
      </c>
      <c r="AL240" t="s">
        <v>1677</v>
      </c>
      <c r="AO240" t="s">
        <v>1745</v>
      </c>
      <c r="AP240" t="s">
        <v>1471</v>
      </c>
      <c r="AQ240" t="s">
        <v>1471</v>
      </c>
      <c r="AR240" t="s">
        <v>1471</v>
      </c>
      <c r="AW240">
        <v>400</v>
      </c>
      <c r="AZ240">
        <v>54</v>
      </c>
      <c r="BA240">
        <v>72</v>
      </c>
      <c r="BB240">
        <v>288</v>
      </c>
      <c r="BC240">
        <v>126</v>
      </c>
      <c r="BD240">
        <v>414</v>
      </c>
      <c r="BE240">
        <v>376</v>
      </c>
      <c r="BF240">
        <v>270</v>
      </c>
      <c r="BG240">
        <v>342</v>
      </c>
      <c r="BH240">
        <v>36</v>
      </c>
      <c r="BI240">
        <v>72</v>
      </c>
      <c r="BJ240" t="s">
        <v>1676</v>
      </c>
      <c r="BK240" t="s">
        <v>2</v>
      </c>
      <c r="BL240" t="s">
        <v>5</v>
      </c>
      <c r="BM240" t="s">
        <v>5</v>
      </c>
      <c r="BN240" t="s">
        <v>5</v>
      </c>
      <c r="BO240" t="s">
        <v>1472</v>
      </c>
      <c r="BP240">
        <v>584</v>
      </c>
      <c r="BQ240">
        <v>1062</v>
      </c>
      <c r="BR240">
        <v>988</v>
      </c>
      <c r="BS240" t="s">
        <v>1345</v>
      </c>
      <c r="BT240" t="s">
        <v>1793</v>
      </c>
      <c r="BU240" t="s">
        <v>1830</v>
      </c>
      <c r="BV240" t="s">
        <v>1835</v>
      </c>
      <c r="BW240" t="s">
        <v>1818</v>
      </c>
      <c r="BX240" t="s">
        <v>1974</v>
      </c>
      <c r="BY240" s="44" t="str">
        <f t="shared" si="3"/>
        <v>Show location</v>
      </c>
    </row>
    <row r="241" spans="1:77" x14ac:dyDescent="0.3">
      <c r="A241" s="51" t="s">
        <v>1520</v>
      </c>
      <c r="B241" t="s">
        <v>2650</v>
      </c>
      <c r="C241" t="s">
        <v>2647</v>
      </c>
      <c r="D241" t="s">
        <v>2648</v>
      </c>
      <c r="E241" t="s">
        <v>102</v>
      </c>
      <c r="F241" t="s">
        <v>1345</v>
      </c>
      <c r="G241" t="s">
        <v>1482</v>
      </c>
      <c r="H241" t="s">
        <v>1830</v>
      </c>
      <c r="I241" t="s">
        <v>1793</v>
      </c>
      <c r="J241" t="s">
        <v>1483</v>
      </c>
      <c r="K241" t="s">
        <v>1835</v>
      </c>
      <c r="L241" t="s">
        <v>931</v>
      </c>
      <c r="M241" t="s">
        <v>368</v>
      </c>
      <c r="N241" t="s">
        <v>1470</v>
      </c>
      <c r="O241">
        <v>12.274433</v>
      </c>
      <c r="P241">
        <v>24.310883</v>
      </c>
      <c r="Q241" t="s">
        <v>1</v>
      </c>
      <c r="R241" t="s">
        <v>95</v>
      </c>
      <c r="S241">
        <v>15</v>
      </c>
      <c r="T241">
        <v>75</v>
      </c>
      <c r="U241">
        <v>9</v>
      </c>
      <c r="V241">
        <v>45</v>
      </c>
      <c r="AG241">
        <v>9</v>
      </c>
      <c r="AH241">
        <v>45</v>
      </c>
      <c r="AI241" t="s">
        <v>1345</v>
      </c>
      <c r="AJ241" t="s">
        <v>1378</v>
      </c>
      <c r="AO241" t="s">
        <v>1933</v>
      </c>
      <c r="AP241" t="s">
        <v>1745</v>
      </c>
      <c r="AQ241" t="s">
        <v>1471</v>
      </c>
      <c r="AR241" t="s">
        <v>1471</v>
      </c>
      <c r="AT241">
        <v>4</v>
      </c>
      <c r="AV241">
        <v>5</v>
      </c>
      <c r="AZ241">
        <v>2</v>
      </c>
      <c r="BA241">
        <v>3</v>
      </c>
      <c r="BB241">
        <v>4</v>
      </c>
      <c r="BC241">
        <v>5</v>
      </c>
      <c r="BD241">
        <v>7</v>
      </c>
      <c r="BE241">
        <v>7</v>
      </c>
      <c r="BF241">
        <v>7</v>
      </c>
      <c r="BG241">
        <v>8</v>
      </c>
      <c r="BH241">
        <v>1</v>
      </c>
      <c r="BI241">
        <v>1</v>
      </c>
      <c r="BJ241" t="s">
        <v>1334</v>
      </c>
      <c r="BK241" t="s">
        <v>2</v>
      </c>
      <c r="BL241" t="s">
        <v>5</v>
      </c>
      <c r="BM241" t="s">
        <v>3</v>
      </c>
      <c r="BN241" t="s">
        <v>3</v>
      </c>
      <c r="BO241" t="s">
        <v>1472</v>
      </c>
      <c r="BP241">
        <v>660</v>
      </c>
      <c r="BQ241">
        <v>21</v>
      </c>
      <c r="BR241">
        <v>24</v>
      </c>
      <c r="BS241" t="s">
        <v>1345</v>
      </c>
      <c r="BT241" t="s">
        <v>1793</v>
      </c>
      <c r="BU241" t="s">
        <v>1830</v>
      </c>
      <c r="BV241" t="s">
        <v>1835</v>
      </c>
      <c r="BW241" t="s">
        <v>1818</v>
      </c>
      <c r="BX241" t="s">
        <v>2169</v>
      </c>
      <c r="BY241" s="44" t="str">
        <f t="shared" si="3"/>
        <v>Show location</v>
      </c>
    </row>
    <row r="242" spans="1:77" x14ac:dyDescent="0.3">
      <c r="A242" s="51" t="s">
        <v>1496</v>
      </c>
      <c r="B242" t="s">
        <v>2650</v>
      </c>
      <c r="C242" t="s">
        <v>2647</v>
      </c>
      <c r="D242" t="s">
        <v>2648</v>
      </c>
      <c r="E242" t="s">
        <v>102</v>
      </c>
      <c r="F242" t="s">
        <v>1345</v>
      </c>
      <c r="G242" t="s">
        <v>1482</v>
      </c>
      <c r="H242" t="s">
        <v>1830</v>
      </c>
      <c r="I242" t="s">
        <v>1793</v>
      </c>
      <c r="J242" t="s">
        <v>1483</v>
      </c>
      <c r="K242" t="s">
        <v>1835</v>
      </c>
      <c r="L242" t="s">
        <v>932</v>
      </c>
      <c r="M242" t="s">
        <v>369</v>
      </c>
      <c r="N242" t="s">
        <v>1470</v>
      </c>
      <c r="O242">
        <v>12.437567</v>
      </c>
      <c r="P242">
        <v>24.087</v>
      </c>
      <c r="Q242" t="s">
        <v>1</v>
      </c>
      <c r="R242" t="s">
        <v>95</v>
      </c>
      <c r="S242">
        <v>44</v>
      </c>
      <c r="T242">
        <v>264</v>
      </c>
      <c r="U242">
        <v>21</v>
      </c>
      <c r="V242">
        <v>105</v>
      </c>
      <c r="Y242">
        <v>6</v>
      </c>
      <c r="Z242">
        <v>30</v>
      </c>
      <c r="AC242">
        <v>7</v>
      </c>
      <c r="AD242">
        <v>35</v>
      </c>
      <c r="AE242">
        <v>4</v>
      </c>
      <c r="AF242">
        <v>20</v>
      </c>
      <c r="AG242">
        <v>4</v>
      </c>
      <c r="AH242">
        <v>20</v>
      </c>
      <c r="AI242" t="s">
        <v>1345</v>
      </c>
      <c r="AJ242" t="s">
        <v>1793</v>
      </c>
      <c r="AK242" t="s">
        <v>1345</v>
      </c>
      <c r="AL242" t="s">
        <v>1677</v>
      </c>
      <c r="AO242" t="s">
        <v>1946</v>
      </c>
      <c r="AP242" t="s">
        <v>1471</v>
      </c>
      <c r="AQ242" t="s">
        <v>1471</v>
      </c>
      <c r="AR242" t="s">
        <v>1471</v>
      </c>
      <c r="AV242">
        <v>21</v>
      </c>
      <c r="AZ242">
        <v>3</v>
      </c>
      <c r="BA242">
        <v>4</v>
      </c>
      <c r="BB242">
        <v>6</v>
      </c>
      <c r="BC242">
        <v>7</v>
      </c>
      <c r="BD242">
        <v>12</v>
      </c>
      <c r="BE242">
        <v>21</v>
      </c>
      <c r="BF242">
        <v>22</v>
      </c>
      <c r="BG242">
        <v>10</v>
      </c>
      <c r="BH242">
        <v>13</v>
      </c>
      <c r="BI242">
        <v>7</v>
      </c>
      <c r="BJ242" t="s">
        <v>1676</v>
      </c>
      <c r="BK242" t="s">
        <v>2</v>
      </c>
      <c r="BL242" t="s">
        <v>3</v>
      </c>
      <c r="BM242" t="s">
        <v>4</v>
      </c>
      <c r="BN242" t="s">
        <v>3</v>
      </c>
      <c r="BO242" t="s">
        <v>1480</v>
      </c>
      <c r="BP242">
        <v>653</v>
      </c>
      <c r="BQ242">
        <v>56</v>
      </c>
      <c r="BR242">
        <v>49</v>
      </c>
      <c r="BS242" t="s">
        <v>1345</v>
      </c>
      <c r="BT242" t="s">
        <v>1793</v>
      </c>
      <c r="BU242" t="s">
        <v>1830</v>
      </c>
      <c r="BV242" t="s">
        <v>1835</v>
      </c>
      <c r="BW242" t="s">
        <v>1818</v>
      </c>
      <c r="BX242" t="s">
        <v>2012</v>
      </c>
      <c r="BY242" s="44" t="str">
        <f t="shared" si="3"/>
        <v>Show location</v>
      </c>
    </row>
    <row r="243" spans="1:77" x14ac:dyDescent="0.3">
      <c r="A243" s="51" t="s">
        <v>1518</v>
      </c>
      <c r="B243" t="s">
        <v>2650</v>
      </c>
      <c r="C243" t="s">
        <v>2647</v>
      </c>
      <c r="D243" t="s">
        <v>2648</v>
      </c>
      <c r="E243" t="s">
        <v>102</v>
      </c>
      <c r="F243" t="s">
        <v>1345</v>
      </c>
      <c r="G243" t="s">
        <v>1482</v>
      </c>
      <c r="H243" t="s">
        <v>1830</v>
      </c>
      <c r="I243" t="s">
        <v>1793</v>
      </c>
      <c r="J243" t="s">
        <v>1483</v>
      </c>
      <c r="K243" t="s">
        <v>1835</v>
      </c>
      <c r="L243" t="s">
        <v>933</v>
      </c>
      <c r="M243" t="s">
        <v>370</v>
      </c>
      <c r="N243" t="s">
        <v>1470</v>
      </c>
      <c r="O243">
        <v>12.372817</v>
      </c>
      <c r="P243">
        <v>24.165900000000001</v>
      </c>
      <c r="Q243" t="s">
        <v>1</v>
      </c>
      <c r="R243" t="s">
        <v>95</v>
      </c>
      <c r="S243">
        <v>96</v>
      </c>
      <c r="T243">
        <v>480</v>
      </c>
      <c r="U243">
        <v>124</v>
      </c>
      <c r="V243">
        <v>620</v>
      </c>
      <c r="W243">
        <v>25</v>
      </c>
      <c r="X243">
        <v>125</v>
      </c>
      <c r="Y243">
        <v>36</v>
      </c>
      <c r="Z243">
        <v>180</v>
      </c>
      <c r="AA243">
        <v>30</v>
      </c>
      <c r="AB243">
        <v>150</v>
      </c>
      <c r="AC243">
        <v>15</v>
      </c>
      <c r="AD243">
        <v>75</v>
      </c>
      <c r="AE243">
        <v>18</v>
      </c>
      <c r="AF243">
        <v>90</v>
      </c>
      <c r="AI243" t="s">
        <v>1345</v>
      </c>
      <c r="AJ243" t="s">
        <v>1793</v>
      </c>
      <c r="AK243" t="s">
        <v>1345</v>
      </c>
      <c r="AL243" t="s">
        <v>1677</v>
      </c>
      <c r="AM243" t="s">
        <v>1346</v>
      </c>
      <c r="AN243" t="s">
        <v>1371</v>
      </c>
      <c r="AO243" t="s">
        <v>1946</v>
      </c>
      <c r="AP243" t="s">
        <v>1933</v>
      </c>
      <c r="AQ243" t="s">
        <v>1471</v>
      </c>
      <c r="AR243" t="s">
        <v>1471</v>
      </c>
      <c r="AT243">
        <v>124</v>
      </c>
      <c r="AZ243">
        <v>17</v>
      </c>
      <c r="BA243">
        <v>9</v>
      </c>
      <c r="BB243">
        <v>44</v>
      </c>
      <c r="BC243">
        <v>52</v>
      </c>
      <c r="BD243">
        <v>70</v>
      </c>
      <c r="BE243">
        <v>158</v>
      </c>
      <c r="BF243">
        <v>87</v>
      </c>
      <c r="BG243">
        <v>140</v>
      </c>
      <c r="BH243">
        <v>17</v>
      </c>
      <c r="BI243">
        <v>26</v>
      </c>
      <c r="BJ243" t="s">
        <v>1676</v>
      </c>
      <c r="BK243" t="s">
        <v>2</v>
      </c>
      <c r="BL243" t="s">
        <v>3</v>
      </c>
      <c r="BM243" t="s">
        <v>3</v>
      </c>
      <c r="BN243" t="s">
        <v>3</v>
      </c>
      <c r="BO243" t="s">
        <v>1472</v>
      </c>
      <c r="BP243">
        <v>658</v>
      </c>
      <c r="BQ243">
        <v>235</v>
      </c>
      <c r="BR243">
        <v>385</v>
      </c>
      <c r="BS243" t="s">
        <v>1345</v>
      </c>
      <c r="BT243" t="s">
        <v>1793</v>
      </c>
      <c r="BU243" t="s">
        <v>1830</v>
      </c>
      <c r="BV243" t="s">
        <v>1835</v>
      </c>
      <c r="BW243" t="s">
        <v>1818</v>
      </c>
      <c r="BX243" t="s">
        <v>2146</v>
      </c>
      <c r="BY243" s="44" t="str">
        <f t="shared" si="3"/>
        <v>Show location</v>
      </c>
    </row>
    <row r="244" spans="1:77" x14ac:dyDescent="0.3">
      <c r="A244" s="51" t="s">
        <v>1538</v>
      </c>
      <c r="B244" t="s">
        <v>2650</v>
      </c>
      <c r="C244" t="s">
        <v>2647</v>
      </c>
      <c r="D244" t="s">
        <v>2648</v>
      </c>
      <c r="E244" t="s">
        <v>102</v>
      </c>
      <c r="F244" t="s">
        <v>1345</v>
      </c>
      <c r="G244" t="s">
        <v>1482</v>
      </c>
      <c r="H244" t="s">
        <v>1830</v>
      </c>
      <c r="I244" t="s">
        <v>1793</v>
      </c>
      <c r="J244" t="s">
        <v>1483</v>
      </c>
      <c r="K244" t="s">
        <v>1835</v>
      </c>
      <c r="L244" t="s">
        <v>934</v>
      </c>
      <c r="M244" t="s">
        <v>371</v>
      </c>
      <c r="N244" t="s">
        <v>1470</v>
      </c>
      <c r="O244">
        <v>12.25356</v>
      </c>
      <c r="P244">
        <v>24.571280000000002</v>
      </c>
      <c r="Q244" t="s">
        <v>1</v>
      </c>
      <c r="R244" t="s">
        <v>95</v>
      </c>
      <c r="S244">
        <v>2</v>
      </c>
      <c r="T244">
        <v>17</v>
      </c>
      <c r="U244">
        <v>1</v>
      </c>
      <c r="V244">
        <v>6</v>
      </c>
      <c r="AA244">
        <v>1</v>
      </c>
      <c r="AB244">
        <v>6</v>
      </c>
      <c r="AI244" t="s">
        <v>1345</v>
      </c>
      <c r="AJ244" t="s">
        <v>904</v>
      </c>
      <c r="AO244" t="s">
        <v>1946</v>
      </c>
      <c r="AP244" t="s">
        <v>1471</v>
      </c>
      <c r="AQ244" t="s">
        <v>1471</v>
      </c>
      <c r="AR244" t="s">
        <v>1471</v>
      </c>
      <c r="AT244">
        <v>1</v>
      </c>
      <c r="AZ244">
        <v>0</v>
      </c>
      <c r="BA244">
        <v>0</v>
      </c>
      <c r="BB244">
        <v>0</v>
      </c>
      <c r="BC244">
        <v>0</v>
      </c>
      <c r="BD244">
        <v>4</v>
      </c>
      <c r="BE244">
        <v>0</v>
      </c>
      <c r="BF244">
        <v>0</v>
      </c>
      <c r="BG244">
        <v>1</v>
      </c>
      <c r="BH244">
        <v>1</v>
      </c>
      <c r="BI244">
        <v>0</v>
      </c>
      <c r="BJ244" t="s">
        <v>1676</v>
      </c>
      <c r="BK244" t="s">
        <v>2</v>
      </c>
      <c r="BL244" t="s">
        <v>7</v>
      </c>
      <c r="BM244" t="s">
        <v>5</v>
      </c>
      <c r="BN244" t="s">
        <v>5</v>
      </c>
      <c r="BO244" t="s">
        <v>1472</v>
      </c>
      <c r="BP244">
        <v>664</v>
      </c>
      <c r="BQ244">
        <v>5</v>
      </c>
      <c r="BR244">
        <v>1</v>
      </c>
      <c r="BS244" t="s">
        <v>1345</v>
      </c>
      <c r="BT244" t="s">
        <v>1682</v>
      </c>
      <c r="BU244" t="s">
        <v>1830</v>
      </c>
      <c r="BV244" t="s">
        <v>1833</v>
      </c>
      <c r="BW244" t="s">
        <v>1818</v>
      </c>
      <c r="BX244" t="s">
        <v>2255</v>
      </c>
      <c r="BY244" s="44" t="str">
        <f t="shared" si="3"/>
        <v>Show location</v>
      </c>
    </row>
    <row r="245" spans="1:77" x14ac:dyDescent="0.3">
      <c r="A245" s="51" t="s">
        <v>1508</v>
      </c>
      <c r="B245" t="s">
        <v>2650</v>
      </c>
      <c r="C245" t="s">
        <v>2647</v>
      </c>
      <c r="D245" t="s">
        <v>2648</v>
      </c>
      <c r="E245" t="s">
        <v>102</v>
      </c>
      <c r="F245" t="s">
        <v>1345</v>
      </c>
      <c r="G245" t="s">
        <v>1482</v>
      </c>
      <c r="H245" t="s">
        <v>1830</v>
      </c>
      <c r="I245" t="s">
        <v>1381</v>
      </c>
      <c r="J245" t="s">
        <v>1526</v>
      </c>
      <c r="K245" t="s">
        <v>1840</v>
      </c>
      <c r="L245" t="s">
        <v>935</v>
      </c>
      <c r="M245" t="s">
        <v>372</v>
      </c>
      <c r="N245" t="s">
        <v>1470</v>
      </c>
      <c r="O245">
        <v>11.049849999999999</v>
      </c>
      <c r="P245">
        <v>24.349816000000001</v>
      </c>
      <c r="Q245" t="s">
        <v>1</v>
      </c>
      <c r="R245" t="s">
        <v>95</v>
      </c>
      <c r="S245">
        <v>110</v>
      </c>
      <c r="T245">
        <v>640</v>
      </c>
      <c r="U245">
        <v>100</v>
      </c>
      <c r="V245">
        <v>567</v>
      </c>
      <c r="Y245">
        <v>100</v>
      </c>
      <c r="Z245">
        <v>567</v>
      </c>
      <c r="AI245" t="s">
        <v>1345</v>
      </c>
      <c r="AJ245" t="s">
        <v>1381</v>
      </c>
      <c r="AO245" t="s">
        <v>1745</v>
      </c>
      <c r="AP245" t="s">
        <v>1471</v>
      </c>
      <c r="AQ245" t="s">
        <v>1471</v>
      </c>
      <c r="AR245" t="s">
        <v>1471</v>
      </c>
      <c r="AT245">
        <v>100</v>
      </c>
      <c r="AZ245">
        <v>7</v>
      </c>
      <c r="BA245">
        <v>14</v>
      </c>
      <c r="BB245">
        <v>43</v>
      </c>
      <c r="BC245">
        <v>29</v>
      </c>
      <c r="BD245">
        <v>79</v>
      </c>
      <c r="BE245">
        <v>65</v>
      </c>
      <c r="BF245">
        <v>100</v>
      </c>
      <c r="BG245">
        <v>201</v>
      </c>
      <c r="BH245">
        <v>7</v>
      </c>
      <c r="BI245">
        <v>22</v>
      </c>
      <c r="BJ245" t="s">
        <v>1334</v>
      </c>
      <c r="BK245" t="s">
        <v>2</v>
      </c>
      <c r="BL245" t="s">
        <v>7</v>
      </c>
      <c r="BM245" t="s">
        <v>5</v>
      </c>
      <c r="BN245" t="s">
        <v>5</v>
      </c>
      <c r="BO245" t="s">
        <v>1509</v>
      </c>
      <c r="BP245">
        <v>490</v>
      </c>
      <c r="BQ245">
        <v>236</v>
      </c>
      <c r="BR245">
        <v>331</v>
      </c>
      <c r="BS245" t="s">
        <v>1345</v>
      </c>
      <c r="BT245" t="s">
        <v>1381</v>
      </c>
      <c r="BU245" t="s">
        <v>1830</v>
      </c>
      <c r="BV245" t="s">
        <v>1840</v>
      </c>
      <c r="BW245" t="s">
        <v>1818</v>
      </c>
      <c r="BX245" t="s">
        <v>2073</v>
      </c>
      <c r="BY245" s="44" t="str">
        <f t="shared" si="3"/>
        <v>Show location</v>
      </c>
    </row>
    <row r="246" spans="1:77" x14ac:dyDescent="0.3">
      <c r="A246" s="51" t="s">
        <v>1477</v>
      </c>
      <c r="B246" t="s">
        <v>2650</v>
      </c>
      <c r="C246" t="s">
        <v>2647</v>
      </c>
      <c r="D246" t="s">
        <v>2648</v>
      </c>
      <c r="E246" t="s">
        <v>102</v>
      </c>
      <c r="F246" t="s">
        <v>1345</v>
      </c>
      <c r="G246" t="s">
        <v>1482</v>
      </c>
      <c r="H246" t="s">
        <v>1830</v>
      </c>
      <c r="I246" t="s">
        <v>1381</v>
      </c>
      <c r="J246" t="s">
        <v>1526</v>
      </c>
      <c r="K246" t="s">
        <v>1840</v>
      </c>
      <c r="L246" t="s">
        <v>936</v>
      </c>
      <c r="M246" t="s">
        <v>373</v>
      </c>
      <c r="N246" t="s">
        <v>1470</v>
      </c>
      <c r="O246">
        <v>11.260109999999999</v>
      </c>
      <c r="P246">
        <v>24.29091</v>
      </c>
      <c r="Q246" t="s">
        <v>1</v>
      </c>
      <c r="R246" t="s">
        <v>95</v>
      </c>
      <c r="S246">
        <v>75</v>
      </c>
      <c r="T246">
        <v>330</v>
      </c>
      <c r="U246">
        <v>70</v>
      </c>
      <c r="V246">
        <v>130</v>
      </c>
      <c r="Y246">
        <v>70</v>
      </c>
      <c r="Z246">
        <v>130</v>
      </c>
      <c r="AI246" t="s">
        <v>1345</v>
      </c>
      <c r="AJ246" t="s">
        <v>1381</v>
      </c>
      <c r="AO246" t="s">
        <v>1745</v>
      </c>
      <c r="AP246" t="s">
        <v>1471</v>
      </c>
      <c r="AQ246" t="s">
        <v>1471</v>
      </c>
      <c r="AR246" t="s">
        <v>1471</v>
      </c>
      <c r="AT246">
        <v>70</v>
      </c>
      <c r="AZ246">
        <v>2</v>
      </c>
      <c r="BA246">
        <v>4</v>
      </c>
      <c r="BB246">
        <v>4</v>
      </c>
      <c r="BC246">
        <v>9</v>
      </c>
      <c r="BD246">
        <v>22</v>
      </c>
      <c r="BE246">
        <v>14</v>
      </c>
      <c r="BF246">
        <v>26</v>
      </c>
      <c r="BG246">
        <v>35</v>
      </c>
      <c r="BH246">
        <v>5</v>
      </c>
      <c r="BI246">
        <v>9</v>
      </c>
      <c r="BJ246" t="s">
        <v>1676</v>
      </c>
      <c r="BK246" t="s">
        <v>2</v>
      </c>
      <c r="BL246" t="s">
        <v>5</v>
      </c>
      <c r="BM246" t="s">
        <v>5</v>
      </c>
      <c r="BN246" t="s">
        <v>5</v>
      </c>
      <c r="BO246" t="s">
        <v>1472</v>
      </c>
      <c r="BP246">
        <v>497</v>
      </c>
      <c r="BQ246">
        <v>59</v>
      </c>
      <c r="BR246">
        <v>71</v>
      </c>
      <c r="BS246" t="s">
        <v>1345</v>
      </c>
      <c r="BT246" t="s">
        <v>1381</v>
      </c>
      <c r="BU246" t="s">
        <v>1830</v>
      </c>
      <c r="BV246" t="s">
        <v>1840</v>
      </c>
      <c r="BW246" t="s">
        <v>1818</v>
      </c>
      <c r="BX246" t="s">
        <v>1981</v>
      </c>
      <c r="BY246" s="44" t="str">
        <f t="shared" si="3"/>
        <v>Show location</v>
      </c>
    </row>
    <row r="247" spans="1:77" x14ac:dyDescent="0.3">
      <c r="A247" s="51" t="s">
        <v>1487</v>
      </c>
      <c r="B247" t="s">
        <v>2650</v>
      </c>
      <c r="C247" t="s">
        <v>2647</v>
      </c>
      <c r="D247" t="s">
        <v>2648</v>
      </c>
      <c r="E247" t="s">
        <v>102</v>
      </c>
      <c r="F247" t="s">
        <v>1345</v>
      </c>
      <c r="G247" t="s">
        <v>1482</v>
      </c>
      <c r="H247" t="s">
        <v>1830</v>
      </c>
      <c r="I247" t="s">
        <v>1381</v>
      </c>
      <c r="J247" t="s">
        <v>1526</v>
      </c>
      <c r="K247" t="s">
        <v>1840</v>
      </c>
      <c r="L247" t="s">
        <v>937</v>
      </c>
      <c r="M247" t="s">
        <v>374</v>
      </c>
      <c r="N247" t="s">
        <v>1470</v>
      </c>
      <c r="O247">
        <v>11.19768</v>
      </c>
      <c r="P247">
        <v>24.382950000000001</v>
      </c>
      <c r="Q247" t="s">
        <v>6</v>
      </c>
      <c r="R247" t="s">
        <v>1497</v>
      </c>
      <c r="S247">
        <v>285</v>
      </c>
      <c r="T247">
        <v>1425</v>
      </c>
      <c r="U247">
        <v>280</v>
      </c>
      <c r="V247">
        <v>1400</v>
      </c>
      <c r="W247">
        <v>280</v>
      </c>
      <c r="X247">
        <v>1400</v>
      </c>
      <c r="AI247" t="s">
        <v>1345</v>
      </c>
      <c r="AJ247" t="s">
        <v>1381</v>
      </c>
      <c r="AO247" t="s">
        <v>1745</v>
      </c>
      <c r="AP247" t="s">
        <v>1471</v>
      </c>
      <c r="AQ247" t="s">
        <v>1471</v>
      </c>
      <c r="AR247" t="s">
        <v>1471</v>
      </c>
      <c r="AT247">
        <v>280</v>
      </c>
      <c r="AZ247">
        <v>22</v>
      </c>
      <c r="BA247">
        <v>0</v>
      </c>
      <c r="BB247">
        <v>43</v>
      </c>
      <c r="BC247">
        <v>86</v>
      </c>
      <c r="BD247">
        <v>172</v>
      </c>
      <c r="BE247">
        <v>258</v>
      </c>
      <c r="BF247">
        <v>302</v>
      </c>
      <c r="BG247">
        <v>388</v>
      </c>
      <c r="BH247">
        <v>43</v>
      </c>
      <c r="BI247">
        <v>86</v>
      </c>
      <c r="BJ247" t="s">
        <v>1334</v>
      </c>
      <c r="BK247" t="s">
        <v>2</v>
      </c>
      <c r="BL247" t="s">
        <v>5</v>
      </c>
      <c r="BM247" t="s">
        <v>5</v>
      </c>
      <c r="BN247" t="s">
        <v>4</v>
      </c>
      <c r="BO247" t="s">
        <v>1509</v>
      </c>
      <c r="BP247">
        <v>500</v>
      </c>
      <c r="BQ247">
        <v>582</v>
      </c>
      <c r="BR247">
        <v>818</v>
      </c>
      <c r="BS247" t="s">
        <v>1345</v>
      </c>
      <c r="BT247" t="s">
        <v>1381</v>
      </c>
      <c r="BU247" t="s">
        <v>1830</v>
      </c>
      <c r="BV247" t="s">
        <v>1840</v>
      </c>
      <c r="BW247" t="s">
        <v>1818</v>
      </c>
      <c r="BX247" t="s">
        <v>2128</v>
      </c>
      <c r="BY247" s="44" t="str">
        <f t="shared" si="3"/>
        <v>Show location</v>
      </c>
    </row>
    <row r="248" spans="1:77" x14ac:dyDescent="0.3">
      <c r="A248" s="51" t="s">
        <v>1520</v>
      </c>
      <c r="B248" t="s">
        <v>2650</v>
      </c>
      <c r="C248" t="s">
        <v>2647</v>
      </c>
      <c r="D248" t="s">
        <v>2648</v>
      </c>
      <c r="E248" t="s">
        <v>102</v>
      </c>
      <c r="F248" t="s">
        <v>1345</v>
      </c>
      <c r="G248" t="s">
        <v>1482</v>
      </c>
      <c r="H248" t="s">
        <v>1830</v>
      </c>
      <c r="I248" t="s">
        <v>1381</v>
      </c>
      <c r="J248" t="s">
        <v>1526</v>
      </c>
      <c r="K248" t="s">
        <v>1840</v>
      </c>
      <c r="L248" t="s">
        <v>938</v>
      </c>
      <c r="M248" t="s">
        <v>375</v>
      </c>
      <c r="N248" t="s">
        <v>1470</v>
      </c>
      <c r="O248">
        <v>11.19843</v>
      </c>
      <c r="P248">
        <v>24.399366000000001</v>
      </c>
      <c r="Q248" t="s">
        <v>6</v>
      </c>
      <c r="R248" t="s">
        <v>1497</v>
      </c>
      <c r="S248">
        <v>48</v>
      </c>
      <c r="T248">
        <v>250</v>
      </c>
      <c r="U248">
        <v>47</v>
      </c>
      <c r="V248">
        <v>250</v>
      </c>
      <c r="Y248">
        <v>47</v>
      </c>
      <c r="Z248">
        <v>250</v>
      </c>
      <c r="AI248" t="s">
        <v>1345</v>
      </c>
      <c r="AJ248" t="s">
        <v>1381</v>
      </c>
      <c r="AO248" t="s">
        <v>1745</v>
      </c>
      <c r="AP248" t="s">
        <v>1471</v>
      </c>
      <c r="AQ248" t="s">
        <v>1471</v>
      </c>
      <c r="AR248" t="s">
        <v>1471</v>
      </c>
      <c r="AT248">
        <v>47</v>
      </c>
      <c r="AZ248">
        <v>0</v>
      </c>
      <c r="BA248">
        <v>7</v>
      </c>
      <c r="BB248">
        <v>21</v>
      </c>
      <c r="BC248">
        <v>14</v>
      </c>
      <c r="BD248">
        <v>27</v>
      </c>
      <c r="BE248">
        <v>34</v>
      </c>
      <c r="BF248">
        <v>65</v>
      </c>
      <c r="BG248">
        <v>58</v>
      </c>
      <c r="BH248">
        <v>7</v>
      </c>
      <c r="BI248">
        <v>17</v>
      </c>
      <c r="BJ248" t="s">
        <v>1334</v>
      </c>
      <c r="BK248" t="s">
        <v>2</v>
      </c>
      <c r="BL248" t="s">
        <v>5</v>
      </c>
      <c r="BM248" t="s">
        <v>5</v>
      </c>
      <c r="BN248" t="s">
        <v>4</v>
      </c>
      <c r="BO248" t="s">
        <v>1509</v>
      </c>
      <c r="BP248">
        <v>501</v>
      </c>
      <c r="BQ248">
        <v>120</v>
      </c>
      <c r="BR248">
        <v>130</v>
      </c>
      <c r="BS248" t="s">
        <v>1345</v>
      </c>
      <c r="BT248" t="s">
        <v>1381</v>
      </c>
      <c r="BU248" t="s">
        <v>1830</v>
      </c>
      <c r="BV248" t="s">
        <v>1840</v>
      </c>
      <c r="BW248" t="s">
        <v>1818</v>
      </c>
      <c r="BX248" t="s">
        <v>2170</v>
      </c>
      <c r="BY248" s="44" t="str">
        <f t="shared" si="3"/>
        <v>Show location</v>
      </c>
    </row>
    <row r="249" spans="1:77" x14ac:dyDescent="0.3">
      <c r="A249" s="51" t="s">
        <v>1485</v>
      </c>
      <c r="B249" t="s">
        <v>2650</v>
      </c>
      <c r="C249" t="s">
        <v>2647</v>
      </c>
      <c r="D249" t="s">
        <v>2648</v>
      </c>
      <c r="E249" t="s">
        <v>102</v>
      </c>
      <c r="F249" t="s">
        <v>1345</v>
      </c>
      <c r="G249" t="s">
        <v>1482</v>
      </c>
      <c r="H249" t="s">
        <v>1830</v>
      </c>
      <c r="I249" t="s">
        <v>1381</v>
      </c>
      <c r="J249" t="s">
        <v>1526</v>
      </c>
      <c r="K249" t="s">
        <v>1840</v>
      </c>
      <c r="L249" t="s">
        <v>939</v>
      </c>
      <c r="M249" t="s">
        <v>376</v>
      </c>
      <c r="N249" t="s">
        <v>1470</v>
      </c>
      <c r="O249">
        <v>11.331833</v>
      </c>
      <c r="P249">
        <v>24.179549999999999</v>
      </c>
      <c r="Q249" t="s">
        <v>1</v>
      </c>
      <c r="R249" t="s">
        <v>95</v>
      </c>
      <c r="S249">
        <v>260</v>
      </c>
      <c r="T249">
        <v>1200</v>
      </c>
      <c r="U249">
        <v>240</v>
      </c>
      <c r="V249">
        <v>1050</v>
      </c>
      <c r="Y249">
        <v>240</v>
      </c>
      <c r="Z249">
        <v>1050</v>
      </c>
      <c r="AI249" t="s">
        <v>1345</v>
      </c>
      <c r="AJ249" t="s">
        <v>1381</v>
      </c>
      <c r="AK249" t="s">
        <v>1345</v>
      </c>
      <c r="AO249" t="s">
        <v>1745</v>
      </c>
      <c r="AP249" t="s">
        <v>1471</v>
      </c>
      <c r="AQ249" t="s">
        <v>1471</v>
      </c>
      <c r="AR249" t="s">
        <v>1471</v>
      </c>
      <c r="AT249">
        <v>240</v>
      </c>
      <c r="AZ249">
        <v>0</v>
      </c>
      <c r="BA249">
        <v>0</v>
      </c>
      <c r="BB249">
        <v>25</v>
      </c>
      <c r="BC249">
        <v>75</v>
      </c>
      <c r="BD249">
        <v>150</v>
      </c>
      <c r="BE249">
        <v>99</v>
      </c>
      <c r="BF249">
        <v>263</v>
      </c>
      <c r="BG249">
        <v>325</v>
      </c>
      <c r="BH249">
        <v>25</v>
      </c>
      <c r="BI249">
        <v>88</v>
      </c>
      <c r="BJ249" t="s">
        <v>1334</v>
      </c>
      <c r="BK249" t="s">
        <v>2</v>
      </c>
      <c r="BL249" t="s">
        <v>5</v>
      </c>
      <c r="BM249" t="s">
        <v>5</v>
      </c>
      <c r="BN249" t="s">
        <v>5</v>
      </c>
      <c r="BO249" t="s">
        <v>1472</v>
      </c>
      <c r="BP249">
        <v>496</v>
      </c>
      <c r="BQ249">
        <v>463</v>
      </c>
      <c r="BR249">
        <v>587</v>
      </c>
      <c r="BS249" t="s">
        <v>1345</v>
      </c>
      <c r="BT249" t="s">
        <v>1381</v>
      </c>
      <c r="BU249" t="s">
        <v>1830</v>
      </c>
      <c r="BV249" t="s">
        <v>1840</v>
      </c>
      <c r="BW249" t="s">
        <v>1818</v>
      </c>
      <c r="BX249" t="s">
        <v>1971</v>
      </c>
      <c r="BY249" s="44" t="str">
        <f t="shared" si="3"/>
        <v>Show location</v>
      </c>
    </row>
    <row r="250" spans="1:77" x14ac:dyDescent="0.3">
      <c r="A250" s="51" t="s">
        <v>1521</v>
      </c>
      <c r="B250" t="s">
        <v>2650</v>
      </c>
      <c r="C250" t="s">
        <v>2647</v>
      </c>
      <c r="D250" t="s">
        <v>2648</v>
      </c>
      <c r="E250" t="s">
        <v>102</v>
      </c>
      <c r="F250" t="s">
        <v>1345</v>
      </c>
      <c r="G250" t="s">
        <v>1482</v>
      </c>
      <c r="H250" t="s">
        <v>1830</v>
      </c>
      <c r="I250" t="s">
        <v>1381</v>
      </c>
      <c r="J250" t="s">
        <v>1526</v>
      </c>
      <c r="K250" t="s">
        <v>1840</v>
      </c>
      <c r="L250" t="s">
        <v>940</v>
      </c>
      <c r="M250" t="s">
        <v>377</v>
      </c>
      <c r="N250" t="s">
        <v>1470</v>
      </c>
      <c r="O250">
        <v>0</v>
      </c>
      <c r="P250">
        <v>0</v>
      </c>
      <c r="Q250" t="s">
        <v>6</v>
      </c>
      <c r="R250" t="s">
        <v>1497</v>
      </c>
      <c r="S250">
        <v>240</v>
      </c>
      <c r="T250">
        <v>960</v>
      </c>
      <c r="U250">
        <v>230</v>
      </c>
      <c r="V250">
        <v>900</v>
      </c>
      <c r="Y250">
        <v>230</v>
      </c>
      <c r="Z250">
        <v>900</v>
      </c>
      <c r="AI250" t="s">
        <v>1345</v>
      </c>
      <c r="AJ250" t="s">
        <v>1381</v>
      </c>
      <c r="AK250" t="s">
        <v>1346</v>
      </c>
      <c r="AO250" t="s">
        <v>1745</v>
      </c>
      <c r="AP250" t="s">
        <v>1471</v>
      </c>
      <c r="AQ250" t="s">
        <v>1471</v>
      </c>
      <c r="AR250" t="s">
        <v>1471</v>
      </c>
      <c r="AT250">
        <v>230</v>
      </c>
      <c r="AZ250">
        <v>0</v>
      </c>
      <c r="BA250">
        <v>13</v>
      </c>
      <c r="BB250">
        <v>39</v>
      </c>
      <c r="BC250">
        <v>26</v>
      </c>
      <c r="BD250">
        <v>77</v>
      </c>
      <c r="BE250">
        <v>102</v>
      </c>
      <c r="BF250">
        <v>231</v>
      </c>
      <c r="BG250">
        <v>283</v>
      </c>
      <c r="BH250">
        <v>39</v>
      </c>
      <c r="BI250">
        <v>90</v>
      </c>
      <c r="BJ250" t="s">
        <v>1334</v>
      </c>
      <c r="BK250" t="s">
        <v>2</v>
      </c>
      <c r="BL250" t="s">
        <v>5</v>
      </c>
      <c r="BM250" t="s">
        <v>7</v>
      </c>
      <c r="BN250" t="s">
        <v>5</v>
      </c>
      <c r="BO250" t="s">
        <v>1509</v>
      </c>
      <c r="BP250">
        <v>502</v>
      </c>
      <c r="BQ250">
        <v>386</v>
      </c>
      <c r="BR250">
        <v>514</v>
      </c>
      <c r="BS250" t="s">
        <v>1345</v>
      </c>
      <c r="BT250" t="s">
        <v>1381</v>
      </c>
      <c r="BU250" t="s">
        <v>1814</v>
      </c>
      <c r="BV250" t="s">
        <v>1840</v>
      </c>
      <c r="BW250" t="s">
        <v>1872</v>
      </c>
      <c r="BX250" t="s">
        <v>2195</v>
      </c>
      <c r="BY250" s="44" t="str">
        <f t="shared" si="3"/>
        <v>Show location</v>
      </c>
    </row>
    <row r="251" spans="1:77" x14ac:dyDescent="0.3">
      <c r="A251" s="51" t="s">
        <v>1520</v>
      </c>
      <c r="B251" t="s">
        <v>2650</v>
      </c>
      <c r="C251" t="s">
        <v>2647</v>
      </c>
      <c r="D251" t="s">
        <v>2648</v>
      </c>
      <c r="E251" t="s">
        <v>102</v>
      </c>
      <c r="F251" t="s">
        <v>1345</v>
      </c>
      <c r="G251" t="s">
        <v>1482</v>
      </c>
      <c r="H251" t="s">
        <v>1830</v>
      </c>
      <c r="I251" t="s">
        <v>1381</v>
      </c>
      <c r="J251" t="s">
        <v>1526</v>
      </c>
      <c r="K251" t="s">
        <v>1840</v>
      </c>
      <c r="L251" t="s">
        <v>941</v>
      </c>
      <c r="M251" t="s">
        <v>378</v>
      </c>
      <c r="N251" t="s">
        <v>1470</v>
      </c>
      <c r="O251">
        <v>11.188732999999999</v>
      </c>
      <c r="P251">
        <v>24.393699999999999</v>
      </c>
      <c r="Q251" t="s">
        <v>6</v>
      </c>
      <c r="R251" t="s">
        <v>1497</v>
      </c>
      <c r="S251">
        <v>40</v>
      </c>
      <c r="T251">
        <v>250</v>
      </c>
      <c r="U251">
        <v>38</v>
      </c>
      <c r="V251">
        <v>190</v>
      </c>
      <c r="W251">
        <v>38</v>
      </c>
      <c r="X251">
        <v>190</v>
      </c>
      <c r="AI251" t="s">
        <v>1345</v>
      </c>
      <c r="AJ251" t="s">
        <v>1381</v>
      </c>
      <c r="AO251" t="s">
        <v>1745</v>
      </c>
      <c r="AP251" t="s">
        <v>1471</v>
      </c>
      <c r="AQ251" t="s">
        <v>1471</v>
      </c>
      <c r="AR251" t="s">
        <v>1471</v>
      </c>
      <c r="AT251">
        <v>38</v>
      </c>
      <c r="AZ251">
        <v>0</v>
      </c>
      <c r="BA251">
        <v>8</v>
      </c>
      <c r="BB251">
        <v>5</v>
      </c>
      <c r="BC251">
        <v>3</v>
      </c>
      <c r="BD251">
        <v>24</v>
      </c>
      <c r="BE251">
        <v>39</v>
      </c>
      <c r="BF251">
        <v>60</v>
      </c>
      <c r="BG251">
        <v>43</v>
      </c>
      <c r="BH251">
        <v>0</v>
      </c>
      <c r="BI251">
        <v>8</v>
      </c>
      <c r="BJ251" t="s">
        <v>1334</v>
      </c>
      <c r="BK251" t="s">
        <v>2</v>
      </c>
      <c r="BL251" t="s">
        <v>7</v>
      </c>
      <c r="BM251" t="s">
        <v>7</v>
      </c>
      <c r="BN251" t="s">
        <v>5</v>
      </c>
      <c r="BO251" t="s">
        <v>1480</v>
      </c>
      <c r="BP251">
        <v>503</v>
      </c>
      <c r="BQ251">
        <v>89</v>
      </c>
      <c r="BR251">
        <v>101</v>
      </c>
      <c r="BS251" t="s">
        <v>1345</v>
      </c>
      <c r="BT251" t="s">
        <v>1381</v>
      </c>
      <c r="BU251" t="s">
        <v>1830</v>
      </c>
      <c r="BV251" t="s">
        <v>1840</v>
      </c>
      <c r="BW251" t="s">
        <v>1818</v>
      </c>
      <c r="BX251" t="s">
        <v>2171</v>
      </c>
      <c r="BY251" s="44" t="str">
        <f t="shared" si="3"/>
        <v>Show location</v>
      </c>
    </row>
    <row r="252" spans="1:77" x14ac:dyDescent="0.3">
      <c r="A252" s="51" t="s">
        <v>1521</v>
      </c>
      <c r="B252" t="s">
        <v>2650</v>
      </c>
      <c r="C252" t="s">
        <v>2647</v>
      </c>
      <c r="D252" t="s">
        <v>2648</v>
      </c>
      <c r="E252" t="s">
        <v>102</v>
      </c>
      <c r="F252" t="s">
        <v>1345</v>
      </c>
      <c r="G252" t="s">
        <v>1482</v>
      </c>
      <c r="H252" t="s">
        <v>1830</v>
      </c>
      <c r="I252" t="s">
        <v>1381</v>
      </c>
      <c r="J252" t="s">
        <v>1526</v>
      </c>
      <c r="K252" t="s">
        <v>1840</v>
      </c>
      <c r="L252" t="s">
        <v>942</v>
      </c>
      <c r="M252" t="s">
        <v>379</v>
      </c>
      <c r="N252" t="s">
        <v>1470</v>
      </c>
      <c r="O252">
        <v>11.195866000000001</v>
      </c>
      <c r="P252">
        <v>24.394400000000001</v>
      </c>
      <c r="Q252" t="s">
        <v>6</v>
      </c>
      <c r="R252" t="s">
        <v>1497</v>
      </c>
      <c r="S252">
        <v>140</v>
      </c>
      <c r="T252">
        <v>980</v>
      </c>
      <c r="U252">
        <v>147</v>
      </c>
      <c r="V252">
        <v>1010</v>
      </c>
      <c r="W252">
        <v>147</v>
      </c>
      <c r="X252">
        <v>1010</v>
      </c>
      <c r="AI252" t="s">
        <v>1345</v>
      </c>
      <c r="AJ252" t="s">
        <v>1381</v>
      </c>
      <c r="AO252" t="s">
        <v>1745</v>
      </c>
      <c r="AP252" t="s">
        <v>1471</v>
      </c>
      <c r="AQ252" t="s">
        <v>1471</v>
      </c>
      <c r="AR252" t="s">
        <v>1471</v>
      </c>
      <c r="AT252">
        <v>147</v>
      </c>
      <c r="AZ252">
        <v>14</v>
      </c>
      <c r="BA252">
        <v>28</v>
      </c>
      <c r="BB252">
        <v>42</v>
      </c>
      <c r="BC252">
        <v>84</v>
      </c>
      <c r="BD252">
        <v>154</v>
      </c>
      <c r="BE252">
        <v>113</v>
      </c>
      <c r="BF252">
        <v>196</v>
      </c>
      <c r="BG252">
        <v>281</v>
      </c>
      <c r="BH252">
        <v>28</v>
      </c>
      <c r="BI252">
        <v>70</v>
      </c>
      <c r="BJ252" t="s">
        <v>1334</v>
      </c>
      <c r="BK252" t="s">
        <v>2</v>
      </c>
      <c r="BL252" t="s">
        <v>5</v>
      </c>
      <c r="BM252" t="s">
        <v>5</v>
      </c>
      <c r="BN252" t="s">
        <v>5</v>
      </c>
      <c r="BO252" t="s">
        <v>1509</v>
      </c>
      <c r="BP252">
        <v>504</v>
      </c>
      <c r="BQ252">
        <v>434</v>
      </c>
      <c r="BR252">
        <v>576</v>
      </c>
      <c r="BS252" t="s">
        <v>1345</v>
      </c>
      <c r="BT252" t="s">
        <v>1381</v>
      </c>
      <c r="BU252" t="s">
        <v>1830</v>
      </c>
      <c r="BV252" t="s">
        <v>1840</v>
      </c>
      <c r="BW252" t="s">
        <v>1818</v>
      </c>
      <c r="BX252" t="s">
        <v>2196</v>
      </c>
      <c r="BY252" s="44" t="str">
        <f t="shared" si="3"/>
        <v>Show location</v>
      </c>
    </row>
    <row r="253" spans="1:77" x14ac:dyDescent="0.3">
      <c r="A253" s="51" t="s">
        <v>1496</v>
      </c>
      <c r="B253" t="s">
        <v>2650</v>
      </c>
      <c r="C253" t="s">
        <v>2647</v>
      </c>
      <c r="D253" t="s">
        <v>2648</v>
      </c>
      <c r="E253" t="s">
        <v>102</v>
      </c>
      <c r="F253" t="s">
        <v>1345</v>
      </c>
      <c r="G253" t="s">
        <v>1482</v>
      </c>
      <c r="H253" t="s">
        <v>1830</v>
      </c>
      <c r="I253" t="s">
        <v>1381</v>
      </c>
      <c r="J253" t="s">
        <v>1526</v>
      </c>
      <c r="K253" t="s">
        <v>1840</v>
      </c>
      <c r="L253" t="s">
        <v>943</v>
      </c>
      <c r="M253" t="s">
        <v>380</v>
      </c>
      <c r="N253" t="s">
        <v>1470</v>
      </c>
      <c r="O253">
        <v>10.953099999999999</v>
      </c>
      <c r="P253">
        <v>24.346</v>
      </c>
      <c r="Q253" t="s">
        <v>1</v>
      </c>
      <c r="R253" t="s">
        <v>95</v>
      </c>
      <c r="S253">
        <v>123</v>
      </c>
      <c r="T253">
        <v>620</v>
      </c>
      <c r="U253">
        <v>120</v>
      </c>
      <c r="V253">
        <v>600</v>
      </c>
      <c r="Y253">
        <v>120</v>
      </c>
      <c r="Z253">
        <v>600</v>
      </c>
      <c r="AI253" t="s">
        <v>1345</v>
      </c>
      <c r="AJ253" t="s">
        <v>1381</v>
      </c>
      <c r="AO253" t="s">
        <v>1745</v>
      </c>
      <c r="AP253" t="s">
        <v>1471</v>
      </c>
      <c r="AQ253" t="s">
        <v>1471</v>
      </c>
      <c r="AR253" t="s">
        <v>1471</v>
      </c>
      <c r="AT253">
        <v>120</v>
      </c>
      <c r="AZ253">
        <v>8</v>
      </c>
      <c r="BA253">
        <v>0</v>
      </c>
      <c r="BB253">
        <v>17</v>
      </c>
      <c r="BC253">
        <v>34</v>
      </c>
      <c r="BD253">
        <v>101</v>
      </c>
      <c r="BE253">
        <v>60</v>
      </c>
      <c r="BF253">
        <v>169</v>
      </c>
      <c r="BG253">
        <v>152</v>
      </c>
      <c r="BH253">
        <v>8</v>
      </c>
      <c r="BI253">
        <v>51</v>
      </c>
      <c r="BJ253" t="s">
        <v>1334</v>
      </c>
      <c r="BK253" t="s">
        <v>2</v>
      </c>
      <c r="BL253" t="s">
        <v>5</v>
      </c>
      <c r="BM253" t="s">
        <v>5</v>
      </c>
      <c r="BN253" t="s">
        <v>5</v>
      </c>
      <c r="BO253" t="s">
        <v>1472</v>
      </c>
      <c r="BP253">
        <v>492</v>
      </c>
      <c r="BQ253">
        <v>303</v>
      </c>
      <c r="BR253">
        <v>297</v>
      </c>
      <c r="BS253" t="s">
        <v>1345</v>
      </c>
      <c r="BT253" t="s">
        <v>1381</v>
      </c>
      <c r="BU253" t="s">
        <v>1830</v>
      </c>
      <c r="BV253" t="s">
        <v>1840</v>
      </c>
      <c r="BW253" t="s">
        <v>1818</v>
      </c>
      <c r="BX253" t="s">
        <v>2013</v>
      </c>
      <c r="BY253" s="44" t="str">
        <f t="shared" si="3"/>
        <v>Show location</v>
      </c>
    </row>
    <row r="254" spans="1:77" x14ac:dyDescent="0.3">
      <c r="A254" s="51" t="s">
        <v>1481</v>
      </c>
      <c r="B254" t="s">
        <v>2650</v>
      </c>
      <c r="C254" t="s">
        <v>2647</v>
      </c>
      <c r="D254" t="s">
        <v>2648</v>
      </c>
      <c r="E254" t="s">
        <v>102</v>
      </c>
      <c r="F254" t="s">
        <v>1345</v>
      </c>
      <c r="G254" t="s">
        <v>1482</v>
      </c>
      <c r="H254" t="s">
        <v>1830</v>
      </c>
      <c r="I254" t="s">
        <v>1381</v>
      </c>
      <c r="J254" t="s">
        <v>1526</v>
      </c>
      <c r="K254" t="s">
        <v>1840</v>
      </c>
      <c r="L254" t="s">
        <v>944</v>
      </c>
      <c r="M254" t="s">
        <v>381</v>
      </c>
      <c r="N254" t="s">
        <v>1470</v>
      </c>
      <c r="O254">
        <v>11.062810000000001</v>
      </c>
      <c r="P254">
        <v>24.027660000000001</v>
      </c>
      <c r="Q254" t="s">
        <v>1</v>
      </c>
      <c r="R254" t="s">
        <v>95</v>
      </c>
      <c r="S254">
        <v>50</v>
      </c>
      <c r="T254">
        <v>240</v>
      </c>
      <c r="U254">
        <v>40</v>
      </c>
      <c r="V254">
        <v>200</v>
      </c>
      <c r="Y254">
        <v>40</v>
      </c>
      <c r="Z254">
        <v>200</v>
      </c>
      <c r="AI254" t="s">
        <v>1345</v>
      </c>
      <c r="AJ254" t="s">
        <v>1381</v>
      </c>
      <c r="AO254" t="s">
        <v>1745</v>
      </c>
      <c r="AP254" t="s">
        <v>1471</v>
      </c>
      <c r="AQ254" t="s">
        <v>1471</v>
      </c>
      <c r="AR254" t="s">
        <v>1471</v>
      </c>
      <c r="AT254">
        <v>40</v>
      </c>
      <c r="AZ254">
        <v>0</v>
      </c>
      <c r="BA254">
        <v>6</v>
      </c>
      <c r="BB254">
        <v>8</v>
      </c>
      <c r="BC254">
        <v>3</v>
      </c>
      <c r="BD254">
        <v>17</v>
      </c>
      <c r="BE254">
        <v>33</v>
      </c>
      <c r="BF254">
        <v>65</v>
      </c>
      <c r="BG254">
        <v>51</v>
      </c>
      <c r="BH254">
        <v>6</v>
      </c>
      <c r="BI254">
        <v>11</v>
      </c>
      <c r="BJ254" t="s">
        <v>1334</v>
      </c>
      <c r="BK254" t="s">
        <v>2</v>
      </c>
      <c r="BL254" t="s">
        <v>5</v>
      </c>
      <c r="BM254" t="s">
        <v>5</v>
      </c>
      <c r="BN254" t="s">
        <v>5</v>
      </c>
      <c r="BO254" t="s">
        <v>1509</v>
      </c>
      <c r="BP254">
        <v>493</v>
      </c>
      <c r="BQ254">
        <v>96</v>
      </c>
      <c r="BR254">
        <v>104</v>
      </c>
      <c r="BS254" t="s">
        <v>1345</v>
      </c>
      <c r="BT254" t="s">
        <v>1681</v>
      </c>
      <c r="BU254" t="s">
        <v>1830</v>
      </c>
      <c r="BV254" t="s">
        <v>1853</v>
      </c>
      <c r="BW254" t="s">
        <v>1818</v>
      </c>
      <c r="BX254" t="s">
        <v>1995</v>
      </c>
      <c r="BY254" s="44" t="str">
        <f t="shared" si="3"/>
        <v>Show location</v>
      </c>
    </row>
    <row r="255" spans="1:77" x14ac:dyDescent="0.3">
      <c r="A255" s="51" t="s">
        <v>1514</v>
      </c>
      <c r="B255" t="s">
        <v>2650</v>
      </c>
      <c r="C255" t="s">
        <v>2647</v>
      </c>
      <c r="D255" t="s">
        <v>2648</v>
      </c>
      <c r="E255" t="s">
        <v>102</v>
      </c>
      <c r="F255" t="s">
        <v>1345</v>
      </c>
      <c r="G255" t="s">
        <v>1482</v>
      </c>
      <c r="H255" t="s">
        <v>1830</v>
      </c>
      <c r="I255" t="s">
        <v>1381</v>
      </c>
      <c r="J255" t="s">
        <v>1526</v>
      </c>
      <c r="K255" t="s">
        <v>1840</v>
      </c>
      <c r="L255" t="s">
        <v>945</v>
      </c>
      <c r="M255" t="s">
        <v>382</v>
      </c>
      <c r="N255" t="s">
        <v>1470</v>
      </c>
      <c r="O255">
        <v>10.915115999999999</v>
      </c>
      <c r="P255">
        <v>24.226700000000001</v>
      </c>
      <c r="Q255" t="s">
        <v>1</v>
      </c>
      <c r="R255" t="s">
        <v>95</v>
      </c>
      <c r="S255">
        <v>259</v>
      </c>
      <c r="T255">
        <v>1295</v>
      </c>
      <c r="U255">
        <v>250</v>
      </c>
      <c r="V255">
        <v>1250</v>
      </c>
      <c r="W255">
        <v>250</v>
      </c>
      <c r="X255">
        <v>1250</v>
      </c>
      <c r="AI255" t="s">
        <v>1345</v>
      </c>
      <c r="AJ255" t="s">
        <v>1381</v>
      </c>
      <c r="AO255" t="s">
        <v>1745</v>
      </c>
      <c r="AP255" t="s">
        <v>1471</v>
      </c>
      <c r="AQ255" t="s">
        <v>1471</v>
      </c>
      <c r="AR255" t="s">
        <v>1471</v>
      </c>
      <c r="AT255">
        <v>250</v>
      </c>
      <c r="AZ255">
        <v>0</v>
      </c>
      <c r="BA255">
        <v>33</v>
      </c>
      <c r="BB255">
        <v>50</v>
      </c>
      <c r="BC255">
        <v>33</v>
      </c>
      <c r="BD255">
        <v>150</v>
      </c>
      <c r="BE255">
        <v>201</v>
      </c>
      <c r="BF255">
        <v>367</v>
      </c>
      <c r="BG255">
        <v>333</v>
      </c>
      <c r="BH255">
        <v>33</v>
      </c>
      <c r="BI255">
        <v>50</v>
      </c>
      <c r="BJ255" t="s">
        <v>1334</v>
      </c>
      <c r="BK255" t="s">
        <v>2</v>
      </c>
      <c r="BL255" t="s">
        <v>5</v>
      </c>
      <c r="BM255" t="s">
        <v>5</v>
      </c>
      <c r="BN255" t="s">
        <v>5</v>
      </c>
      <c r="BO255" t="s">
        <v>1472</v>
      </c>
      <c r="BP255">
        <v>494</v>
      </c>
      <c r="BQ255">
        <v>600</v>
      </c>
      <c r="BR255">
        <v>650</v>
      </c>
      <c r="BS255" t="s">
        <v>1345</v>
      </c>
      <c r="BT255" t="s">
        <v>1381</v>
      </c>
      <c r="BU255" t="s">
        <v>1830</v>
      </c>
      <c r="BV255" t="s">
        <v>1840</v>
      </c>
      <c r="BW255" t="s">
        <v>1818</v>
      </c>
      <c r="BX255" t="s">
        <v>2114</v>
      </c>
      <c r="BY255" s="44" t="str">
        <f t="shared" si="3"/>
        <v>Show location</v>
      </c>
    </row>
    <row r="256" spans="1:77" x14ac:dyDescent="0.3">
      <c r="A256" s="51" t="s">
        <v>1521</v>
      </c>
      <c r="B256" t="s">
        <v>2650</v>
      </c>
      <c r="C256" t="s">
        <v>2647</v>
      </c>
      <c r="D256" t="s">
        <v>2648</v>
      </c>
      <c r="E256" t="s">
        <v>102</v>
      </c>
      <c r="F256" t="s">
        <v>1345</v>
      </c>
      <c r="G256" t="s">
        <v>1482</v>
      </c>
      <c r="H256" t="s">
        <v>1830</v>
      </c>
      <c r="I256" t="s">
        <v>1382</v>
      </c>
      <c r="J256" t="s">
        <v>1528</v>
      </c>
      <c r="K256" t="s">
        <v>1879</v>
      </c>
      <c r="L256" t="s">
        <v>293</v>
      </c>
      <c r="M256" t="s">
        <v>383</v>
      </c>
      <c r="N256" t="s">
        <v>1470</v>
      </c>
      <c r="O256">
        <v>11.78715</v>
      </c>
      <c r="P256">
        <v>23.786517</v>
      </c>
      <c r="Q256" t="s">
        <v>6</v>
      </c>
      <c r="R256" t="s">
        <v>94</v>
      </c>
      <c r="S256">
        <v>500</v>
      </c>
      <c r="T256">
        <v>5650</v>
      </c>
      <c r="U256">
        <v>521</v>
      </c>
      <c r="V256">
        <v>3473</v>
      </c>
      <c r="W256">
        <v>521</v>
      </c>
      <c r="X256">
        <v>3473</v>
      </c>
      <c r="AI256" t="s">
        <v>1345</v>
      </c>
      <c r="AJ256" t="s">
        <v>1382</v>
      </c>
      <c r="AK256" t="s">
        <v>1348</v>
      </c>
      <c r="AL256" t="s">
        <v>818</v>
      </c>
      <c r="AM256" t="s">
        <v>1348</v>
      </c>
      <c r="AN256" t="s">
        <v>1367</v>
      </c>
      <c r="AO256" t="s">
        <v>1745</v>
      </c>
      <c r="AP256" t="s">
        <v>1471</v>
      </c>
      <c r="AQ256" t="s">
        <v>1471</v>
      </c>
      <c r="AR256" t="s">
        <v>1471</v>
      </c>
      <c r="AS256">
        <v>521</v>
      </c>
      <c r="AZ256">
        <v>75</v>
      </c>
      <c r="BA256">
        <v>112</v>
      </c>
      <c r="BB256">
        <v>149</v>
      </c>
      <c r="BC256">
        <v>299</v>
      </c>
      <c r="BD256">
        <v>560</v>
      </c>
      <c r="BE256">
        <v>672</v>
      </c>
      <c r="BF256">
        <v>635</v>
      </c>
      <c r="BG256">
        <v>710</v>
      </c>
      <c r="BH256">
        <v>112</v>
      </c>
      <c r="BI256">
        <v>149</v>
      </c>
      <c r="BJ256" t="s">
        <v>1676</v>
      </c>
      <c r="BK256" t="s">
        <v>2</v>
      </c>
      <c r="BL256" t="s">
        <v>5</v>
      </c>
      <c r="BM256" t="s">
        <v>7</v>
      </c>
      <c r="BN256" t="s">
        <v>7</v>
      </c>
      <c r="BO256" t="s">
        <v>1472</v>
      </c>
      <c r="BP256">
        <v>591</v>
      </c>
      <c r="BQ256">
        <v>1531</v>
      </c>
      <c r="BR256">
        <v>1942</v>
      </c>
      <c r="BS256" t="s">
        <v>1345</v>
      </c>
      <c r="BT256" t="s">
        <v>1382</v>
      </c>
      <c r="BU256" t="s">
        <v>1830</v>
      </c>
      <c r="BV256" t="s">
        <v>1879</v>
      </c>
      <c r="BW256" t="s">
        <v>1818</v>
      </c>
      <c r="BX256" t="s">
        <v>2197</v>
      </c>
      <c r="BY256" s="44" t="str">
        <f t="shared" si="3"/>
        <v>Show location</v>
      </c>
    </row>
    <row r="257" spans="1:77" x14ac:dyDescent="0.3">
      <c r="A257" s="51" t="s">
        <v>1496</v>
      </c>
      <c r="B257" t="s">
        <v>2650</v>
      </c>
      <c r="C257" t="s">
        <v>2647</v>
      </c>
      <c r="D257" t="s">
        <v>2648</v>
      </c>
      <c r="E257" t="s">
        <v>102</v>
      </c>
      <c r="F257" t="s">
        <v>1345</v>
      </c>
      <c r="G257" t="s">
        <v>1482</v>
      </c>
      <c r="H257" t="s">
        <v>1830</v>
      </c>
      <c r="I257" t="s">
        <v>948</v>
      </c>
      <c r="J257" t="s">
        <v>1515</v>
      </c>
      <c r="K257" t="s">
        <v>1846</v>
      </c>
      <c r="L257" t="s">
        <v>946</v>
      </c>
      <c r="M257" t="s">
        <v>384</v>
      </c>
      <c r="N257" t="s">
        <v>1470</v>
      </c>
      <c r="O257">
        <v>11.439913000000001</v>
      </c>
      <c r="P257">
        <v>24.428277999999999</v>
      </c>
      <c r="Q257" t="s">
        <v>1</v>
      </c>
      <c r="R257" t="s">
        <v>94</v>
      </c>
      <c r="S257">
        <v>347</v>
      </c>
      <c r="T257">
        <v>1735</v>
      </c>
      <c r="U257">
        <v>783</v>
      </c>
      <c r="V257">
        <v>6264</v>
      </c>
      <c r="W257">
        <v>502</v>
      </c>
      <c r="X257">
        <v>4016</v>
      </c>
      <c r="AA257">
        <v>281</v>
      </c>
      <c r="AB257">
        <v>2248</v>
      </c>
      <c r="AI257" t="s">
        <v>1345</v>
      </c>
      <c r="AJ257" t="s">
        <v>1669</v>
      </c>
      <c r="AK257" t="s">
        <v>1345</v>
      </c>
      <c r="AL257" t="s">
        <v>948</v>
      </c>
      <c r="AO257" t="s">
        <v>1745</v>
      </c>
      <c r="AP257" t="s">
        <v>1471</v>
      </c>
      <c r="AQ257" t="s">
        <v>1471</v>
      </c>
      <c r="AR257" t="s">
        <v>1471</v>
      </c>
      <c r="AS257">
        <v>733</v>
      </c>
      <c r="AT257">
        <v>50</v>
      </c>
      <c r="AZ257">
        <v>115</v>
      </c>
      <c r="BA257">
        <v>307</v>
      </c>
      <c r="BB257">
        <v>307</v>
      </c>
      <c r="BC257">
        <v>346</v>
      </c>
      <c r="BD257">
        <v>1114</v>
      </c>
      <c r="BE257">
        <v>1500</v>
      </c>
      <c r="BF257">
        <v>1345</v>
      </c>
      <c r="BG257">
        <v>961</v>
      </c>
      <c r="BH257">
        <v>77</v>
      </c>
      <c r="BI257">
        <v>192</v>
      </c>
      <c r="BJ257" t="s">
        <v>1676</v>
      </c>
      <c r="BK257" t="s">
        <v>2</v>
      </c>
      <c r="BL257" t="s">
        <v>5</v>
      </c>
      <c r="BM257" t="s">
        <v>5</v>
      </c>
      <c r="BN257" t="s">
        <v>5</v>
      </c>
      <c r="BO257" t="s">
        <v>1472</v>
      </c>
      <c r="BP257">
        <v>486</v>
      </c>
      <c r="BQ257">
        <v>2958</v>
      </c>
      <c r="BR257">
        <v>3306</v>
      </c>
      <c r="BS257" t="s">
        <v>1345</v>
      </c>
      <c r="BT257" t="s">
        <v>1670</v>
      </c>
      <c r="BU257" t="s">
        <v>1830</v>
      </c>
      <c r="BV257" t="s">
        <v>1845</v>
      </c>
      <c r="BW257" t="s">
        <v>1829</v>
      </c>
      <c r="BX257" t="s">
        <v>2014</v>
      </c>
      <c r="BY257" s="44" t="str">
        <f t="shared" si="3"/>
        <v>Show location</v>
      </c>
    </row>
    <row r="258" spans="1:77" x14ac:dyDescent="0.3">
      <c r="A258" s="51" t="s">
        <v>1521</v>
      </c>
      <c r="B258" t="s">
        <v>2650</v>
      </c>
      <c r="C258" t="s">
        <v>2647</v>
      </c>
      <c r="D258" t="s">
        <v>2648</v>
      </c>
      <c r="E258" t="s">
        <v>102</v>
      </c>
      <c r="F258" t="s">
        <v>1345</v>
      </c>
      <c r="G258" t="s">
        <v>1482</v>
      </c>
      <c r="H258" t="s">
        <v>1830</v>
      </c>
      <c r="I258" t="s">
        <v>948</v>
      </c>
      <c r="J258" t="s">
        <v>1515</v>
      </c>
      <c r="K258" t="s">
        <v>1846</v>
      </c>
      <c r="L258" t="s">
        <v>947</v>
      </c>
      <c r="M258" t="s">
        <v>385</v>
      </c>
      <c r="N258" t="s">
        <v>1470</v>
      </c>
      <c r="O258">
        <v>12.9116</v>
      </c>
      <c r="P258">
        <v>24.708950000000002</v>
      </c>
      <c r="Q258" t="s">
        <v>6</v>
      </c>
      <c r="R258" t="s">
        <v>94</v>
      </c>
      <c r="S258">
        <v>2461</v>
      </c>
      <c r="T258">
        <v>12305</v>
      </c>
      <c r="U258">
        <v>4560</v>
      </c>
      <c r="V258">
        <v>22800</v>
      </c>
      <c r="W258">
        <v>2804</v>
      </c>
      <c r="X258">
        <v>14020</v>
      </c>
      <c r="Y258">
        <v>800</v>
      </c>
      <c r="Z258">
        <v>4000</v>
      </c>
      <c r="AC258">
        <v>500</v>
      </c>
      <c r="AD258">
        <v>2500</v>
      </c>
      <c r="AE258">
        <v>256</v>
      </c>
      <c r="AF258">
        <v>1280</v>
      </c>
      <c r="AG258">
        <v>200</v>
      </c>
      <c r="AH258">
        <v>1000</v>
      </c>
      <c r="AI258" t="s">
        <v>1345</v>
      </c>
      <c r="AJ258" t="s">
        <v>1669</v>
      </c>
      <c r="AK258" t="s">
        <v>1345</v>
      </c>
      <c r="AO258" t="s">
        <v>1745</v>
      </c>
      <c r="AP258" t="s">
        <v>1471</v>
      </c>
      <c r="AQ258" t="s">
        <v>1471</v>
      </c>
      <c r="AR258" t="s">
        <v>1471</v>
      </c>
      <c r="AS258">
        <v>4500</v>
      </c>
      <c r="AT258">
        <v>60</v>
      </c>
      <c r="AZ258">
        <v>927</v>
      </c>
      <c r="BA258">
        <v>556</v>
      </c>
      <c r="BB258">
        <v>2224</v>
      </c>
      <c r="BC258">
        <v>2966</v>
      </c>
      <c r="BD258">
        <v>4449</v>
      </c>
      <c r="BE258">
        <v>2965</v>
      </c>
      <c r="BF258">
        <v>3893</v>
      </c>
      <c r="BG258">
        <v>3337</v>
      </c>
      <c r="BH258">
        <v>927</v>
      </c>
      <c r="BI258">
        <v>556</v>
      </c>
      <c r="BJ258" t="s">
        <v>1676</v>
      </c>
      <c r="BK258" t="s">
        <v>2</v>
      </c>
      <c r="BL258" t="s">
        <v>5</v>
      </c>
      <c r="BM258" t="s">
        <v>3</v>
      </c>
      <c r="BN258" t="s">
        <v>3</v>
      </c>
      <c r="BO258" t="s">
        <v>1472</v>
      </c>
      <c r="BP258">
        <v>488</v>
      </c>
      <c r="BQ258">
        <v>12420</v>
      </c>
      <c r="BR258">
        <v>10380</v>
      </c>
      <c r="BS258" t="s">
        <v>1345</v>
      </c>
      <c r="BT258" t="s">
        <v>948</v>
      </c>
      <c r="BU258" t="s">
        <v>1814</v>
      </c>
      <c r="BV258" t="s">
        <v>1846</v>
      </c>
      <c r="BW258" t="s">
        <v>1816</v>
      </c>
      <c r="BX258" t="s">
        <v>2198</v>
      </c>
      <c r="BY258" s="44" t="str">
        <f t="shared" ref="BY258:BY321" si="4">HYPERLINK(CONCATENATE("http://maps.google.com/?t=k&amp;q=",O259,",",P259),"Show location")</f>
        <v>Show location</v>
      </c>
    </row>
    <row r="259" spans="1:77" x14ac:dyDescent="0.3">
      <c r="A259" s="51" t="s">
        <v>1521</v>
      </c>
      <c r="B259" t="s">
        <v>2650</v>
      </c>
      <c r="C259" t="s">
        <v>2647</v>
      </c>
      <c r="D259" t="s">
        <v>2648</v>
      </c>
      <c r="E259" t="s">
        <v>102</v>
      </c>
      <c r="F259" t="s">
        <v>1345</v>
      </c>
      <c r="G259" t="s">
        <v>1482</v>
      </c>
      <c r="H259" t="s">
        <v>1830</v>
      </c>
      <c r="I259" t="s">
        <v>948</v>
      </c>
      <c r="J259" t="s">
        <v>1515</v>
      </c>
      <c r="K259" t="s">
        <v>1846</v>
      </c>
      <c r="L259" t="s">
        <v>948</v>
      </c>
      <c r="M259" t="s">
        <v>386</v>
      </c>
      <c r="N259" t="s">
        <v>1470</v>
      </c>
      <c r="O259">
        <v>12.671885</v>
      </c>
      <c r="P259">
        <v>24.985211</v>
      </c>
      <c r="Q259" t="s">
        <v>1</v>
      </c>
      <c r="R259" t="s">
        <v>94</v>
      </c>
      <c r="S259">
        <v>243</v>
      </c>
      <c r="T259">
        <v>1215</v>
      </c>
      <c r="U259">
        <v>3944</v>
      </c>
      <c r="V259">
        <v>19720</v>
      </c>
      <c r="W259">
        <v>3877</v>
      </c>
      <c r="X259">
        <v>19385</v>
      </c>
      <c r="Y259">
        <v>27</v>
      </c>
      <c r="Z259">
        <v>135</v>
      </c>
      <c r="AE259">
        <v>20</v>
      </c>
      <c r="AF259">
        <v>100</v>
      </c>
      <c r="AG259">
        <v>20</v>
      </c>
      <c r="AH259">
        <v>100</v>
      </c>
      <c r="AI259" t="s">
        <v>1345</v>
      </c>
      <c r="AJ259" t="s">
        <v>1680</v>
      </c>
      <c r="AK259" t="s">
        <v>1346</v>
      </c>
      <c r="AL259" t="s">
        <v>1671</v>
      </c>
      <c r="AM259" t="s">
        <v>1347</v>
      </c>
      <c r="AO259" t="s">
        <v>1745</v>
      </c>
      <c r="AP259" t="s">
        <v>1471</v>
      </c>
      <c r="AQ259" t="s">
        <v>1471</v>
      </c>
      <c r="AR259" t="s">
        <v>1471</v>
      </c>
      <c r="AS259">
        <v>3944</v>
      </c>
      <c r="AZ259">
        <v>692</v>
      </c>
      <c r="BA259">
        <v>1269</v>
      </c>
      <c r="BB259">
        <v>1384</v>
      </c>
      <c r="BC259">
        <v>2652</v>
      </c>
      <c r="BD259">
        <v>1960</v>
      </c>
      <c r="BE259">
        <v>4267</v>
      </c>
      <c r="BF259">
        <v>2652</v>
      </c>
      <c r="BG259">
        <v>3690</v>
      </c>
      <c r="BH259">
        <v>577</v>
      </c>
      <c r="BI259">
        <v>577</v>
      </c>
      <c r="BJ259" t="s">
        <v>1676</v>
      </c>
      <c r="BK259" t="s">
        <v>2</v>
      </c>
      <c r="BL259" t="s">
        <v>5</v>
      </c>
      <c r="BM259" t="s">
        <v>5</v>
      </c>
      <c r="BN259" t="s">
        <v>5</v>
      </c>
      <c r="BO259" t="s">
        <v>1472</v>
      </c>
      <c r="BP259">
        <v>489</v>
      </c>
      <c r="BQ259">
        <v>7265</v>
      </c>
      <c r="BR259">
        <v>12455</v>
      </c>
      <c r="BS259" t="s">
        <v>1345</v>
      </c>
      <c r="BT259" t="s">
        <v>948</v>
      </c>
      <c r="BU259" t="s">
        <v>1830</v>
      </c>
      <c r="BV259" t="s">
        <v>1846</v>
      </c>
      <c r="BW259" t="s">
        <v>1818</v>
      </c>
      <c r="BX259" t="s">
        <v>2199</v>
      </c>
      <c r="BY259" s="44" t="str">
        <f t="shared" si="4"/>
        <v>Show location</v>
      </c>
    </row>
    <row r="260" spans="1:77" x14ac:dyDescent="0.3">
      <c r="A260" s="51" t="s">
        <v>1477</v>
      </c>
      <c r="B260" t="s">
        <v>2650</v>
      </c>
      <c r="C260" t="s">
        <v>2647</v>
      </c>
      <c r="D260" t="s">
        <v>2648</v>
      </c>
      <c r="E260" t="s">
        <v>102</v>
      </c>
      <c r="F260" t="s">
        <v>1345</v>
      </c>
      <c r="G260" t="s">
        <v>1482</v>
      </c>
      <c r="H260" t="s">
        <v>1830</v>
      </c>
      <c r="I260" t="s">
        <v>948</v>
      </c>
      <c r="J260" t="s">
        <v>1515</v>
      </c>
      <c r="K260" t="s">
        <v>1846</v>
      </c>
      <c r="L260" t="s">
        <v>949</v>
      </c>
      <c r="M260" t="s">
        <v>387</v>
      </c>
      <c r="N260" t="s">
        <v>1470</v>
      </c>
      <c r="O260">
        <v>12.7094</v>
      </c>
      <c r="P260">
        <v>24.902467000000001</v>
      </c>
      <c r="Q260" t="s">
        <v>6</v>
      </c>
      <c r="R260" t="s">
        <v>94</v>
      </c>
      <c r="S260">
        <v>1769</v>
      </c>
      <c r="T260">
        <v>8845</v>
      </c>
      <c r="U260">
        <v>473</v>
      </c>
      <c r="V260">
        <v>3820</v>
      </c>
      <c r="W260">
        <v>295</v>
      </c>
      <c r="X260">
        <v>2360</v>
      </c>
      <c r="Y260">
        <v>90</v>
      </c>
      <c r="Z260">
        <v>720</v>
      </c>
      <c r="AE260">
        <v>80</v>
      </c>
      <c r="AF260">
        <v>670</v>
      </c>
      <c r="AG260">
        <v>8</v>
      </c>
      <c r="AH260">
        <v>70</v>
      </c>
      <c r="AI260" t="s">
        <v>1345</v>
      </c>
      <c r="AJ260" t="s">
        <v>1669</v>
      </c>
      <c r="AO260" t="s">
        <v>1745</v>
      </c>
      <c r="AP260" t="s">
        <v>1471</v>
      </c>
      <c r="AQ260" t="s">
        <v>1471</v>
      </c>
      <c r="AR260" t="s">
        <v>1471</v>
      </c>
      <c r="AS260">
        <v>472</v>
      </c>
      <c r="AT260">
        <v>1</v>
      </c>
      <c r="AZ260">
        <v>146</v>
      </c>
      <c r="BA260">
        <v>122</v>
      </c>
      <c r="BB260">
        <v>243</v>
      </c>
      <c r="BC260">
        <v>341</v>
      </c>
      <c r="BD260">
        <v>633</v>
      </c>
      <c r="BE260">
        <v>608</v>
      </c>
      <c r="BF260">
        <v>754</v>
      </c>
      <c r="BG260">
        <v>681</v>
      </c>
      <c r="BH260">
        <v>146</v>
      </c>
      <c r="BI260">
        <v>146</v>
      </c>
      <c r="BJ260" t="s">
        <v>1676</v>
      </c>
      <c r="BK260" t="s">
        <v>2</v>
      </c>
      <c r="BL260" t="s">
        <v>5</v>
      </c>
      <c r="BM260" t="s">
        <v>7</v>
      </c>
      <c r="BN260" t="s">
        <v>5</v>
      </c>
      <c r="BO260" t="s">
        <v>1472</v>
      </c>
      <c r="BP260">
        <v>485</v>
      </c>
      <c r="BQ260">
        <v>1922</v>
      </c>
      <c r="BR260">
        <v>1898</v>
      </c>
      <c r="BS260" t="s">
        <v>1345</v>
      </c>
      <c r="BT260" t="s">
        <v>948</v>
      </c>
      <c r="BU260" t="s">
        <v>1830</v>
      </c>
      <c r="BV260" t="s">
        <v>1846</v>
      </c>
      <c r="BW260" t="s">
        <v>1818</v>
      </c>
      <c r="BX260" t="s">
        <v>1982</v>
      </c>
      <c r="BY260" s="44" t="str">
        <f t="shared" si="4"/>
        <v>Show location</v>
      </c>
    </row>
    <row r="261" spans="1:77" x14ac:dyDescent="0.3">
      <c r="A261" s="51" t="s">
        <v>1530</v>
      </c>
      <c r="B261" t="s">
        <v>2650</v>
      </c>
      <c r="C261" t="s">
        <v>2647</v>
      </c>
      <c r="D261" t="s">
        <v>2648</v>
      </c>
      <c r="E261" t="s">
        <v>102</v>
      </c>
      <c r="F261" t="s">
        <v>1345</v>
      </c>
      <c r="G261" t="s">
        <v>1482</v>
      </c>
      <c r="H261" t="s">
        <v>1830</v>
      </c>
      <c r="I261" t="s">
        <v>1680</v>
      </c>
      <c r="J261" t="s">
        <v>1510</v>
      </c>
      <c r="K261" t="s">
        <v>1870</v>
      </c>
      <c r="L261" t="s">
        <v>950</v>
      </c>
      <c r="M261" t="s">
        <v>388</v>
      </c>
      <c r="N261" t="s">
        <v>1470</v>
      </c>
      <c r="O261">
        <v>12.643283</v>
      </c>
      <c r="P261">
        <v>25.2621</v>
      </c>
      <c r="Q261" t="s">
        <v>1</v>
      </c>
      <c r="R261" t="s">
        <v>95</v>
      </c>
      <c r="S261">
        <v>749</v>
      </c>
      <c r="T261">
        <v>4494</v>
      </c>
      <c r="U261">
        <v>857</v>
      </c>
      <c r="V261">
        <v>4985</v>
      </c>
      <c r="Y261">
        <v>500</v>
      </c>
      <c r="Z261">
        <v>2493</v>
      </c>
      <c r="AA261">
        <v>357</v>
      </c>
      <c r="AB261">
        <v>2492</v>
      </c>
      <c r="AI261" t="s">
        <v>1345</v>
      </c>
      <c r="AJ261" t="s">
        <v>1680</v>
      </c>
      <c r="AK261" t="s">
        <v>1346</v>
      </c>
      <c r="AL261" t="s">
        <v>1371</v>
      </c>
      <c r="AO261" t="s">
        <v>1745</v>
      </c>
      <c r="AP261" t="s">
        <v>1933</v>
      </c>
      <c r="AQ261" t="s">
        <v>1946</v>
      </c>
      <c r="AR261" t="s">
        <v>1471</v>
      </c>
      <c r="AS261">
        <v>357</v>
      </c>
      <c r="AX261">
        <v>500</v>
      </c>
      <c r="AZ261">
        <v>107</v>
      </c>
      <c r="BA261">
        <v>161</v>
      </c>
      <c r="BB261">
        <v>482</v>
      </c>
      <c r="BC261">
        <v>536</v>
      </c>
      <c r="BD261">
        <v>643</v>
      </c>
      <c r="BE261">
        <v>698</v>
      </c>
      <c r="BF261">
        <v>804</v>
      </c>
      <c r="BG261">
        <v>1179</v>
      </c>
      <c r="BH261">
        <v>161</v>
      </c>
      <c r="BI261">
        <v>214</v>
      </c>
      <c r="BJ261" t="s">
        <v>1676</v>
      </c>
      <c r="BK261" t="s">
        <v>2</v>
      </c>
      <c r="BL261" t="s">
        <v>5</v>
      </c>
      <c r="BM261" t="s">
        <v>5</v>
      </c>
      <c r="BN261" t="s">
        <v>5</v>
      </c>
      <c r="BO261" t="s">
        <v>1480</v>
      </c>
      <c r="BP261">
        <v>512</v>
      </c>
      <c r="BQ261">
        <v>2197</v>
      </c>
      <c r="BR261">
        <v>2788</v>
      </c>
      <c r="BS261" t="s">
        <v>1345</v>
      </c>
      <c r="BT261" t="s">
        <v>1680</v>
      </c>
      <c r="BU261" t="s">
        <v>1830</v>
      </c>
      <c r="BV261" t="s">
        <v>1870</v>
      </c>
      <c r="BW261" t="s">
        <v>1818</v>
      </c>
      <c r="BX261" t="s">
        <v>2221</v>
      </c>
      <c r="BY261" s="44" t="str">
        <f t="shared" si="4"/>
        <v>Show location</v>
      </c>
    </row>
    <row r="262" spans="1:77" x14ac:dyDescent="0.3">
      <c r="A262" s="51" t="s">
        <v>1508</v>
      </c>
      <c r="B262" t="s">
        <v>2650</v>
      </c>
      <c r="C262" t="s">
        <v>2647</v>
      </c>
      <c r="D262" t="s">
        <v>2648</v>
      </c>
      <c r="E262" t="s">
        <v>102</v>
      </c>
      <c r="F262" t="s">
        <v>1345</v>
      </c>
      <c r="G262" t="s">
        <v>1482</v>
      </c>
      <c r="H262" t="s">
        <v>1830</v>
      </c>
      <c r="I262" t="s">
        <v>1680</v>
      </c>
      <c r="J262" t="s">
        <v>1510</v>
      </c>
      <c r="K262" t="s">
        <v>1870</v>
      </c>
      <c r="L262" t="s">
        <v>951</v>
      </c>
      <c r="M262" t="s">
        <v>389</v>
      </c>
      <c r="N262" t="s">
        <v>1470</v>
      </c>
      <c r="O262">
        <v>12.24628</v>
      </c>
      <c r="P262">
        <v>25.264500000000002</v>
      </c>
      <c r="Q262" t="s">
        <v>1</v>
      </c>
      <c r="R262" t="s">
        <v>95</v>
      </c>
      <c r="S262">
        <v>2621</v>
      </c>
      <c r="T262">
        <v>14846</v>
      </c>
      <c r="U262">
        <v>2652</v>
      </c>
      <c r="V262">
        <v>16817</v>
      </c>
      <c r="Y262">
        <v>2000</v>
      </c>
      <c r="Z262">
        <v>10000</v>
      </c>
      <c r="AA262">
        <v>652</v>
      </c>
      <c r="AB262">
        <v>6817</v>
      </c>
      <c r="AI262" t="s">
        <v>1345</v>
      </c>
      <c r="AJ262" t="s">
        <v>1680</v>
      </c>
      <c r="AK262" t="s">
        <v>1345</v>
      </c>
      <c r="AL262" t="s">
        <v>904</v>
      </c>
      <c r="AO262" t="s">
        <v>1745</v>
      </c>
      <c r="AP262" t="s">
        <v>1933</v>
      </c>
      <c r="AQ262" t="s">
        <v>1946</v>
      </c>
      <c r="AR262" t="s">
        <v>1471</v>
      </c>
      <c r="AS262">
        <v>1300</v>
      </c>
      <c r="AT262">
        <v>700</v>
      </c>
      <c r="AV262">
        <v>300</v>
      </c>
      <c r="AX262">
        <v>352</v>
      </c>
      <c r="AZ262">
        <v>276</v>
      </c>
      <c r="BA262">
        <v>414</v>
      </c>
      <c r="BB262">
        <v>1241</v>
      </c>
      <c r="BC262">
        <v>1516</v>
      </c>
      <c r="BD262">
        <v>3033</v>
      </c>
      <c r="BE262">
        <v>3444</v>
      </c>
      <c r="BF262">
        <v>2481</v>
      </c>
      <c r="BG262">
        <v>3722</v>
      </c>
      <c r="BH262">
        <v>276</v>
      </c>
      <c r="BI262">
        <v>414</v>
      </c>
      <c r="BJ262" t="s">
        <v>1676</v>
      </c>
      <c r="BK262" t="s">
        <v>2</v>
      </c>
      <c r="BL262" t="s">
        <v>7</v>
      </c>
      <c r="BM262" t="s">
        <v>5</v>
      </c>
      <c r="BN262" t="s">
        <v>7</v>
      </c>
      <c r="BO262" t="s">
        <v>1472</v>
      </c>
      <c r="BP262">
        <v>513</v>
      </c>
      <c r="BQ262">
        <v>7307</v>
      </c>
      <c r="BR262">
        <v>9510</v>
      </c>
      <c r="BS262" t="s">
        <v>1345</v>
      </c>
      <c r="BT262" t="s">
        <v>1680</v>
      </c>
      <c r="BU262" t="s">
        <v>1814</v>
      </c>
      <c r="BV262" t="s">
        <v>1870</v>
      </c>
      <c r="BW262" t="s">
        <v>1816</v>
      </c>
      <c r="BX262" t="s">
        <v>2074</v>
      </c>
      <c r="BY262" s="44" t="str">
        <f t="shared" si="4"/>
        <v>Show location</v>
      </c>
    </row>
    <row r="263" spans="1:77" x14ac:dyDescent="0.3">
      <c r="A263" s="51" t="s">
        <v>1467</v>
      </c>
      <c r="B263" t="s">
        <v>2650</v>
      </c>
      <c r="C263" t="s">
        <v>2647</v>
      </c>
      <c r="D263" t="s">
        <v>2648</v>
      </c>
      <c r="E263" t="s">
        <v>102</v>
      </c>
      <c r="F263" t="s">
        <v>1345</v>
      </c>
      <c r="G263" t="s">
        <v>1482</v>
      </c>
      <c r="H263" t="s">
        <v>1830</v>
      </c>
      <c r="I263" t="s">
        <v>1679</v>
      </c>
      <c r="J263" t="s">
        <v>1484</v>
      </c>
      <c r="K263" t="s">
        <v>1832</v>
      </c>
      <c r="L263" t="s">
        <v>808</v>
      </c>
      <c r="M263" t="s">
        <v>809</v>
      </c>
      <c r="N263" t="s">
        <v>1470</v>
      </c>
      <c r="O263">
        <v>12.047833000000001</v>
      </c>
      <c r="P263">
        <v>24.904599999999999</v>
      </c>
      <c r="Q263" t="s">
        <v>6</v>
      </c>
      <c r="R263" t="s">
        <v>94</v>
      </c>
      <c r="S263">
        <v>1200</v>
      </c>
      <c r="T263">
        <v>6000</v>
      </c>
      <c r="U263">
        <v>1000</v>
      </c>
      <c r="V263">
        <v>7800</v>
      </c>
      <c r="W263">
        <v>1000</v>
      </c>
      <c r="X263">
        <v>7800</v>
      </c>
      <c r="AI263" t="s">
        <v>1345</v>
      </c>
      <c r="AJ263" t="s">
        <v>1378</v>
      </c>
      <c r="AK263" t="s">
        <v>1345</v>
      </c>
      <c r="AL263" t="s">
        <v>948</v>
      </c>
      <c r="AM263" t="s">
        <v>1345</v>
      </c>
      <c r="AN263" t="s">
        <v>904</v>
      </c>
      <c r="AO263" t="s">
        <v>1745</v>
      </c>
      <c r="AP263" t="s">
        <v>1933</v>
      </c>
      <c r="AQ263" t="s">
        <v>1471</v>
      </c>
      <c r="AR263" t="s">
        <v>1471</v>
      </c>
      <c r="AS263">
        <v>1000</v>
      </c>
      <c r="AZ263">
        <v>195</v>
      </c>
      <c r="BA263">
        <v>260</v>
      </c>
      <c r="BB263">
        <v>585</v>
      </c>
      <c r="BC263">
        <v>325</v>
      </c>
      <c r="BD263">
        <v>1235</v>
      </c>
      <c r="BE263">
        <v>1495</v>
      </c>
      <c r="BF263">
        <v>1950</v>
      </c>
      <c r="BG263">
        <v>1560</v>
      </c>
      <c r="BH263">
        <v>130</v>
      </c>
      <c r="BI263">
        <v>65</v>
      </c>
      <c r="BJ263" t="s">
        <v>1676</v>
      </c>
      <c r="BK263" t="s">
        <v>2</v>
      </c>
      <c r="BL263" t="s">
        <v>5</v>
      </c>
      <c r="BM263" t="s">
        <v>3</v>
      </c>
      <c r="BN263" t="s">
        <v>5</v>
      </c>
      <c r="BO263" t="s">
        <v>1472</v>
      </c>
      <c r="BP263">
        <v>466</v>
      </c>
      <c r="BQ263">
        <v>4095</v>
      </c>
      <c r="BR263">
        <v>3705</v>
      </c>
      <c r="BS263" t="s">
        <v>1345</v>
      </c>
      <c r="BT263" t="s">
        <v>1679</v>
      </c>
      <c r="BU263" t="s">
        <v>1830</v>
      </c>
      <c r="BV263" t="s">
        <v>1832</v>
      </c>
      <c r="BW263" t="s">
        <v>1818</v>
      </c>
      <c r="BX263" t="s">
        <v>1968</v>
      </c>
      <c r="BY263" s="44" t="str">
        <f t="shared" si="4"/>
        <v>Show location</v>
      </c>
    </row>
    <row r="264" spans="1:77" x14ac:dyDescent="0.3">
      <c r="A264" s="51" t="s">
        <v>1477</v>
      </c>
      <c r="B264" t="s">
        <v>2650</v>
      </c>
      <c r="C264" t="s">
        <v>2647</v>
      </c>
      <c r="D264" t="s">
        <v>2648</v>
      </c>
      <c r="E264" t="s">
        <v>102</v>
      </c>
      <c r="F264" t="s">
        <v>1345</v>
      </c>
      <c r="G264" t="s">
        <v>1482</v>
      </c>
      <c r="H264" t="s">
        <v>1830</v>
      </c>
      <c r="I264" t="s">
        <v>1682</v>
      </c>
      <c r="J264" t="s">
        <v>1491</v>
      </c>
      <c r="K264" t="s">
        <v>1833</v>
      </c>
      <c r="L264" t="s">
        <v>390</v>
      </c>
      <c r="M264" t="s">
        <v>391</v>
      </c>
      <c r="N264" t="s">
        <v>1470</v>
      </c>
      <c r="O264">
        <v>12.076180000000001</v>
      </c>
      <c r="P264">
        <v>24.924028</v>
      </c>
      <c r="Q264" t="s">
        <v>6</v>
      </c>
      <c r="R264" t="s">
        <v>94</v>
      </c>
      <c r="U264">
        <v>23355</v>
      </c>
      <c r="V264">
        <v>151807</v>
      </c>
      <c r="W264">
        <v>3784</v>
      </c>
      <c r="X264">
        <v>24596</v>
      </c>
      <c r="Y264">
        <v>19204</v>
      </c>
      <c r="Z264">
        <v>124767</v>
      </c>
      <c r="AG264">
        <v>367</v>
      </c>
      <c r="AH264">
        <v>2444</v>
      </c>
      <c r="AI264" t="s">
        <v>1345</v>
      </c>
      <c r="AJ264" t="s">
        <v>904</v>
      </c>
      <c r="AK264" t="s">
        <v>1346</v>
      </c>
      <c r="AL264" t="s">
        <v>1671</v>
      </c>
      <c r="AM264" t="s">
        <v>1347</v>
      </c>
      <c r="AN264" t="s">
        <v>1690</v>
      </c>
      <c r="AO264" t="s">
        <v>1745</v>
      </c>
      <c r="AP264" t="s">
        <v>1933</v>
      </c>
      <c r="AQ264" t="s">
        <v>1471</v>
      </c>
      <c r="AR264" t="s">
        <v>1471</v>
      </c>
      <c r="AS264">
        <v>23355</v>
      </c>
      <c r="AZ264">
        <v>3036</v>
      </c>
      <c r="BA264">
        <v>4554</v>
      </c>
      <c r="BB264">
        <v>10626</v>
      </c>
      <c r="BC264">
        <v>12145</v>
      </c>
      <c r="BD264">
        <v>27325</v>
      </c>
      <c r="BE264">
        <v>31881</v>
      </c>
      <c r="BF264">
        <v>28843</v>
      </c>
      <c r="BG264">
        <v>28843</v>
      </c>
      <c r="BH264">
        <v>1518</v>
      </c>
      <c r="BI264">
        <v>3036</v>
      </c>
      <c r="BJ264" t="s">
        <v>1676</v>
      </c>
      <c r="BK264" t="s">
        <v>2</v>
      </c>
      <c r="BL264" t="s">
        <v>5</v>
      </c>
      <c r="BM264" t="s">
        <v>3</v>
      </c>
      <c r="BN264" t="s">
        <v>5</v>
      </c>
      <c r="BO264" t="s">
        <v>1472</v>
      </c>
      <c r="BP264">
        <v>467</v>
      </c>
      <c r="BQ264">
        <v>71348</v>
      </c>
      <c r="BR264">
        <v>80459</v>
      </c>
      <c r="BS264" t="s">
        <v>1345</v>
      </c>
      <c r="BT264" t="s">
        <v>1679</v>
      </c>
      <c r="BU264" t="s">
        <v>1830</v>
      </c>
      <c r="BV264" t="s">
        <v>1832</v>
      </c>
      <c r="BW264" t="s">
        <v>1818</v>
      </c>
      <c r="BX264" t="s">
        <v>1983</v>
      </c>
      <c r="BY264" s="44" t="str">
        <f t="shared" si="4"/>
        <v>Show location</v>
      </c>
    </row>
    <row r="265" spans="1:77" x14ac:dyDescent="0.3">
      <c r="A265" s="51" t="s">
        <v>1466</v>
      </c>
      <c r="B265" t="s">
        <v>2650</v>
      </c>
      <c r="C265" t="s">
        <v>2647</v>
      </c>
      <c r="D265" t="s">
        <v>2648</v>
      </c>
      <c r="E265" t="s">
        <v>102</v>
      </c>
      <c r="F265" t="s">
        <v>1345</v>
      </c>
      <c r="G265" t="s">
        <v>1482</v>
      </c>
      <c r="H265" t="s">
        <v>1830</v>
      </c>
      <c r="I265" t="s">
        <v>1682</v>
      </c>
      <c r="J265" t="s">
        <v>1491</v>
      </c>
      <c r="K265" t="s">
        <v>1833</v>
      </c>
      <c r="L265" t="s">
        <v>1735</v>
      </c>
      <c r="M265" t="s">
        <v>1736</v>
      </c>
      <c r="N265" t="s">
        <v>1470</v>
      </c>
      <c r="O265">
        <v>12.0975</v>
      </c>
      <c r="P265">
        <v>24.908332999999999</v>
      </c>
      <c r="Q265" t="s">
        <v>6</v>
      </c>
      <c r="R265" t="s">
        <v>94</v>
      </c>
      <c r="S265">
        <v>31500</v>
      </c>
      <c r="T265">
        <v>157500</v>
      </c>
      <c r="U265">
        <v>37950</v>
      </c>
      <c r="V265">
        <v>189750</v>
      </c>
      <c r="W265">
        <v>17500</v>
      </c>
      <c r="X265">
        <v>87500</v>
      </c>
      <c r="Y265">
        <v>8000</v>
      </c>
      <c r="Z265">
        <v>40000</v>
      </c>
      <c r="AA265">
        <v>3000</v>
      </c>
      <c r="AB265">
        <v>15000</v>
      </c>
      <c r="AC265">
        <v>2500</v>
      </c>
      <c r="AD265">
        <v>12500</v>
      </c>
      <c r="AE265">
        <v>5000</v>
      </c>
      <c r="AF265">
        <v>25000</v>
      </c>
      <c r="AG265">
        <v>1950</v>
      </c>
      <c r="AH265">
        <v>9750</v>
      </c>
      <c r="AI265" t="s">
        <v>1345</v>
      </c>
      <c r="AJ265" t="s">
        <v>1669</v>
      </c>
      <c r="AK265" t="s">
        <v>1347</v>
      </c>
      <c r="AL265" t="s">
        <v>1690</v>
      </c>
      <c r="AM265" t="s">
        <v>1348</v>
      </c>
      <c r="AN265" t="s">
        <v>1368</v>
      </c>
      <c r="AO265" t="s">
        <v>1745</v>
      </c>
      <c r="AP265" t="s">
        <v>1933</v>
      </c>
      <c r="AQ265" t="s">
        <v>1934</v>
      </c>
      <c r="AR265" t="s">
        <v>1471</v>
      </c>
      <c r="AS265">
        <v>37000</v>
      </c>
      <c r="AT265">
        <v>950</v>
      </c>
      <c r="AU265">
        <v>0</v>
      </c>
      <c r="AV265">
        <v>0</v>
      </c>
      <c r="AW265">
        <v>0</v>
      </c>
      <c r="AX265">
        <v>0</v>
      </c>
      <c r="AY265">
        <v>0</v>
      </c>
      <c r="AZ265">
        <v>4364</v>
      </c>
      <c r="BA265">
        <v>4554</v>
      </c>
      <c r="BB265">
        <v>15189</v>
      </c>
      <c r="BC265">
        <v>17077</v>
      </c>
      <c r="BD265">
        <v>30360</v>
      </c>
      <c r="BE265">
        <v>37951</v>
      </c>
      <c r="BF265">
        <v>28455</v>
      </c>
      <c r="BG265">
        <v>39775</v>
      </c>
      <c r="BH265">
        <v>5970</v>
      </c>
      <c r="BI265">
        <v>6055</v>
      </c>
      <c r="BJ265" t="s">
        <v>1334</v>
      </c>
      <c r="BK265" t="s">
        <v>2</v>
      </c>
      <c r="BL265" t="s">
        <v>5</v>
      </c>
      <c r="BM265" t="s">
        <v>3</v>
      </c>
      <c r="BN265" t="s">
        <v>7</v>
      </c>
      <c r="BO265" t="s">
        <v>1472</v>
      </c>
      <c r="BP265">
        <v>1822</v>
      </c>
      <c r="BQ265">
        <v>84338</v>
      </c>
      <c r="BR265">
        <v>105412</v>
      </c>
      <c r="BS265" t="s">
        <v>1345</v>
      </c>
      <c r="BT265" t="s">
        <v>1682</v>
      </c>
      <c r="BU265" t="s">
        <v>1830</v>
      </c>
      <c r="BV265" t="s">
        <v>1833</v>
      </c>
      <c r="BW265" t="s">
        <v>1818</v>
      </c>
      <c r="BX265" t="s">
        <v>1963</v>
      </c>
      <c r="BY265" s="44" t="str">
        <f t="shared" si="4"/>
        <v>Show location</v>
      </c>
    </row>
    <row r="266" spans="1:77" x14ac:dyDescent="0.3">
      <c r="A266" s="51" t="s">
        <v>1501</v>
      </c>
      <c r="B266" t="s">
        <v>2650</v>
      </c>
      <c r="C266" t="s">
        <v>2647</v>
      </c>
      <c r="D266" t="s">
        <v>2648</v>
      </c>
      <c r="E266" t="s">
        <v>102</v>
      </c>
      <c r="F266" t="s">
        <v>1345</v>
      </c>
      <c r="G266" t="s">
        <v>1482</v>
      </c>
      <c r="H266" t="s">
        <v>1830</v>
      </c>
      <c r="I266" t="s">
        <v>1681</v>
      </c>
      <c r="J266" t="s">
        <v>1507</v>
      </c>
      <c r="K266" t="s">
        <v>1853</v>
      </c>
      <c r="L266" t="s">
        <v>952</v>
      </c>
      <c r="M266" t="s">
        <v>392</v>
      </c>
      <c r="N266" t="s">
        <v>1470</v>
      </c>
      <c r="O266">
        <v>11.297783000000001</v>
      </c>
      <c r="P266">
        <v>23.889517000000001</v>
      </c>
      <c r="Q266" t="s">
        <v>6</v>
      </c>
      <c r="R266" t="s">
        <v>2612</v>
      </c>
      <c r="S266">
        <v>242</v>
      </c>
      <c r="T266">
        <v>1210</v>
      </c>
      <c r="U266">
        <v>328</v>
      </c>
      <c r="V266">
        <v>1640</v>
      </c>
      <c r="W266">
        <v>186</v>
      </c>
      <c r="X266">
        <v>930</v>
      </c>
      <c r="Y266">
        <v>61</v>
      </c>
      <c r="Z266">
        <v>305</v>
      </c>
      <c r="AA266">
        <v>81</v>
      </c>
      <c r="AB266">
        <v>405</v>
      </c>
      <c r="AI266" t="s">
        <v>1345</v>
      </c>
      <c r="AJ266" t="s">
        <v>1681</v>
      </c>
      <c r="AK266" t="s">
        <v>1348</v>
      </c>
      <c r="AL266" t="s">
        <v>1368</v>
      </c>
      <c r="AM266" t="s">
        <v>1344</v>
      </c>
      <c r="AN266" t="s">
        <v>1684</v>
      </c>
      <c r="AO266" t="s">
        <v>1745</v>
      </c>
      <c r="AP266" t="s">
        <v>1933</v>
      </c>
      <c r="AQ266" t="s">
        <v>1471</v>
      </c>
      <c r="AR266" t="s">
        <v>1471</v>
      </c>
      <c r="AS266">
        <v>68</v>
      </c>
      <c r="AT266">
        <v>125</v>
      </c>
      <c r="AY266">
        <v>135</v>
      </c>
      <c r="AZ266">
        <v>44</v>
      </c>
      <c r="BA266">
        <v>35</v>
      </c>
      <c r="BB266">
        <v>88</v>
      </c>
      <c r="BC266">
        <v>115</v>
      </c>
      <c r="BD266">
        <v>406</v>
      </c>
      <c r="BE266">
        <v>282</v>
      </c>
      <c r="BF266">
        <v>273</v>
      </c>
      <c r="BG266">
        <v>362</v>
      </c>
      <c r="BH266">
        <v>26</v>
      </c>
      <c r="BI266">
        <v>9</v>
      </c>
      <c r="BJ266" t="s">
        <v>1334</v>
      </c>
      <c r="BK266" t="s">
        <v>2</v>
      </c>
      <c r="BL266" t="s">
        <v>3</v>
      </c>
      <c r="BM266" t="s">
        <v>5</v>
      </c>
      <c r="BN266" t="s">
        <v>5</v>
      </c>
      <c r="BO266" t="s">
        <v>1472</v>
      </c>
      <c r="BP266">
        <v>441</v>
      </c>
      <c r="BQ266">
        <v>837</v>
      </c>
      <c r="BR266">
        <v>803</v>
      </c>
      <c r="BS266" t="s">
        <v>1345</v>
      </c>
      <c r="BT266" t="s">
        <v>1681</v>
      </c>
      <c r="BU266" t="s">
        <v>1830</v>
      </c>
      <c r="BV266" t="s">
        <v>1853</v>
      </c>
      <c r="BW266" t="s">
        <v>1818</v>
      </c>
      <c r="BX266" t="s">
        <v>2055</v>
      </c>
      <c r="BY266" s="44" t="str">
        <f t="shared" si="4"/>
        <v>Show location</v>
      </c>
    </row>
    <row r="267" spans="1:77" x14ac:dyDescent="0.3">
      <c r="A267" s="51" t="s">
        <v>1501</v>
      </c>
      <c r="B267" t="s">
        <v>2650</v>
      </c>
      <c r="C267" t="s">
        <v>2647</v>
      </c>
      <c r="D267" t="s">
        <v>2648</v>
      </c>
      <c r="E267" t="s">
        <v>102</v>
      </c>
      <c r="F267" t="s">
        <v>1345</v>
      </c>
      <c r="G267" t="s">
        <v>1482</v>
      </c>
      <c r="H267" t="s">
        <v>1830</v>
      </c>
      <c r="I267" t="s">
        <v>1681</v>
      </c>
      <c r="J267" t="s">
        <v>1507</v>
      </c>
      <c r="K267" t="s">
        <v>1853</v>
      </c>
      <c r="L267" t="s">
        <v>953</v>
      </c>
      <c r="M267" t="s">
        <v>393</v>
      </c>
      <c r="N267" t="s">
        <v>1470</v>
      </c>
      <c r="O267">
        <v>10.9826</v>
      </c>
      <c r="P267">
        <v>24.024999999999999</v>
      </c>
      <c r="Q267" t="s">
        <v>1</v>
      </c>
      <c r="R267" t="s">
        <v>95</v>
      </c>
      <c r="S267">
        <v>560</v>
      </c>
      <c r="T267">
        <v>7280</v>
      </c>
      <c r="U267">
        <v>450</v>
      </c>
      <c r="V267">
        <v>2250</v>
      </c>
      <c r="W267">
        <v>293</v>
      </c>
      <c r="X267">
        <v>1465</v>
      </c>
      <c r="Y267">
        <v>157</v>
      </c>
      <c r="Z267">
        <v>785</v>
      </c>
      <c r="AI267" t="s">
        <v>1344</v>
      </c>
      <c r="AJ267" t="s">
        <v>1684</v>
      </c>
      <c r="AK267" t="s">
        <v>1348</v>
      </c>
      <c r="AL267" t="s">
        <v>1368</v>
      </c>
      <c r="AO267" t="s">
        <v>1745</v>
      </c>
      <c r="AP267" t="s">
        <v>1933</v>
      </c>
      <c r="AQ267" t="s">
        <v>1471</v>
      </c>
      <c r="AR267" t="s">
        <v>1471</v>
      </c>
      <c r="AS267">
        <v>450</v>
      </c>
      <c r="AZ267">
        <v>93</v>
      </c>
      <c r="BA267">
        <v>46</v>
      </c>
      <c r="BB267">
        <v>70</v>
      </c>
      <c r="BC267">
        <v>46</v>
      </c>
      <c r="BD267">
        <v>441</v>
      </c>
      <c r="BE267">
        <v>441</v>
      </c>
      <c r="BF267">
        <v>464</v>
      </c>
      <c r="BG267">
        <v>440</v>
      </c>
      <c r="BH267">
        <v>116</v>
      </c>
      <c r="BI267">
        <v>93</v>
      </c>
      <c r="BJ267" t="s">
        <v>1334</v>
      </c>
      <c r="BK267" t="s">
        <v>2</v>
      </c>
      <c r="BL267" t="s">
        <v>5</v>
      </c>
      <c r="BM267" t="s">
        <v>4</v>
      </c>
      <c r="BN267" t="s">
        <v>5</v>
      </c>
      <c r="BO267" t="s">
        <v>1472</v>
      </c>
      <c r="BP267">
        <v>442</v>
      </c>
      <c r="BQ267">
        <v>1184</v>
      </c>
      <c r="BR267">
        <v>1066</v>
      </c>
      <c r="BS267" t="s">
        <v>1345</v>
      </c>
      <c r="BT267" t="s">
        <v>1681</v>
      </c>
      <c r="BU267" t="s">
        <v>1830</v>
      </c>
      <c r="BV267" t="s">
        <v>1853</v>
      </c>
      <c r="BW267" t="s">
        <v>1829</v>
      </c>
      <c r="BX267" t="s">
        <v>2056</v>
      </c>
      <c r="BY267" s="44" t="str">
        <f t="shared" si="4"/>
        <v>Show location</v>
      </c>
    </row>
    <row r="268" spans="1:77" x14ac:dyDescent="0.3">
      <c r="A268" s="51" t="s">
        <v>1501</v>
      </c>
      <c r="B268" t="s">
        <v>2650</v>
      </c>
      <c r="C268" t="s">
        <v>2647</v>
      </c>
      <c r="D268" t="s">
        <v>2648</v>
      </c>
      <c r="E268" t="s">
        <v>102</v>
      </c>
      <c r="F268" t="s">
        <v>1345</v>
      </c>
      <c r="G268" t="s">
        <v>1482</v>
      </c>
      <c r="H268" t="s">
        <v>1830</v>
      </c>
      <c r="I268" t="s">
        <v>1669</v>
      </c>
      <c r="J268" t="s">
        <v>1527</v>
      </c>
      <c r="K268" t="s">
        <v>1842</v>
      </c>
      <c r="L268" t="s">
        <v>954</v>
      </c>
      <c r="M268" t="s">
        <v>394</v>
      </c>
      <c r="N268" t="s">
        <v>1470</v>
      </c>
      <c r="O268">
        <v>13.068519999999999</v>
      </c>
      <c r="P268">
        <v>24.781669999999998</v>
      </c>
      <c r="Q268" t="s">
        <v>1</v>
      </c>
      <c r="R268" t="s">
        <v>95</v>
      </c>
      <c r="S268">
        <v>46</v>
      </c>
      <c r="T268">
        <v>230</v>
      </c>
      <c r="U268">
        <v>35</v>
      </c>
      <c r="V268">
        <v>175</v>
      </c>
      <c r="AG268">
        <v>35</v>
      </c>
      <c r="AH268">
        <v>175</v>
      </c>
      <c r="AI268" t="s">
        <v>1345</v>
      </c>
      <c r="AJ268" t="s">
        <v>1669</v>
      </c>
      <c r="AO268" t="s">
        <v>1745</v>
      </c>
      <c r="AP268" t="s">
        <v>1471</v>
      </c>
      <c r="AQ268" t="s">
        <v>1471</v>
      </c>
      <c r="AR268" t="s">
        <v>1471</v>
      </c>
      <c r="AT268">
        <v>8</v>
      </c>
      <c r="AX268">
        <v>27</v>
      </c>
      <c r="AZ268">
        <v>12</v>
      </c>
      <c r="BA268">
        <v>7</v>
      </c>
      <c r="BB268">
        <v>14</v>
      </c>
      <c r="BC268">
        <v>10</v>
      </c>
      <c r="BD268">
        <v>7</v>
      </c>
      <c r="BE268">
        <v>20</v>
      </c>
      <c r="BF268">
        <v>31</v>
      </c>
      <c r="BG268">
        <v>62</v>
      </c>
      <c r="BH268">
        <v>10</v>
      </c>
      <c r="BI268">
        <v>2</v>
      </c>
      <c r="BJ268" t="s">
        <v>1676</v>
      </c>
      <c r="BK268" t="s">
        <v>2</v>
      </c>
      <c r="BL268" t="s">
        <v>5</v>
      </c>
      <c r="BM268" t="s">
        <v>5</v>
      </c>
      <c r="BN268" t="s">
        <v>5</v>
      </c>
      <c r="BO268" t="s">
        <v>1472</v>
      </c>
      <c r="BP268">
        <v>527</v>
      </c>
      <c r="BQ268">
        <v>74</v>
      </c>
      <c r="BR268">
        <v>101</v>
      </c>
      <c r="BS268" t="s">
        <v>1345</v>
      </c>
      <c r="BT268" t="s">
        <v>1669</v>
      </c>
      <c r="BU268" t="s">
        <v>1830</v>
      </c>
      <c r="BV268" t="s">
        <v>1842</v>
      </c>
      <c r="BW268" t="s">
        <v>1818</v>
      </c>
      <c r="BX268" t="s">
        <v>2057</v>
      </c>
      <c r="BY268" s="44" t="str">
        <f t="shared" si="4"/>
        <v>Show location</v>
      </c>
    </row>
    <row r="269" spans="1:77" x14ac:dyDescent="0.3">
      <c r="A269" s="51" t="s">
        <v>1487</v>
      </c>
      <c r="B269" t="s">
        <v>2650</v>
      </c>
      <c r="C269" t="s">
        <v>2647</v>
      </c>
      <c r="D269" t="s">
        <v>2648</v>
      </c>
      <c r="E269" t="s">
        <v>102</v>
      </c>
      <c r="F269" t="s">
        <v>1345</v>
      </c>
      <c r="G269" t="s">
        <v>1482</v>
      </c>
      <c r="H269" t="s">
        <v>1830</v>
      </c>
      <c r="I269" t="s">
        <v>1669</v>
      </c>
      <c r="J269" t="s">
        <v>1527</v>
      </c>
      <c r="K269" t="s">
        <v>1842</v>
      </c>
      <c r="L269" t="s">
        <v>955</v>
      </c>
      <c r="M269" t="s">
        <v>395</v>
      </c>
      <c r="N269" t="s">
        <v>1470</v>
      </c>
      <c r="O269">
        <v>13.080567</v>
      </c>
      <c r="P269">
        <v>24.523516999999998</v>
      </c>
      <c r="Q269" t="s">
        <v>1</v>
      </c>
      <c r="R269" t="s">
        <v>2612</v>
      </c>
      <c r="S269">
        <v>27</v>
      </c>
      <c r="T269">
        <v>135</v>
      </c>
      <c r="U269">
        <v>676</v>
      </c>
      <c r="V269">
        <v>3380</v>
      </c>
      <c r="AA269">
        <v>27</v>
      </c>
      <c r="AB269">
        <v>135</v>
      </c>
      <c r="AG269">
        <v>649</v>
      </c>
      <c r="AH269">
        <v>3245</v>
      </c>
      <c r="AI269" t="s">
        <v>1345</v>
      </c>
      <c r="AJ269" t="s">
        <v>1669</v>
      </c>
      <c r="AK269" t="s">
        <v>1346</v>
      </c>
      <c r="AL269" t="s">
        <v>1668</v>
      </c>
      <c r="AO269" t="s">
        <v>1745</v>
      </c>
      <c r="AP269" t="s">
        <v>1471</v>
      </c>
      <c r="AQ269" t="s">
        <v>1471</v>
      </c>
      <c r="AR269" t="s">
        <v>1471</v>
      </c>
      <c r="AV269">
        <v>69</v>
      </c>
      <c r="AX269">
        <v>607</v>
      </c>
      <c r="AZ269">
        <v>109</v>
      </c>
      <c r="BA269">
        <v>182</v>
      </c>
      <c r="BB269">
        <v>291</v>
      </c>
      <c r="BC269">
        <v>218</v>
      </c>
      <c r="BD269">
        <v>218</v>
      </c>
      <c r="BE269">
        <v>399</v>
      </c>
      <c r="BF269">
        <v>763</v>
      </c>
      <c r="BG269">
        <v>945</v>
      </c>
      <c r="BH269">
        <v>182</v>
      </c>
      <c r="BI269">
        <v>73</v>
      </c>
      <c r="BJ269" t="s">
        <v>1676</v>
      </c>
      <c r="BK269" t="s">
        <v>2</v>
      </c>
      <c r="BL269" t="s">
        <v>5</v>
      </c>
      <c r="BM269" t="s">
        <v>5</v>
      </c>
      <c r="BN269" t="s">
        <v>5</v>
      </c>
      <c r="BO269" t="s">
        <v>1472</v>
      </c>
      <c r="BP269">
        <v>526</v>
      </c>
      <c r="BQ269">
        <v>1563</v>
      </c>
      <c r="BR269">
        <v>1817</v>
      </c>
      <c r="BS269" t="s">
        <v>1345</v>
      </c>
      <c r="BT269" t="s">
        <v>1669</v>
      </c>
      <c r="BU269" t="s">
        <v>1830</v>
      </c>
      <c r="BV269" t="s">
        <v>1842</v>
      </c>
      <c r="BW269" t="s">
        <v>1829</v>
      </c>
      <c r="BX269" t="s">
        <v>2129</v>
      </c>
      <c r="BY269" s="44" t="str">
        <f t="shared" si="4"/>
        <v>Show location</v>
      </c>
    </row>
    <row r="270" spans="1:77" x14ac:dyDescent="0.3">
      <c r="A270" s="51" t="s">
        <v>1487</v>
      </c>
      <c r="B270" t="s">
        <v>2650</v>
      </c>
      <c r="C270" t="s">
        <v>2647</v>
      </c>
      <c r="D270" t="s">
        <v>2648</v>
      </c>
      <c r="E270" t="s">
        <v>102</v>
      </c>
      <c r="F270" t="s">
        <v>1345</v>
      </c>
      <c r="G270" t="s">
        <v>1482</v>
      </c>
      <c r="H270" t="s">
        <v>1830</v>
      </c>
      <c r="I270" t="s">
        <v>1669</v>
      </c>
      <c r="J270" t="s">
        <v>1527</v>
      </c>
      <c r="K270" t="s">
        <v>1842</v>
      </c>
      <c r="L270" t="s">
        <v>956</v>
      </c>
      <c r="M270" t="s">
        <v>35</v>
      </c>
      <c r="N270" t="s">
        <v>1470</v>
      </c>
      <c r="O270">
        <v>12.9</v>
      </c>
      <c r="P270">
        <v>24.513729999999999</v>
      </c>
      <c r="Q270" t="s">
        <v>1</v>
      </c>
      <c r="R270" t="s">
        <v>95</v>
      </c>
      <c r="S270">
        <v>75</v>
      </c>
      <c r="T270">
        <v>525</v>
      </c>
      <c r="U270">
        <v>359</v>
      </c>
      <c r="V270">
        <v>1795</v>
      </c>
      <c r="W270">
        <v>65</v>
      </c>
      <c r="X270">
        <v>331</v>
      </c>
      <c r="AG270">
        <v>294</v>
      </c>
      <c r="AH270">
        <v>1464</v>
      </c>
      <c r="AI270" t="s">
        <v>1345</v>
      </c>
      <c r="AJ270" t="s">
        <v>1669</v>
      </c>
      <c r="AO270" t="s">
        <v>1745</v>
      </c>
      <c r="AP270" t="s">
        <v>1471</v>
      </c>
      <c r="AQ270" t="s">
        <v>1471</v>
      </c>
      <c r="AR270" t="s">
        <v>1471</v>
      </c>
      <c r="AX270">
        <v>359</v>
      </c>
      <c r="AZ270">
        <v>56</v>
      </c>
      <c r="BA270">
        <v>93</v>
      </c>
      <c r="BB270">
        <v>111</v>
      </c>
      <c r="BC270">
        <v>74</v>
      </c>
      <c r="BD270">
        <v>204</v>
      </c>
      <c r="BE270">
        <v>165</v>
      </c>
      <c r="BF270">
        <v>407</v>
      </c>
      <c r="BG270">
        <v>500</v>
      </c>
      <c r="BH270">
        <v>148</v>
      </c>
      <c r="BI270">
        <v>37</v>
      </c>
      <c r="BJ270" t="s">
        <v>1676</v>
      </c>
      <c r="BK270" t="s">
        <v>2</v>
      </c>
      <c r="BL270" t="s">
        <v>3</v>
      </c>
      <c r="BM270" t="s">
        <v>3</v>
      </c>
      <c r="BN270" t="s">
        <v>5</v>
      </c>
      <c r="BO270" t="s">
        <v>1472</v>
      </c>
      <c r="BP270">
        <v>529</v>
      </c>
      <c r="BQ270">
        <v>926</v>
      </c>
      <c r="BR270">
        <v>869</v>
      </c>
      <c r="BS270" t="s">
        <v>1345</v>
      </c>
      <c r="BT270" t="s">
        <v>1669</v>
      </c>
      <c r="BU270" t="s">
        <v>1830</v>
      </c>
      <c r="BV270" t="s">
        <v>1842</v>
      </c>
      <c r="BW270" t="s">
        <v>1818</v>
      </c>
      <c r="BX270" t="s">
        <v>2130</v>
      </c>
      <c r="BY270" s="44" t="str">
        <f t="shared" si="4"/>
        <v>Show location</v>
      </c>
    </row>
    <row r="271" spans="1:77" x14ac:dyDescent="0.3">
      <c r="A271" s="51" t="s">
        <v>1489</v>
      </c>
      <c r="B271" t="s">
        <v>2650</v>
      </c>
      <c r="C271" t="s">
        <v>2647</v>
      </c>
      <c r="D271" t="s">
        <v>2648</v>
      </c>
      <c r="E271" t="s">
        <v>102</v>
      </c>
      <c r="F271" t="s">
        <v>1345</v>
      </c>
      <c r="G271" t="s">
        <v>1482</v>
      </c>
      <c r="H271" t="s">
        <v>1830</v>
      </c>
      <c r="I271" t="s">
        <v>1669</v>
      </c>
      <c r="J271" t="s">
        <v>1527</v>
      </c>
      <c r="K271" t="s">
        <v>1842</v>
      </c>
      <c r="L271" t="s">
        <v>957</v>
      </c>
      <c r="M271" t="s">
        <v>396</v>
      </c>
      <c r="N271" t="s">
        <v>1470</v>
      </c>
      <c r="O271">
        <v>12.963528</v>
      </c>
      <c r="P271">
        <v>24.643388999999999</v>
      </c>
      <c r="Q271" t="s">
        <v>1</v>
      </c>
      <c r="R271" t="s">
        <v>95</v>
      </c>
      <c r="U271">
        <v>159</v>
      </c>
      <c r="V271">
        <v>795</v>
      </c>
      <c r="AG271">
        <v>159</v>
      </c>
      <c r="AH271">
        <v>795</v>
      </c>
      <c r="AI271" t="s">
        <v>1345</v>
      </c>
      <c r="AJ271" t="s">
        <v>1669</v>
      </c>
      <c r="AO271" t="s">
        <v>1745</v>
      </c>
      <c r="AP271" t="s">
        <v>1471</v>
      </c>
      <c r="AQ271" t="s">
        <v>1471</v>
      </c>
      <c r="AR271" t="s">
        <v>1471</v>
      </c>
      <c r="AX271">
        <v>159</v>
      </c>
      <c r="AZ271">
        <v>25</v>
      </c>
      <c r="BA271">
        <v>41</v>
      </c>
      <c r="BB271">
        <v>57</v>
      </c>
      <c r="BC271">
        <v>74</v>
      </c>
      <c r="BD271">
        <v>41</v>
      </c>
      <c r="BE271">
        <v>66</v>
      </c>
      <c r="BF271">
        <v>180</v>
      </c>
      <c r="BG271">
        <v>229</v>
      </c>
      <c r="BH271">
        <v>49</v>
      </c>
      <c r="BI271">
        <v>33</v>
      </c>
      <c r="BJ271" t="s">
        <v>1676</v>
      </c>
      <c r="BK271" t="s">
        <v>2</v>
      </c>
      <c r="BL271" t="s">
        <v>5</v>
      </c>
      <c r="BM271" t="s">
        <v>5</v>
      </c>
      <c r="BN271" t="s">
        <v>5</v>
      </c>
      <c r="BO271" t="s">
        <v>1472</v>
      </c>
      <c r="BP271">
        <v>525</v>
      </c>
      <c r="BQ271">
        <v>352</v>
      </c>
      <c r="BR271">
        <v>443</v>
      </c>
      <c r="BS271" t="s">
        <v>1345</v>
      </c>
      <c r="BT271" t="s">
        <v>1669</v>
      </c>
      <c r="BU271" t="s">
        <v>1830</v>
      </c>
      <c r="BV271" t="s">
        <v>1842</v>
      </c>
      <c r="BW271" t="s">
        <v>1818</v>
      </c>
      <c r="BX271" t="s">
        <v>1975</v>
      </c>
      <c r="BY271" s="44" t="str">
        <f t="shared" si="4"/>
        <v>Show location</v>
      </c>
    </row>
    <row r="272" spans="1:77" x14ac:dyDescent="0.3">
      <c r="A272" s="51" t="s">
        <v>1477</v>
      </c>
      <c r="B272" t="s">
        <v>2650</v>
      </c>
      <c r="C272" t="s">
        <v>2647</v>
      </c>
      <c r="D272" t="s">
        <v>2648</v>
      </c>
      <c r="E272" t="s">
        <v>102</v>
      </c>
      <c r="F272" t="s">
        <v>1345</v>
      </c>
      <c r="G272" t="s">
        <v>1482</v>
      </c>
      <c r="H272" t="s">
        <v>1830</v>
      </c>
      <c r="I272" t="s">
        <v>1383</v>
      </c>
      <c r="J272" t="s">
        <v>1492</v>
      </c>
      <c r="K272" t="s">
        <v>1847</v>
      </c>
      <c r="L272" t="s">
        <v>36</v>
      </c>
      <c r="M272" t="s">
        <v>37</v>
      </c>
      <c r="N272" t="s">
        <v>1470</v>
      </c>
      <c r="O272">
        <v>11.059710000000001</v>
      </c>
      <c r="P272">
        <v>24.563110000000002</v>
      </c>
      <c r="Q272" t="s">
        <v>1</v>
      </c>
      <c r="R272" t="s">
        <v>95</v>
      </c>
      <c r="S272">
        <v>145</v>
      </c>
      <c r="T272">
        <v>1155</v>
      </c>
      <c r="U272">
        <v>207</v>
      </c>
      <c r="V272">
        <v>1775</v>
      </c>
      <c r="AC272">
        <v>64</v>
      </c>
      <c r="AD272">
        <v>553</v>
      </c>
      <c r="AE272">
        <v>129</v>
      </c>
      <c r="AF272">
        <v>1100</v>
      </c>
      <c r="AG272">
        <v>14</v>
      </c>
      <c r="AH272">
        <v>122</v>
      </c>
      <c r="AI272" t="s">
        <v>1345</v>
      </c>
      <c r="AJ272" t="s">
        <v>1378</v>
      </c>
      <c r="AK272" t="s">
        <v>1345</v>
      </c>
      <c r="AL272" t="s">
        <v>1670</v>
      </c>
      <c r="AM272" t="s">
        <v>1345</v>
      </c>
      <c r="AN272" t="s">
        <v>1383</v>
      </c>
      <c r="AO272" t="s">
        <v>1933</v>
      </c>
      <c r="AP272" t="s">
        <v>1946</v>
      </c>
      <c r="AQ272" t="s">
        <v>1745</v>
      </c>
      <c r="AR272" t="s">
        <v>1471</v>
      </c>
      <c r="AS272">
        <v>207</v>
      </c>
      <c r="AZ272">
        <v>55</v>
      </c>
      <c r="BA272">
        <v>96</v>
      </c>
      <c r="BB272">
        <v>205</v>
      </c>
      <c r="BC272">
        <v>218</v>
      </c>
      <c r="BD272">
        <v>246</v>
      </c>
      <c r="BE272">
        <v>287</v>
      </c>
      <c r="BF272">
        <v>341</v>
      </c>
      <c r="BG272">
        <v>273</v>
      </c>
      <c r="BH272">
        <v>27</v>
      </c>
      <c r="BI272">
        <v>27</v>
      </c>
      <c r="BJ272" t="s">
        <v>1334</v>
      </c>
      <c r="BK272" t="s">
        <v>2</v>
      </c>
      <c r="BL272" t="s">
        <v>5</v>
      </c>
      <c r="BM272" t="s">
        <v>5</v>
      </c>
      <c r="BN272" t="s">
        <v>7</v>
      </c>
      <c r="BO272" t="s">
        <v>1472</v>
      </c>
      <c r="BP272">
        <v>774</v>
      </c>
      <c r="BQ272">
        <v>874</v>
      </c>
      <c r="BR272">
        <v>901</v>
      </c>
      <c r="BS272" t="s">
        <v>1345</v>
      </c>
      <c r="BT272" t="s">
        <v>1383</v>
      </c>
      <c r="BU272" t="s">
        <v>1830</v>
      </c>
      <c r="BV272" t="s">
        <v>1847</v>
      </c>
      <c r="BW272" t="s">
        <v>1829</v>
      </c>
      <c r="BX272" t="s">
        <v>1984</v>
      </c>
      <c r="BY272" s="44" t="str">
        <f t="shared" si="4"/>
        <v>Show location</v>
      </c>
    </row>
    <row r="273" spans="1:77" x14ac:dyDescent="0.3">
      <c r="A273" s="51" t="s">
        <v>1502</v>
      </c>
      <c r="B273" t="s">
        <v>2650</v>
      </c>
      <c r="C273" t="s">
        <v>2647</v>
      </c>
      <c r="D273" t="s">
        <v>2648</v>
      </c>
      <c r="E273" t="s">
        <v>102</v>
      </c>
      <c r="F273" t="s">
        <v>1345</v>
      </c>
      <c r="G273" t="s">
        <v>1482</v>
      </c>
      <c r="H273" t="s">
        <v>1830</v>
      </c>
      <c r="I273" t="s">
        <v>1383</v>
      </c>
      <c r="J273" t="s">
        <v>1492</v>
      </c>
      <c r="K273" t="s">
        <v>1847</v>
      </c>
      <c r="L273" t="s">
        <v>958</v>
      </c>
      <c r="M273" t="s">
        <v>397</v>
      </c>
      <c r="N273" t="s">
        <v>1470</v>
      </c>
      <c r="O273">
        <v>11.148429999999999</v>
      </c>
      <c r="P273">
        <v>24.938030000000001</v>
      </c>
      <c r="Q273" t="s">
        <v>6</v>
      </c>
      <c r="R273" t="s">
        <v>1497</v>
      </c>
      <c r="S273">
        <v>43</v>
      </c>
      <c r="T273">
        <v>111</v>
      </c>
      <c r="U273">
        <v>56</v>
      </c>
      <c r="V273">
        <v>182</v>
      </c>
      <c r="AC273">
        <v>44</v>
      </c>
      <c r="AD273">
        <v>117</v>
      </c>
      <c r="AG273">
        <v>12</v>
      </c>
      <c r="AH273">
        <v>65</v>
      </c>
      <c r="AI273" t="s">
        <v>1345</v>
      </c>
      <c r="AJ273" t="s">
        <v>1383</v>
      </c>
      <c r="AO273" t="s">
        <v>1745</v>
      </c>
      <c r="AP273" t="s">
        <v>1933</v>
      </c>
      <c r="AQ273" t="s">
        <v>1471</v>
      </c>
      <c r="AR273" t="s">
        <v>1471</v>
      </c>
      <c r="AX273">
        <v>56</v>
      </c>
      <c r="AZ273">
        <v>4</v>
      </c>
      <c r="BA273">
        <v>4</v>
      </c>
      <c r="BB273">
        <v>22</v>
      </c>
      <c r="BC273">
        <v>27</v>
      </c>
      <c r="BD273">
        <v>34</v>
      </c>
      <c r="BE273">
        <v>31</v>
      </c>
      <c r="BF273">
        <v>23</v>
      </c>
      <c r="BG273">
        <v>27</v>
      </c>
      <c r="BH273">
        <v>5</v>
      </c>
      <c r="BI273">
        <v>5</v>
      </c>
      <c r="BJ273" t="s">
        <v>1334</v>
      </c>
      <c r="BK273" t="s">
        <v>2</v>
      </c>
      <c r="BL273" t="s">
        <v>5</v>
      </c>
      <c r="BM273" t="s">
        <v>5</v>
      </c>
      <c r="BN273" t="s">
        <v>5</v>
      </c>
      <c r="BO273" t="s">
        <v>1472</v>
      </c>
      <c r="BP273">
        <v>776</v>
      </c>
      <c r="BQ273">
        <v>88</v>
      </c>
      <c r="BR273">
        <v>94</v>
      </c>
      <c r="BS273" t="s">
        <v>1345</v>
      </c>
      <c r="BT273" t="s">
        <v>1383</v>
      </c>
      <c r="BU273" t="s">
        <v>1814</v>
      </c>
      <c r="BV273" t="s">
        <v>1847</v>
      </c>
      <c r="BW273" t="s">
        <v>1816</v>
      </c>
      <c r="BX273" t="s">
        <v>2035</v>
      </c>
      <c r="BY273" s="44" t="str">
        <f t="shared" si="4"/>
        <v>Show location</v>
      </c>
    </row>
    <row r="274" spans="1:77" x14ac:dyDescent="0.3">
      <c r="A274" s="51" t="s">
        <v>1496</v>
      </c>
      <c r="B274" t="s">
        <v>2650</v>
      </c>
      <c r="C274" t="s">
        <v>2647</v>
      </c>
      <c r="D274" t="s">
        <v>2648</v>
      </c>
      <c r="E274" t="s">
        <v>102</v>
      </c>
      <c r="F274" t="s">
        <v>1345</v>
      </c>
      <c r="G274" t="s">
        <v>1482</v>
      </c>
      <c r="H274" t="s">
        <v>1830</v>
      </c>
      <c r="I274" t="s">
        <v>1383</v>
      </c>
      <c r="J274" t="s">
        <v>1492</v>
      </c>
      <c r="K274" t="s">
        <v>1847</v>
      </c>
      <c r="L274" t="s">
        <v>959</v>
      </c>
      <c r="M274" t="s">
        <v>398</v>
      </c>
      <c r="N274" t="s">
        <v>1470</v>
      </c>
      <c r="O274">
        <v>11.18317</v>
      </c>
      <c r="P274">
        <v>25.005680000000002</v>
      </c>
      <c r="Q274" t="s">
        <v>1</v>
      </c>
      <c r="R274" t="s">
        <v>95</v>
      </c>
      <c r="S274">
        <v>38</v>
      </c>
      <c r="T274">
        <v>190</v>
      </c>
      <c r="U274">
        <v>30</v>
      </c>
      <c r="V274">
        <v>161</v>
      </c>
      <c r="Y274">
        <v>30</v>
      </c>
      <c r="Z274">
        <v>161</v>
      </c>
      <c r="AI274" t="s">
        <v>1345</v>
      </c>
      <c r="AJ274" t="s">
        <v>1670</v>
      </c>
      <c r="AO274" t="s">
        <v>1745</v>
      </c>
      <c r="AP274" t="s">
        <v>1933</v>
      </c>
      <c r="AQ274" t="s">
        <v>1471</v>
      </c>
      <c r="AR274" t="s">
        <v>1471</v>
      </c>
      <c r="AX274">
        <v>30</v>
      </c>
      <c r="AZ274">
        <v>8</v>
      </c>
      <c r="BA274">
        <v>9</v>
      </c>
      <c r="BB274">
        <v>19</v>
      </c>
      <c r="BC274">
        <v>22</v>
      </c>
      <c r="BD274">
        <v>19</v>
      </c>
      <c r="BE274">
        <v>28</v>
      </c>
      <c r="BF274">
        <v>27</v>
      </c>
      <c r="BG274">
        <v>27</v>
      </c>
      <c r="BH274">
        <v>0</v>
      </c>
      <c r="BI274">
        <v>2</v>
      </c>
      <c r="BJ274" t="s">
        <v>1334</v>
      </c>
      <c r="BK274" t="s">
        <v>2</v>
      </c>
      <c r="BL274" t="s">
        <v>5</v>
      </c>
      <c r="BM274" t="s">
        <v>5</v>
      </c>
      <c r="BN274" t="s">
        <v>5</v>
      </c>
      <c r="BO274" t="s">
        <v>1472</v>
      </c>
      <c r="BP274">
        <v>775</v>
      </c>
      <c r="BQ274">
        <v>73</v>
      </c>
      <c r="BR274">
        <v>88</v>
      </c>
      <c r="BS274" t="s">
        <v>1345</v>
      </c>
      <c r="BT274" t="s">
        <v>1383</v>
      </c>
      <c r="BU274" t="s">
        <v>1814</v>
      </c>
      <c r="BV274" t="s">
        <v>1847</v>
      </c>
      <c r="BW274" t="s">
        <v>1816</v>
      </c>
      <c r="BX274" t="s">
        <v>2015</v>
      </c>
      <c r="BY274" s="44" t="str">
        <f t="shared" si="4"/>
        <v>Show location</v>
      </c>
    </row>
    <row r="275" spans="1:77" x14ac:dyDescent="0.3">
      <c r="A275" s="51" t="s">
        <v>1501</v>
      </c>
      <c r="B275" t="s">
        <v>2650</v>
      </c>
      <c r="C275" t="s">
        <v>2647</v>
      </c>
      <c r="D275" t="s">
        <v>2648</v>
      </c>
      <c r="E275" t="s">
        <v>102</v>
      </c>
      <c r="F275" t="s">
        <v>1345</v>
      </c>
      <c r="G275" t="s">
        <v>1482</v>
      </c>
      <c r="H275" t="s">
        <v>1830</v>
      </c>
      <c r="I275" t="s">
        <v>1384</v>
      </c>
      <c r="J275" t="s">
        <v>1558</v>
      </c>
      <c r="K275" t="s">
        <v>1867</v>
      </c>
      <c r="L275" t="s">
        <v>960</v>
      </c>
      <c r="M275" t="s">
        <v>399</v>
      </c>
      <c r="N275" t="s">
        <v>1470</v>
      </c>
      <c r="O275">
        <v>10.66239</v>
      </c>
      <c r="P275">
        <v>23.367560000000001</v>
      </c>
      <c r="Q275" t="s">
        <v>6</v>
      </c>
      <c r="R275" t="s">
        <v>2612</v>
      </c>
      <c r="U275">
        <v>57</v>
      </c>
      <c r="V275">
        <v>342</v>
      </c>
      <c r="AE275">
        <v>57</v>
      </c>
      <c r="AF275">
        <v>342</v>
      </c>
      <c r="AI275" t="s">
        <v>1345</v>
      </c>
      <c r="AJ275" t="s">
        <v>1384</v>
      </c>
      <c r="AO275" t="s">
        <v>1933</v>
      </c>
      <c r="AP275" t="s">
        <v>1471</v>
      </c>
      <c r="AQ275" t="s">
        <v>1471</v>
      </c>
      <c r="AR275" t="s">
        <v>1471</v>
      </c>
      <c r="AT275">
        <v>20</v>
      </c>
      <c r="AX275">
        <v>37</v>
      </c>
      <c r="AZ275">
        <v>5</v>
      </c>
      <c r="BA275">
        <v>13</v>
      </c>
      <c r="BB275">
        <v>18</v>
      </c>
      <c r="BC275">
        <v>23</v>
      </c>
      <c r="BD275">
        <v>67</v>
      </c>
      <c r="BE275">
        <v>74</v>
      </c>
      <c r="BF275">
        <v>57</v>
      </c>
      <c r="BG275">
        <v>67</v>
      </c>
      <c r="BH275">
        <v>10</v>
      </c>
      <c r="BI275">
        <v>8</v>
      </c>
      <c r="BJ275" t="s">
        <v>1676</v>
      </c>
      <c r="BK275" t="s">
        <v>2</v>
      </c>
      <c r="BL275" t="s">
        <v>5</v>
      </c>
      <c r="BM275" t="s">
        <v>7</v>
      </c>
      <c r="BN275" t="s">
        <v>5</v>
      </c>
      <c r="BO275" t="s">
        <v>1472</v>
      </c>
      <c r="BP275">
        <v>867</v>
      </c>
      <c r="BQ275">
        <v>157</v>
      </c>
      <c r="BR275">
        <v>185</v>
      </c>
      <c r="BS275" t="s">
        <v>1345</v>
      </c>
      <c r="BT275" t="s">
        <v>1384</v>
      </c>
      <c r="BU275" t="s">
        <v>1830</v>
      </c>
      <c r="BV275" t="s">
        <v>1867</v>
      </c>
      <c r="BW275" t="s">
        <v>1818</v>
      </c>
      <c r="BX275" t="s">
        <v>2058</v>
      </c>
      <c r="BY275" s="44" t="str">
        <f t="shared" si="4"/>
        <v>Show location</v>
      </c>
    </row>
    <row r="276" spans="1:77" x14ac:dyDescent="0.3">
      <c r="A276" s="51" t="s">
        <v>1639</v>
      </c>
      <c r="B276" t="s">
        <v>2650</v>
      </c>
      <c r="C276" t="s">
        <v>2647</v>
      </c>
      <c r="D276" t="s">
        <v>2648</v>
      </c>
      <c r="E276" t="s">
        <v>102</v>
      </c>
      <c r="F276" t="s">
        <v>1350</v>
      </c>
      <c r="G276" t="s">
        <v>1474</v>
      </c>
      <c r="H276" t="s">
        <v>1824</v>
      </c>
      <c r="I276" t="s">
        <v>1691</v>
      </c>
      <c r="J276" t="s">
        <v>1475</v>
      </c>
      <c r="K276" t="s">
        <v>1834</v>
      </c>
      <c r="L276" t="s">
        <v>961</v>
      </c>
      <c r="M276" t="s">
        <v>400</v>
      </c>
      <c r="N276" t="s">
        <v>1470</v>
      </c>
      <c r="O276">
        <v>12.003069999999999</v>
      </c>
      <c r="P276">
        <v>31.22505</v>
      </c>
      <c r="Q276" t="s">
        <v>1</v>
      </c>
      <c r="R276" t="s">
        <v>95</v>
      </c>
      <c r="S276">
        <v>84</v>
      </c>
      <c r="T276">
        <v>461</v>
      </c>
      <c r="U276">
        <v>82</v>
      </c>
      <c r="V276">
        <v>265</v>
      </c>
      <c r="Y276">
        <v>82</v>
      </c>
      <c r="Z276">
        <v>265</v>
      </c>
      <c r="AI276" t="s">
        <v>1350</v>
      </c>
      <c r="AJ276" t="s">
        <v>1691</v>
      </c>
      <c r="AO276" t="s">
        <v>1745</v>
      </c>
      <c r="AP276" t="s">
        <v>1471</v>
      </c>
      <c r="AQ276" t="s">
        <v>1471</v>
      </c>
      <c r="AR276" t="s">
        <v>1471</v>
      </c>
      <c r="AY276">
        <v>82</v>
      </c>
      <c r="AZ276">
        <v>11</v>
      </c>
      <c r="BA276">
        <v>28</v>
      </c>
      <c r="BB276">
        <v>14</v>
      </c>
      <c r="BC276">
        <v>22</v>
      </c>
      <c r="BD276">
        <v>25</v>
      </c>
      <c r="BE276">
        <v>21</v>
      </c>
      <c r="BF276">
        <v>55</v>
      </c>
      <c r="BG276">
        <v>61</v>
      </c>
      <c r="BH276">
        <v>11</v>
      </c>
      <c r="BI276">
        <v>17</v>
      </c>
      <c r="BJ276" t="s">
        <v>1334</v>
      </c>
      <c r="BK276" t="s">
        <v>42</v>
      </c>
      <c r="BL276" t="s">
        <v>5</v>
      </c>
      <c r="BM276" t="s">
        <v>5</v>
      </c>
      <c r="BN276" t="s">
        <v>5</v>
      </c>
      <c r="BO276" t="s">
        <v>1480</v>
      </c>
      <c r="BP276">
        <v>1757</v>
      </c>
      <c r="BQ276">
        <v>116</v>
      </c>
      <c r="BR276">
        <v>149</v>
      </c>
      <c r="BS276" t="s">
        <v>1350</v>
      </c>
      <c r="BT276" t="s">
        <v>1691</v>
      </c>
      <c r="BU276" t="s">
        <v>1824</v>
      </c>
      <c r="BV276" t="s">
        <v>1834</v>
      </c>
      <c r="BW276" t="s">
        <v>1818</v>
      </c>
      <c r="BX276" t="s">
        <v>2588</v>
      </c>
      <c r="BY276" s="44" t="str">
        <f t="shared" si="4"/>
        <v>Show location</v>
      </c>
    </row>
    <row r="277" spans="1:77" x14ac:dyDescent="0.3">
      <c r="A277" s="51" t="s">
        <v>1639</v>
      </c>
      <c r="B277" t="s">
        <v>2650</v>
      </c>
      <c r="C277" t="s">
        <v>2647</v>
      </c>
      <c r="D277" t="s">
        <v>2648</v>
      </c>
      <c r="E277" t="s">
        <v>102</v>
      </c>
      <c r="F277" t="s">
        <v>1350</v>
      </c>
      <c r="G277" t="s">
        <v>1474</v>
      </c>
      <c r="H277" t="s">
        <v>1824</v>
      </c>
      <c r="I277" t="s">
        <v>1691</v>
      </c>
      <c r="J277" t="s">
        <v>1475</v>
      </c>
      <c r="K277" t="s">
        <v>1834</v>
      </c>
      <c r="L277" t="s">
        <v>962</v>
      </c>
      <c r="M277" t="s">
        <v>401</v>
      </c>
      <c r="N277" t="s">
        <v>1470</v>
      </c>
      <c r="O277">
        <v>12.12233</v>
      </c>
      <c r="P277">
        <v>31.26559</v>
      </c>
      <c r="Q277" t="s">
        <v>1</v>
      </c>
      <c r="R277" t="s">
        <v>95</v>
      </c>
      <c r="S277">
        <v>14</v>
      </c>
      <c r="T277">
        <v>82</v>
      </c>
      <c r="U277">
        <v>15</v>
      </c>
      <c r="V277">
        <v>88</v>
      </c>
      <c r="Y277">
        <v>15</v>
      </c>
      <c r="Z277">
        <v>88</v>
      </c>
      <c r="AI277" t="s">
        <v>1350</v>
      </c>
      <c r="AJ277" t="s">
        <v>1691</v>
      </c>
      <c r="AO277" t="s">
        <v>1745</v>
      </c>
      <c r="AP277" t="s">
        <v>1471</v>
      </c>
      <c r="AQ277" t="s">
        <v>1471</v>
      </c>
      <c r="AR277" t="s">
        <v>1471</v>
      </c>
      <c r="AY277">
        <v>15</v>
      </c>
      <c r="AZ277">
        <v>3</v>
      </c>
      <c r="BA277">
        <v>5</v>
      </c>
      <c r="BB277">
        <v>8</v>
      </c>
      <c r="BC277">
        <v>7</v>
      </c>
      <c r="BD277">
        <v>9</v>
      </c>
      <c r="BE277">
        <v>13</v>
      </c>
      <c r="BF277">
        <v>15</v>
      </c>
      <c r="BG277">
        <v>18</v>
      </c>
      <c r="BH277">
        <v>4</v>
      </c>
      <c r="BI277">
        <v>6</v>
      </c>
      <c r="BJ277" t="s">
        <v>1676</v>
      </c>
      <c r="BK277" t="s">
        <v>42</v>
      </c>
      <c r="BL277" t="s">
        <v>5</v>
      </c>
      <c r="BM277" t="s">
        <v>5</v>
      </c>
      <c r="BN277" t="s">
        <v>5</v>
      </c>
      <c r="BO277" t="s">
        <v>1480</v>
      </c>
      <c r="BP277">
        <v>1754</v>
      </c>
      <c r="BQ277">
        <v>39</v>
      </c>
      <c r="BR277">
        <v>49</v>
      </c>
      <c r="BS277" t="s">
        <v>1350</v>
      </c>
      <c r="BT277" t="s">
        <v>1691</v>
      </c>
      <c r="BU277" t="s">
        <v>1824</v>
      </c>
      <c r="BV277" t="s">
        <v>1834</v>
      </c>
      <c r="BW277" t="s">
        <v>1818</v>
      </c>
      <c r="BX277" t="s">
        <v>2589</v>
      </c>
      <c r="BY277" s="44" t="str">
        <f t="shared" si="4"/>
        <v>Show location</v>
      </c>
    </row>
    <row r="278" spans="1:77" x14ac:dyDescent="0.3">
      <c r="A278" s="51" t="s">
        <v>1638</v>
      </c>
      <c r="B278" t="s">
        <v>2650</v>
      </c>
      <c r="C278" t="s">
        <v>2647</v>
      </c>
      <c r="D278" t="s">
        <v>2648</v>
      </c>
      <c r="E278" t="s">
        <v>102</v>
      </c>
      <c r="F278" t="s">
        <v>1350</v>
      </c>
      <c r="G278" t="s">
        <v>1474</v>
      </c>
      <c r="H278" t="s">
        <v>1824</v>
      </c>
      <c r="I278" t="s">
        <v>1691</v>
      </c>
      <c r="J278" t="s">
        <v>1475</v>
      </c>
      <c r="K278" t="s">
        <v>1834</v>
      </c>
      <c r="L278" t="s">
        <v>963</v>
      </c>
      <c r="M278" t="s">
        <v>402</v>
      </c>
      <c r="N278" t="s">
        <v>1470</v>
      </c>
      <c r="O278">
        <v>12.3574</v>
      </c>
      <c r="P278">
        <v>31.41995</v>
      </c>
      <c r="Q278" t="s">
        <v>1</v>
      </c>
      <c r="R278" t="s">
        <v>95</v>
      </c>
      <c r="S278">
        <v>1</v>
      </c>
      <c r="T278">
        <v>7</v>
      </c>
      <c r="U278">
        <v>7</v>
      </c>
      <c r="V278">
        <v>40</v>
      </c>
      <c r="Y278">
        <v>7</v>
      </c>
      <c r="Z278">
        <v>40</v>
      </c>
      <c r="AI278" t="s">
        <v>1350</v>
      </c>
      <c r="AJ278" t="s">
        <v>1691</v>
      </c>
      <c r="AO278" t="s">
        <v>1745</v>
      </c>
      <c r="AP278" t="s">
        <v>1471</v>
      </c>
      <c r="AQ278" t="s">
        <v>1471</v>
      </c>
      <c r="AR278" t="s">
        <v>1471</v>
      </c>
      <c r="AT278">
        <v>7</v>
      </c>
      <c r="AZ278">
        <v>2</v>
      </c>
      <c r="BA278">
        <v>2</v>
      </c>
      <c r="BB278">
        <v>5</v>
      </c>
      <c r="BC278">
        <v>4</v>
      </c>
      <c r="BD278">
        <v>6</v>
      </c>
      <c r="BE278">
        <v>6</v>
      </c>
      <c r="BF278">
        <v>8</v>
      </c>
      <c r="BG278">
        <v>7</v>
      </c>
      <c r="BH278">
        <v>0</v>
      </c>
      <c r="BI278">
        <v>0</v>
      </c>
      <c r="BJ278" t="s">
        <v>1676</v>
      </c>
      <c r="BK278" t="s">
        <v>42</v>
      </c>
      <c r="BL278" t="s">
        <v>3</v>
      </c>
      <c r="BM278" t="s">
        <v>3</v>
      </c>
      <c r="BN278" t="s">
        <v>3</v>
      </c>
      <c r="BO278" t="s">
        <v>1509</v>
      </c>
      <c r="BP278">
        <v>1787</v>
      </c>
      <c r="BQ278">
        <v>21</v>
      </c>
      <c r="BR278">
        <v>19</v>
      </c>
      <c r="BS278" t="s">
        <v>1350</v>
      </c>
      <c r="BT278" t="s">
        <v>1691</v>
      </c>
      <c r="BU278" t="s">
        <v>1824</v>
      </c>
      <c r="BV278" t="s">
        <v>1834</v>
      </c>
      <c r="BW278" t="s">
        <v>1818</v>
      </c>
      <c r="BX278" t="s">
        <v>2578</v>
      </c>
      <c r="BY278" s="44" t="str">
        <f t="shared" si="4"/>
        <v>Show location</v>
      </c>
    </row>
    <row r="279" spans="1:77" x14ac:dyDescent="0.3">
      <c r="A279" s="51" t="s">
        <v>1638</v>
      </c>
      <c r="B279" t="s">
        <v>2650</v>
      </c>
      <c r="C279" t="s">
        <v>2647</v>
      </c>
      <c r="D279" t="s">
        <v>2648</v>
      </c>
      <c r="E279" t="s">
        <v>102</v>
      </c>
      <c r="F279" t="s">
        <v>1350</v>
      </c>
      <c r="G279" t="s">
        <v>1474</v>
      </c>
      <c r="H279" t="s">
        <v>1824</v>
      </c>
      <c r="I279" t="s">
        <v>1691</v>
      </c>
      <c r="J279" t="s">
        <v>1475</v>
      </c>
      <c r="K279" t="s">
        <v>1834</v>
      </c>
      <c r="L279" t="s">
        <v>964</v>
      </c>
      <c r="M279" t="s">
        <v>403</v>
      </c>
      <c r="N279" t="s">
        <v>1470</v>
      </c>
      <c r="O279">
        <v>12.175319999999999</v>
      </c>
      <c r="P279">
        <v>31.2804</v>
      </c>
      <c r="Q279" t="s">
        <v>6</v>
      </c>
      <c r="R279" t="s">
        <v>1497</v>
      </c>
      <c r="S279">
        <v>46</v>
      </c>
      <c r="T279">
        <v>314</v>
      </c>
      <c r="U279">
        <v>50</v>
      </c>
      <c r="V279">
        <v>186</v>
      </c>
      <c r="Y279">
        <v>50</v>
      </c>
      <c r="Z279">
        <v>186</v>
      </c>
      <c r="AI279" t="s">
        <v>1350</v>
      </c>
      <c r="AJ279" t="s">
        <v>1691</v>
      </c>
      <c r="AK279" t="s">
        <v>1350</v>
      </c>
      <c r="AL279" t="s">
        <v>1692</v>
      </c>
      <c r="AO279" t="s">
        <v>1745</v>
      </c>
      <c r="AP279" t="s">
        <v>1471</v>
      </c>
      <c r="AQ279" t="s">
        <v>1471</v>
      </c>
      <c r="AR279" t="s">
        <v>1471</v>
      </c>
      <c r="AT279">
        <v>50</v>
      </c>
      <c r="AZ279">
        <v>16</v>
      </c>
      <c r="BA279">
        <v>13</v>
      </c>
      <c r="BB279">
        <v>22</v>
      </c>
      <c r="BC279">
        <v>10</v>
      </c>
      <c r="BD279">
        <v>24</v>
      </c>
      <c r="BE279">
        <v>18</v>
      </c>
      <c r="BF279">
        <v>19</v>
      </c>
      <c r="BG279">
        <v>24</v>
      </c>
      <c r="BH279">
        <v>16</v>
      </c>
      <c r="BI279">
        <v>24</v>
      </c>
      <c r="BJ279" t="s">
        <v>1676</v>
      </c>
      <c r="BK279" t="s">
        <v>2</v>
      </c>
      <c r="BL279" t="s">
        <v>5</v>
      </c>
      <c r="BM279" t="s">
        <v>5</v>
      </c>
      <c r="BN279" t="s">
        <v>5</v>
      </c>
      <c r="BO279" t="s">
        <v>1509</v>
      </c>
      <c r="BP279">
        <v>1783</v>
      </c>
      <c r="BQ279">
        <v>97</v>
      </c>
      <c r="BR279">
        <v>89</v>
      </c>
      <c r="BS279" t="s">
        <v>1350</v>
      </c>
      <c r="BT279" t="s">
        <v>1691</v>
      </c>
      <c r="BU279" t="s">
        <v>1824</v>
      </c>
      <c r="BV279" t="s">
        <v>1834</v>
      </c>
      <c r="BW279" t="s">
        <v>1818</v>
      </c>
      <c r="BX279" t="s">
        <v>2579</v>
      </c>
      <c r="BY279" s="44" t="str">
        <f t="shared" si="4"/>
        <v>Show location</v>
      </c>
    </row>
    <row r="280" spans="1:77" x14ac:dyDescent="0.3">
      <c r="A280" s="51" t="s">
        <v>1645</v>
      </c>
      <c r="B280" t="s">
        <v>2650</v>
      </c>
      <c r="C280" t="s">
        <v>2647</v>
      </c>
      <c r="D280" t="s">
        <v>2648</v>
      </c>
      <c r="E280" t="s">
        <v>102</v>
      </c>
      <c r="F280" t="s">
        <v>1350</v>
      </c>
      <c r="G280" t="s">
        <v>1474</v>
      </c>
      <c r="H280" t="s">
        <v>1824</v>
      </c>
      <c r="I280" t="s">
        <v>1691</v>
      </c>
      <c r="J280" t="s">
        <v>1475</v>
      </c>
      <c r="K280" t="s">
        <v>1834</v>
      </c>
      <c r="L280" t="s">
        <v>965</v>
      </c>
      <c r="M280" t="s">
        <v>404</v>
      </c>
      <c r="N280" t="s">
        <v>1470</v>
      </c>
      <c r="O280">
        <v>12.28973</v>
      </c>
      <c r="P280">
        <v>31.372019999999999</v>
      </c>
      <c r="Q280" t="s">
        <v>1</v>
      </c>
      <c r="R280" t="s">
        <v>95</v>
      </c>
      <c r="S280">
        <v>24</v>
      </c>
      <c r="T280">
        <v>131</v>
      </c>
      <c r="U280">
        <v>22</v>
      </c>
      <c r="V280">
        <v>117</v>
      </c>
      <c r="Y280">
        <v>22</v>
      </c>
      <c r="Z280">
        <v>117</v>
      </c>
      <c r="AI280" t="s">
        <v>1350</v>
      </c>
      <c r="AJ280" t="s">
        <v>1691</v>
      </c>
      <c r="AO280" t="s">
        <v>1745</v>
      </c>
      <c r="AP280" t="s">
        <v>1471</v>
      </c>
      <c r="AQ280" t="s">
        <v>1471</v>
      </c>
      <c r="AR280" t="s">
        <v>1471</v>
      </c>
      <c r="AT280">
        <v>22</v>
      </c>
      <c r="AZ280">
        <v>7</v>
      </c>
      <c r="BA280">
        <v>7</v>
      </c>
      <c r="BB280">
        <v>6</v>
      </c>
      <c r="BC280">
        <v>11</v>
      </c>
      <c r="BD280">
        <v>11</v>
      </c>
      <c r="BE280">
        <v>16</v>
      </c>
      <c r="BF280">
        <v>21</v>
      </c>
      <c r="BG280">
        <v>23</v>
      </c>
      <c r="BH280">
        <v>7</v>
      </c>
      <c r="BI280">
        <v>8</v>
      </c>
      <c r="BJ280" t="s">
        <v>1676</v>
      </c>
      <c r="BK280" t="s">
        <v>2</v>
      </c>
      <c r="BL280" t="s">
        <v>5</v>
      </c>
      <c r="BM280" t="s">
        <v>5</v>
      </c>
      <c r="BN280" t="s">
        <v>7</v>
      </c>
      <c r="BO280" t="s">
        <v>1480</v>
      </c>
      <c r="BP280">
        <v>1809</v>
      </c>
      <c r="BQ280">
        <v>52</v>
      </c>
      <c r="BR280">
        <v>65</v>
      </c>
      <c r="BS280" t="s">
        <v>1350</v>
      </c>
      <c r="BT280" t="s">
        <v>1691</v>
      </c>
      <c r="BU280" t="s">
        <v>1824</v>
      </c>
      <c r="BV280" t="s">
        <v>1834</v>
      </c>
      <c r="BW280" t="s">
        <v>1818</v>
      </c>
      <c r="BX280" t="s">
        <v>2603</v>
      </c>
      <c r="BY280" s="44" t="str">
        <f t="shared" si="4"/>
        <v>Show location</v>
      </c>
    </row>
    <row r="281" spans="1:77" x14ac:dyDescent="0.3">
      <c r="A281" s="51" t="s">
        <v>1642</v>
      </c>
      <c r="B281" t="s">
        <v>2650</v>
      </c>
      <c r="C281" t="s">
        <v>2647</v>
      </c>
      <c r="D281" t="s">
        <v>2648</v>
      </c>
      <c r="E281" t="s">
        <v>102</v>
      </c>
      <c r="F281" t="s">
        <v>1350</v>
      </c>
      <c r="G281" t="s">
        <v>1474</v>
      </c>
      <c r="H281" t="s">
        <v>1824</v>
      </c>
      <c r="I281" t="s">
        <v>1691</v>
      </c>
      <c r="J281" t="s">
        <v>1475</v>
      </c>
      <c r="K281" t="s">
        <v>1834</v>
      </c>
      <c r="L281" t="s">
        <v>966</v>
      </c>
      <c r="M281" t="s">
        <v>405</v>
      </c>
      <c r="N281" t="s">
        <v>1470</v>
      </c>
      <c r="O281">
        <v>12.07545</v>
      </c>
      <c r="P281">
        <v>31.308579999999999</v>
      </c>
      <c r="Q281" t="s">
        <v>1</v>
      </c>
      <c r="R281" t="s">
        <v>95</v>
      </c>
      <c r="S281">
        <v>10</v>
      </c>
      <c r="T281">
        <v>45</v>
      </c>
      <c r="U281">
        <v>7</v>
      </c>
      <c r="V281">
        <v>34</v>
      </c>
      <c r="Y281">
        <v>7</v>
      </c>
      <c r="Z281">
        <v>34</v>
      </c>
      <c r="AI281" t="s">
        <v>1350</v>
      </c>
      <c r="AJ281" t="s">
        <v>1691</v>
      </c>
      <c r="AO281" t="s">
        <v>1745</v>
      </c>
      <c r="AP281" t="s">
        <v>1471</v>
      </c>
      <c r="AQ281" t="s">
        <v>1471</v>
      </c>
      <c r="AR281" t="s">
        <v>1471</v>
      </c>
      <c r="AS281">
        <v>7</v>
      </c>
      <c r="AZ281">
        <v>3</v>
      </c>
      <c r="BA281">
        <v>2</v>
      </c>
      <c r="BB281">
        <v>2</v>
      </c>
      <c r="BC281">
        <v>4</v>
      </c>
      <c r="BD281">
        <v>3</v>
      </c>
      <c r="BE281">
        <v>3</v>
      </c>
      <c r="BF281">
        <v>5</v>
      </c>
      <c r="BG281">
        <v>7</v>
      </c>
      <c r="BH281">
        <v>2</v>
      </c>
      <c r="BI281">
        <v>3</v>
      </c>
      <c r="BJ281" t="s">
        <v>1676</v>
      </c>
      <c r="BK281" t="s">
        <v>2</v>
      </c>
      <c r="BL281" t="s">
        <v>7</v>
      </c>
      <c r="BM281" t="s">
        <v>7</v>
      </c>
      <c r="BN281" t="s">
        <v>7</v>
      </c>
      <c r="BO281" t="s">
        <v>1480</v>
      </c>
      <c r="BP281">
        <v>1772</v>
      </c>
      <c r="BQ281">
        <v>15</v>
      </c>
      <c r="BR281">
        <v>19</v>
      </c>
      <c r="BS281" t="s">
        <v>1350</v>
      </c>
      <c r="BT281" t="s">
        <v>1691</v>
      </c>
      <c r="BU281" t="s">
        <v>1814</v>
      </c>
      <c r="BV281" t="s">
        <v>1834</v>
      </c>
      <c r="BW281" t="s">
        <v>1816</v>
      </c>
      <c r="BX281" t="s">
        <v>2599</v>
      </c>
      <c r="BY281" s="44" t="str">
        <f t="shared" si="4"/>
        <v>Show location</v>
      </c>
    </row>
    <row r="282" spans="1:77" x14ac:dyDescent="0.3">
      <c r="A282" s="51" t="s">
        <v>1641</v>
      </c>
      <c r="B282" t="s">
        <v>2650</v>
      </c>
      <c r="C282" t="s">
        <v>2647</v>
      </c>
      <c r="D282" t="s">
        <v>2648</v>
      </c>
      <c r="E282" t="s">
        <v>102</v>
      </c>
      <c r="F282" t="s">
        <v>1350</v>
      </c>
      <c r="G282" t="s">
        <v>1474</v>
      </c>
      <c r="H282" t="s">
        <v>1824</v>
      </c>
      <c r="I282" t="s">
        <v>1691</v>
      </c>
      <c r="J282" t="s">
        <v>1475</v>
      </c>
      <c r="K282" t="s">
        <v>1834</v>
      </c>
      <c r="L282" t="s">
        <v>967</v>
      </c>
      <c r="M282" t="s">
        <v>406</v>
      </c>
      <c r="N282" t="s">
        <v>1470</v>
      </c>
      <c r="O282">
        <v>12.07545</v>
      </c>
      <c r="P282">
        <v>31.31503</v>
      </c>
      <c r="Q282" t="s">
        <v>1</v>
      </c>
      <c r="R282" t="s">
        <v>95</v>
      </c>
      <c r="S282">
        <v>7</v>
      </c>
      <c r="T282">
        <v>34</v>
      </c>
      <c r="U282">
        <v>10</v>
      </c>
      <c r="V282">
        <v>45</v>
      </c>
      <c r="Y282">
        <v>10</v>
      </c>
      <c r="Z282">
        <v>45</v>
      </c>
      <c r="AI282" t="s">
        <v>1350</v>
      </c>
      <c r="AJ282" t="s">
        <v>1691</v>
      </c>
      <c r="AO282" t="s">
        <v>1745</v>
      </c>
      <c r="AP282" t="s">
        <v>1471</v>
      </c>
      <c r="AQ282" t="s">
        <v>1471</v>
      </c>
      <c r="AR282" t="s">
        <v>1471</v>
      </c>
      <c r="AT282">
        <v>10</v>
      </c>
      <c r="AZ282">
        <v>1</v>
      </c>
      <c r="BA282">
        <v>3</v>
      </c>
      <c r="BB282">
        <v>3</v>
      </c>
      <c r="BC282">
        <v>5</v>
      </c>
      <c r="BD282">
        <v>4</v>
      </c>
      <c r="BE282">
        <v>8</v>
      </c>
      <c r="BF282">
        <v>7</v>
      </c>
      <c r="BG282">
        <v>9</v>
      </c>
      <c r="BH282">
        <v>2</v>
      </c>
      <c r="BI282">
        <v>3</v>
      </c>
      <c r="BJ282" t="s">
        <v>1676</v>
      </c>
      <c r="BK282" t="s">
        <v>2</v>
      </c>
      <c r="BL282" t="s">
        <v>7</v>
      </c>
      <c r="BM282" t="s">
        <v>7</v>
      </c>
      <c r="BN282" t="s">
        <v>7</v>
      </c>
      <c r="BO282" t="s">
        <v>1480</v>
      </c>
      <c r="BP282">
        <v>1804</v>
      </c>
      <c r="BQ282">
        <v>17</v>
      </c>
      <c r="BR282">
        <v>28</v>
      </c>
      <c r="BS282" t="s">
        <v>1350</v>
      </c>
      <c r="BT282" t="s">
        <v>1691</v>
      </c>
      <c r="BU282" t="s">
        <v>1824</v>
      </c>
      <c r="BV282" t="s">
        <v>1834</v>
      </c>
      <c r="BW282" t="s">
        <v>1818</v>
      </c>
      <c r="BX282" t="s">
        <v>2597</v>
      </c>
      <c r="BY282" s="44" t="str">
        <f t="shared" si="4"/>
        <v>Show location</v>
      </c>
    </row>
    <row r="283" spans="1:77" x14ac:dyDescent="0.3">
      <c r="A283" s="51" t="s">
        <v>1642</v>
      </c>
      <c r="B283" t="s">
        <v>2650</v>
      </c>
      <c r="C283" t="s">
        <v>2647</v>
      </c>
      <c r="D283" t="s">
        <v>2648</v>
      </c>
      <c r="E283" t="s">
        <v>102</v>
      </c>
      <c r="F283" t="s">
        <v>1350</v>
      </c>
      <c r="G283" t="s">
        <v>1474</v>
      </c>
      <c r="H283" t="s">
        <v>1824</v>
      </c>
      <c r="I283" t="s">
        <v>1691</v>
      </c>
      <c r="J283" t="s">
        <v>1475</v>
      </c>
      <c r="K283" t="s">
        <v>1834</v>
      </c>
      <c r="L283" t="s">
        <v>968</v>
      </c>
      <c r="M283" t="s">
        <v>407</v>
      </c>
      <c r="N283" t="s">
        <v>1470</v>
      </c>
      <c r="O283">
        <v>12.170401</v>
      </c>
      <c r="P283">
        <v>31.308579999999999</v>
      </c>
      <c r="Q283" t="s">
        <v>1</v>
      </c>
      <c r="R283" t="s">
        <v>95</v>
      </c>
      <c r="S283">
        <v>93</v>
      </c>
      <c r="T283">
        <v>627</v>
      </c>
      <c r="U283">
        <v>240</v>
      </c>
      <c r="V283">
        <v>1229</v>
      </c>
      <c r="Y283">
        <v>240</v>
      </c>
      <c r="Z283">
        <v>1229</v>
      </c>
      <c r="AI283" t="s">
        <v>1350</v>
      </c>
      <c r="AJ283" t="s">
        <v>1691</v>
      </c>
      <c r="AO283" t="s">
        <v>1745</v>
      </c>
      <c r="AP283" t="s">
        <v>1471</v>
      </c>
      <c r="AQ283" t="s">
        <v>1471</v>
      </c>
      <c r="AR283" t="s">
        <v>1471</v>
      </c>
      <c r="AX283">
        <v>240</v>
      </c>
      <c r="AZ283">
        <v>46</v>
      </c>
      <c r="BA283">
        <v>93</v>
      </c>
      <c r="BB283">
        <v>81</v>
      </c>
      <c r="BC283">
        <v>128</v>
      </c>
      <c r="BD283">
        <v>116</v>
      </c>
      <c r="BE283">
        <v>150</v>
      </c>
      <c r="BF283">
        <v>232</v>
      </c>
      <c r="BG283">
        <v>255</v>
      </c>
      <c r="BH283">
        <v>58</v>
      </c>
      <c r="BI283">
        <v>70</v>
      </c>
      <c r="BJ283" t="s">
        <v>1676</v>
      </c>
      <c r="BK283" t="s">
        <v>2</v>
      </c>
      <c r="BL283" t="s">
        <v>7</v>
      </c>
      <c r="BM283" t="s">
        <v>7</v>
      </c>
      <c r="BN283" t="s">
        <v>7</v>
      </c>
      <c r="BO283" t="s">
        <v>1480</v>
      </c>
      <c r="BP283">
        <v>1771</v>
      </c>
      <c r="BQ283">
        <v>533</v>
      </c>
      <c r="BR283">
        <v>696</v>
      </c>
      <c r="BS283" t="s">
        <v>1350</v>
      </c>
      <c r="BT283" t="s">
        <v>1691</v>
      </c>
      <c r="BU283" t="s">
        <v>1824</v>
      </c>
      <c r="BV283" t="s">
        <v>1834</v>
      </c>
      <c r="BW283" t="s">
        <v>1818</v>
      </c>
      <c r="BX283" t="s">
        <v>2600</v>
      </c>
      <c r="BY283" s="44" t="str">
        <f t="shared" si="4"/>
        <v>Show location</v>
      </c>
    </row>
    <row r="284" spans="1:77" x14ac:dyDescent="0.3">
      <c r="A284" s="51" t="s">
        <v>1636</v>
      </c>
      <c r="B284" t="s">
        <v>2650</v>
      </c>
      <c r="C284" t="s">
        <v>2647</v>
      </c>
      <c r="D284" t="s">
        <v>2648</v>
      </c>
      <c r="E284" t="s">
        <v>102</v>
      </c>
      <c r="F284" t="s">
        <v>1350</v>
      </c>
      <c r="G284" t="s">
        <v>1474</v>
      </c>
      <c r="H284" t="s">
        <v>1824</v>
      </c>
      <c r="I284" t="s">
        <v>1691</v>
      </c>
      <c r="J284" t="s">
        <v>1475</v>
      </c>
      <c r="K284" t="s">
        <v>1834</v>
      </c>
      <c r="L284" t="s">
        <v>969</v>
      </c>
      <c r="M284" t="s">
        <v>38</v>
      </c>
      <c r="N284" t="s">
        <v>1470</v>
      </c>
      <c r="O284">
        <v>12.170401</v>
      </c>
      <c r="P284">
        <v>31.308579999999999</v>
      </c>
      <c r="Q284" t="s">
        <v>6</v>
      </c>
      <c r="R284" t="s">
        <v>1497</v>
      </c>
      <c r="S284">
        <v>389</v>
      </c>
      <c r="T284">
        <v>2194</v>
      </c>
      <c r="U284">
        <v>1010</v>
      </c>
      <c r="V284">
        <v>5237</v>
      </c>
      <c r="Y284">
        <v>1010</v>
      </c>
      <c r="Z284">
        <v>5237</v>
      </c>
      <c r="AI284" t="s">
        <v>1350</v>
      </c>
      <c r="AJ284" t="s">
        <v>1691</v>
      </c>
      <c r="AK284" t="s">
        <v>1350</v>
      </c>
      <c r="AL284" t="s">
        <v>1391</v>
      </c>
      <c r="AO284" t="s">
        <v>1745</v>
      </c>
      <c r="AP284" t="s">
        <v>1471</v>
      </c>
      <c r="AQ284" t="s">
        <v>1471</v>
      </c>
      <c r="AR284" t="s">
        <v>1471</v>
      </c>
      <c r="AT284">
        <v>1010</v>
      </c>
      <c r="AZ284">
        <v>748</v>
      </c>
      <c r="BA284">
        <v>612</v>
      </c>
      <c r="BB284">
        <v>499</v>
      </c>
      <c r="BC284">
        <v>612</v>
      </c>
      <c r="BD284">
        <v>657</v>
      </c>
      <c r="BE284">
        <v>546</v>
      </c>
      <c r="BF284">
        <v>340</v>
      </c>
      <c r="BG284">
        <v>317</v>
      </c>
      <c r="BH284">
        <v>521</v>
      </c>
      <c r="BI284">
        <v>385</v>
      </c>
      <c r="BJ284" t="s">
        <v>1676</v>
      </c>
      <c r="BK284" t="s">
        <v>2</v>
      </c>
      <c r="BL284" t="s">
        <v>7</v>
      </c>
      <c r="BM284" t="s">
        <v>7</v>
      </c>
      <c r="BN284" t="s">
        <v>5</v>
      </c>
      <c r="BO284" t="s">
        <v>1472</v>
      </c>
      <c r="BP284">
        <v>1781</v>
      </c>
      <c r="BQ284">
        <v>2765</v>
      </c>
      <c r="BR284">
        <v>2472</v>
      </c>
      <c r="BS284" t="s">
        <v>1350</v>
      </c>
      <c r="BT284" t="s">
        <v>1691</v>
      </c>
      <c r="BU284" t="s">
        <v>1814</v>
      </c>
      <c r="BV284" t="s">
        <v>1834</v>
      </c>
      <c r="BW284" t="s">
        <v>1816</v>
      </c>
      <c r="BX284" t="s">
        <v>2566</v>
      </c>
      <c r="BY284" s="44" t="str">
        <f t="shared" si="4"/>
        <v>Show location</v>
      </c>
    </row>
    <row r="285" spans="1:77" x14ac:dyDescent="0.3">
      <c r="A285" s="51" t="s">
        <v>1639</v>
      </c>
      <c r="B285" t="s">
        <v>2650</v>
      </c>
      <c r="C285" t="s">
        <v>2647</v>
      </c>
      <c r="D285" t="s">
        <v>2648</v>
      </c>
      <c r="E285" t="s">
        <v>102</v>
      </c>
      <c r="F285" t="s">
        <v>1350</v>
      </c>
      <c r="G285" t="s">
        <v>1474</v>
      </c>
      <c r="H285" t="s">
        <v>1824</v>
      </c>
      <c r="I285" t="s">
        <v>1691</v>
      </c>
      <c r="J285" t="s">
        <v>1475</v>
      </c>
      <c r="K285" t="s">
        <v>1834</v>
      </c>
      <c r="L285" t="s">
        <v>970</v>
      </c>
      <c r="M285" t="s">
        <v>408</v>
      </c>
      <c r="N285" t="s">
        <v>1470</v>
      </c>
      <c r="O285">
        <v>12.168810000000001</v>
      </c>
      <c r="P285">
        <v>31.305129999999998</v>
      </c>
      <c r="Q285" t="s">
        <v>6</v>
      </c>
      <c r="R285" t="s">
        <v>1497</v>
      </c>
      <c r="S285">
        <v>60</v>
      </c>
      <c r="T285">
        <v>436</v>
      </c>
      <c r="U285">
        <v>28</v>
      </c>
      <c r="V285">
        <v>133</v>
      </c>
      <c r="Y285">
        <v>28</v>
      </c>
      <c r="Z285">
        <v>133</v>
      </c>
      <c r="AI285" t="s">
        <v>1350</v>
      </c>
      <c r="AJ285" t="s">
        <v>1691</v>
      </c>
      <c r="AK285" t="s">
        <v>1350</v>
      </c>
      <c r="AL285" t="s">
        <v>1692</v>
      </c>
      <c r="AO285" t="s">
        <v>1745</v>
      </c>
      <c r="AP285" t="s">
        <v>1471</v>
      </c>
      <c r="AQ285" t="s">
        <v>1471</v>
      </c>
      <c r="AR285" t="s">
        <v>1471</v>
      </c>
      <c r="AT285">
        <v>28</v>
      </c>
      <c r="AZ285">
        <v>4</v>
      </c>
      <c r="BA285">
        <v>5</v>
      </c>
      <c r="BB285">
        <v>18</v>
      </c>
      <c r="BC285">
        <v>18</v>
      </c>
      <c r="BD285">
        <v>17</v>
      </c>
      <c r="BE285">
        <v>12</v>
      </c>
      <c r="BF285">
        <v>26</v>
      </c>
      <c r="BG285">
        <v>24</v>
      </c>
      <c r="BH285">
        <v>5</v>
      </c>
      <c r="BI285">
        <v>4</v>
      </c>
      <c r="BJ285" t="s">
        <v>1676</v>
      </c>
      <c r="BK285" t="s">
        <v>2</v>
      </c>
      <c r="BL285" t="s">
        <v>7</v>
      </c>
      <c r="BM285" t="s">
        <v>7</v>
      </c>
      <c r="BN285" t="s">
        <v>5</v>
      </c>
      <c r="BO285" t="s">
        <v>1472</v>
      </c>
      <c r="BP285">
        <v>1796</v>
      </c>
      <c r="BQ285">
        <v>70</v>
      </c>
      <c r="BR285">
        <v>63</v>
      </c>
      <c r="BS285" t="s">
        <v>1350</v>
      </c>
      <c r="BT285" t="s">
        <v>1691</v>
      </c>
      <c r="BU285" t="s">
        <v>1824</v>
      </c>
      <c r="BV285" t="s">
        <v>1834</v>
      </c>
      <c r="BW285" t="s">
        <v>1818</v>
      </c>
      <c r="BX285" t="s">
        <v>2590</v>
      </c>
      <c r="BY285" s="44" t="str">
        <f t="shared" si="4"/>
        <v>Show location</v>
      </c>
    </row>
    <row r="286" spans="1:77" x14ac:dyDescent="0.3">
      <c r="A286" s="51" t="s">
        <v>1635</v>
      </c>
      <c r="B286" t="s">
        <v>2650</v>
      </c>
      <c r="C286" t="s">
        <v>2647</v>
      </c>
      <c r="D286" t="s">
        <v>2648</v>
      </c>
      <c r="E286" t="s">
        <v>102</v>
      </c>
      <c r="F286" t="s">
        <v>1350</v>
      </c>
      <c r="G286" t="s">
        <v>1474</v>
      </c>
      <c r="H286" t="s">
        <v>1824</v>
      </c>
      <c r="I286" t="s">
        <v>1691</v>
      </c>
      <c r="J286" t="s">
        <v>1475</v>
      </c>
      <c r="K286" t="s">
        <v>1834</v>
      </c>
      <c r="L286" t="s">
        <v>971</v>
      </c>
      <c r="M286" t="s">
        <v>409</v>
      </c>
      <c r="N286" t="s">
        <v>1470</v>
      </c>
      <c r="O286">
        <v>12.08409</v>
      </c>
      <c r="P286">
        <v>31.349740000000001</v>
      </c>
      <c r="Q286" t="s">
        <v>1</v>
      </c>
      <c r="R286" t="s">
        <v>95</v>
      </c>
      <c r="S286">
        <v>46</v>
      </c>
      <c r="T286">
        <v>257</v>
      </c>
      <c r="U286">
        <v>46</v>
      </c>
      <c r="V286">
        <v>257</v>
      </c>
      <c r="Y286">
        <v>46</v>
      </c>
      <c r="Z286">
        <v>257</v>
      </c>
      <c r="AI286" t="s">
        <v>1350</v>
      </c>
      <c r="AJ286" t="s">
        <v>1691</v>
      </c>
      <c r="AO286" t="s">
        <v>1745</v>
      </c>
      <c r="AP286" t="s">
        <v>1471</v>
      </c>
      <c r="AQ286" t="s">
        <v>1471</v>
      </c>
      <c r="AR286" t="s">
        <v>1471</v>
      </c>
      <c r="AY286">
        <v>46</v>
      </c>
      <c r="AZ286">
        <v>7</v>
      </c>
      <c r="BA286">
        <v>5</v>
      </c>
      <c r="BB286">
        <v>26</v>
      </c>
      <c r="BC286">
        <v>29</v>
      </c>
      <c r="BD286">
        <v>46</v>
      </c>
      <c r="BE286">
        <v>34</v>
      </c>
      <c r="BF286">
        <v>44</v>
      </c>
      <c r="BG286">
        <v>42</v>
      </c>
      <c r="BH286">
        <v>9</v>
      </c>
      <c r="BI286">
        <v>15</v>
      </c>
      <c r="BJ286" t="s">
        <v>1676</v>
      </c>
      <c r="BK286" t="s">
        <v>2</v>
      </c>
      <c r="BL286" t="s">
        <v>5</v>
      </c>
      <c r="BM286" t="s">
        <v>7</v>
      </c>
      <c r="BN286" t="s">
        <v>7</v>
      </c>
      <c r="BO286" t="s">
        <v>1480</v>
      </c>
      <c r="BP286">
        <v>1799</v>
      </c>
      <c r="BQ286">
        <v>132</v>
      </c>
      <c r="BR286">
        <v>125</v>
      </c>
      <c r="BS286" t="s">
        <v>1350</v>
      </c>
      <c r="BT286" t="s">
        <v>1691</v>
      </c>
      <c r="BU286" t="s">
        <v>1824</v>
      </c>
      <c r="BV286" t="s">
        <v>1834</v>
      </c>
      <c r="BW286" t="s">
        <v>1818</v>
      </c>
      <c r="BX286" t="s">
        <v>2555</v>
      </c>
      <c r="BY286" s="44" t="str">
        <f t="shared" si="4"/>
        <v>Show location</v>
      </c>
    </row>
    <row r="287" spans="1:77" x14ac:dyDescent="0.3">
      <c r="A287" s="51" t="s">
        <v>1635</v>
      </c>
      <c r="B287" t="s">
        <v>2650</v>
      </c>
      <c r="C287" t="s">
        <v>2647</v>
      </c>
      <c r="D287" t="s">
        <v>2648</v>
      </c>
      <c r="E287" t="s">
        <v>102</v>
      </c>
      <c r="F287" t="s">
        <v>1350</v>
      </c>
      <c r="G287" t="s">
        <v>1474</v>
      </c>
      <c r="H287" t="s">
        <v>1824</v>
      </c>
      <c r="I287" t="s">
        <v>1691</v>
      </c>
      <c r="J287" t="s">
        <v>1475</v>
      </c>
      <c r="K287" t="s">
        <v>1834</v>
      </c>
      <c r="L287" t="s">
        <v>972</v>
      </c>
      <c r="M287" t="s">
        <v>410</v>
      </c>
      <c r="N287" t="s">
        <v>1470</v>
      </c>
      <c r="O287">
        <v>12.16067</v>
      </c>
      <c r="P287">
        <v>31.369109999999999</v>
      </c>
      <c r="Q287" t="s">
        <v>1</v>
      </c>
      <c r="R287" t="s">
        <v>95</v>
      </c>
      <c r="S287">
        <v>29</v>
      </c>
      <c r="T287">
        <v>217</v>
      </c>
      <c r="U287">
        <v>19</v>
      </c>
      <c r="V287">
        <v>245</v>
      </c>
      <c r="Y287">
        <v>19</v>
      </c>
      <c r="Z287">
        <v>245</v>
      </c>
      <c r="AI287" t="s">
        <v>1350</v>
      </c>
      <c r="AJ287" t="s">
        <v>1691</v>
      </c>
      <c r="AO287" t="s">
        <v>1745</v>
      </c>
      <c r="AP287" t="s">
        <v>1471</v>
      </c>
      <c r="AQ287" t="s">
        <v>1471</v>
      </c>
      <c r="AR287" t="s">
        <v>1471</v>
      </c>
      <c r="AT287">
        <v>19</v>
      </c>
      <c r="AZ287">
        <v>10</v>
      </c>
      <c r="BA287">
        <v>10</v>
      </c>
      <c r="BB287">
        <v>27</v>
      </c>
      <c r="BC287">
        <v>23</v>
      </c>
      <c r="BD287">
        <v>43</v>
      </c>
      <c r="BE287">
        <v>34</v>
      </c>
      <c r="BF287">
        <v>41</v>
      </c>
      <c r="BG287">
        <v>39</v>
      </c>
      <c r="BH287">
        <v>10</v>
      </c>
      <c r="BI287">
        <v>8</v>
      </c>
      <c r="BJ287" t="s">
        <v>1334</v>
      </c>
      <c r="BK287" t="s">
        <v>2</v>
      </c>
      <c r="BL287" t="s">
        <v>7</v>
      </c>
      <c r="BM287" t="s">
        <v>7</v>
      </c>
      <c r="BN287" t="s">
        <v>7</v>
      </c>
      <c r="BO287" t="s">
        <v>1472</v>
      </c>
      <c r="BP287">
        <v>1777</v>
      </c>
      <c r="BQ287">
        <v>131</v>
      </c>
      <c r="BR287">
        <v>114</v>
      </c>
      <c r="BS287" t="s">
        <v>1350</v>
      </c>
      <c r="BT287" t="s">
        <v>1691</v>
      </c>
      <c r="BU287" t="s">
        <v>1824</v>
      </c>
      <c r="BV287" t="s">
        <v>1834</v>
      </c>
      <c r="BW287" t="s">
        <v>1818</v>
      </c>
      <c r="BX287" t="s">
        <v>2556</v>
      </c>
      <c r="BY287" s="44" t="str">
        <f t="shared" si="4"/>
        <v>Show location</v>
      </c>
    </row>
    <row r="288" spans="1:77" x14ac:dyDescent="0.3">
      <c r="A288" s="51" t="s">
        <v>1639</v>
      </c>
      <c r="B288" t="s">
        <v>2650</v>
      </c>
      <c r="C288" t="s">
        <v>2647</v>
      </c>
      <c r="D288" t="s">
        <v>2648</v>
      </c>
      <c r="E288" t="s">
        <v>102</v>
      </c>
      <c r="F288" t="s">
        <v>1350</v>
      </c>
      <c r="G288" t="s">
        <v>1474</v>
      </c>
      <c r="H288" t="s">
        <v>1824</v>
      </c>
      <c r="I288" t="s">
        <v>1691</v>
      </c>
      <c r="J288" t="s">
        <v>1475</v>
      </c>
      <c r="K288" t="s">
        <v>1834</v>
      </c>
      <c r="L288" t="s">
        <v>973</v>
      </c>
      <c r="M288" t="s">
        <v>411</v>
      </c>
      <c r="N288" t="s">
        <v>1470</v>
      </c>
      <c r="O288">
        <v>12.15643</v>
      </c>
      <c r="P288">
        <v>31.300979999999999</v>
      </c>
      <c r="Q288" t="s">
        <v>6</v>
      </c>
      <c r="R288" t="s">
        <v>1497</v>
      </c>
      <c r="S288">
        <v>170</v>
      </c>
      <c r="T288">
        <v>1135</v>
      </c>
      <c r="U288">
        <v>206</v>
      </c>
      <c r="V288">
        <v>1295</v>
      </c>
      <c r="Y288">
        <v>206</v>
      </c>
      <c r="Z288">
        <v>1295</v>
      </c>
      <c r="AI288" t="s">
        <v>1350</v>
      </c>
      <c r="AJ288" t="s">
        <v>1691</v>
      </c>
      <c r="AK288" t="s">
        <v>1350</v>
      </c>
      <c r="AL288" t="s">
        <v>1702</v>
      </c>
      <c r="AO288" t="s">
        <v>1745</v>
      </c>
      <c r="AP288" t="s">
        <v>1471</v>
      </c>
      <c r="AQ288" t="s">
        <v>1471</v>
      </c>
      <c r="AR288" t="s">
        <v>1471</v>
      </c>
      <c r="AT288">
        <v>206</v>
      </c>
      <c r="AZ288">
        <v>68</v>
      </c>
      <c r="BA288">
        <v>68</v>
      </c>
      <c r="BB288">
        <v>128</v>
      </c>
      <c r="BC288">
        <v>83</v>
      </c>
      <c r="BD288">
        <v>188</v>
      </c>
      <c r="BE288">
        <v>211</v>
      </c>
      <c r="BF288">
        <v>158</v>
      </c>
      <c r="BG288">
        <v>188</v>
      </c>
      <c r="BH288">
        <v>128</v>
      </c>
      <c r="BI288">
        <v>75</v>
      </c>
      <c r="BJ288" t="s">
        <v>1676</v>
      </c>
      <c r="BK288" t="s">
        <v>2</v>
      </c>
      <c r="BL288" t="s">
        <v>7</v>
      </c>
      <c r="BM288" t="s">
        <v>7</v>
      </c>
      <c r="BN288" t="s">
        <v>7</v>
      </c>
      <c r="BO288" t="s">
        <v>1472</v>
      </c>
      <c r="BP288">
        <v>1793</v>
      </c>
      <c r="BQ288">
        <v>670</v>
      </c>
      <c r="BR288">
        <v>625</v>
      </c>
      <c r="BS288" t="s">
        <v>1350</v>
      </c>
      <c r="BT288" t="s">
        <v>1691</v>
      </c>
      <c r="BU288" t="s">
        <v>1824</v>
      </c>
      <c r="BV288" t="s">
        <v>1834</v>
      </c>
      <c r="BW288" t="s">
        <v>1818</v>
      </c>
      <c r="BX288" t="s">
        <v>2591</v>
      </c>
      <c r="BY288" s="44" t="str">
        <f t="shared" si="4"/>
        <v>Show location</v>
      </c>
    </row>
    <row r="289" spans="1:77" x14ac:dyDescent="0.3">
      <c r="A289" s="51" t="s">
        <v>1636</v>
      </c>
      <c r="B289" t="s">
        <v>2650</v>
      </c>
      <c r="C289" t="s">
        <v>2647</v>
      </c>
      <c r="D289" t="s">
        <v>2648</v>
      </c>
      <c r="E289" t="s">
        <v>102</v>
      </c>
      <c r="F289" t="s">
        <v>1350</v>
      </c>
      <c r="G289" t="s">
        <v>1474</v>
      </c>
      <c r="H289" t="s">
        <v>1824</v>
      </c>
      <c r="I289" t="s">
        <v>1691</v>
      </c>
      <c r="J289" t="s">
        <v>1475</v>
      </c>
      <c r="K289" t="s">
        <v>1834</v>
      </c>
      <c r="L289" t="s">
        <v>974</v>
      </c>
      <c r="M289" t="s">
        <v>412</v>
      </c>
      <c r="N289" t="s">
        <v>1470</v>
      </c>
      <c r="O289">
        <v>12.15354</v>
      </c>
      <c r="P289">
        <v>31.301549999999999</v>
      </c>
      <c r="Q289" t="s">
        <v>6</v>
      </c>
      <c r="R289" t="s">
        <v>1497</v>
      </c>
      <c r="S289">
        <v>11</v>
      </c>
      <c r="T289">
        <v>48</v>
      </c>
      <c r="U289">
        <v>76</v>
      </c>
      <c r="V289">
        <v>578</v>
      </c>
      <c r="Y289">
        <v>76</v>
      </c>
      <c r="Z289">
        <v>578</v>
      </c>
      <c r="AI289" t="s">
        <v>1350</v>
      </c>
      <c r="AJ289" t="s">
        <v>1691</v>
      </c>
      <c r="AO289" t="s">
        <v>1745</v>
      </c>
      <c r="AP289" t="s">
        <v>1471</v>
      </c>
      <c r="AQ289" t="s">
        <v>1471</v>
      </c>
      <c r="AR289" t="s">
        <v>1471</v>
      </c>
      <c r="AT289">
        <v>76</v>
      </c>
      <c r="AZ289">
        <v>36</v>
      </c>
      <c r="BA289">
        <v>29</v>
      </c>
      <c r="BB289">
        <v>45</v>
      </c>
      <c r="BC289">
        <v>16</v>
      </c>
      <c r="BD289">
        <v>78</v>
      </c>
      <c r="BE289">
        <v>76</v>
      </c>
      <c r="BF289">
        <v>94</v>
      </c>
      <c r="BG289">
        <v>120</v>
      </c>
      <c r="BH289">
        <v>39</v>
      </c>
      <c r="BI289">
        <v>45</v>
      </c>
      <c r="BJ289" t="s">
        <v>1676</v>
      </c>
      <c r="BK289" t="s">
        <v>2</v>
      </c>
      <c r="BL289" t="s">
        <v>5</v>
      </c>
      <c r="BM289" t="s">
        <v>7</v>
      </c>
      <c r="BN289" t="s">
        <v>5</v>
      </c>
      <c r="BO289" t="s">
        <v>1509</v>
      </c>
      <c r="BP289">
        <v>1780</v>
      </c>
      <c r="BQ289">
        <v>292</v>
      </c>
      <c r="BR289">
        <v>286</v>
      </c>
      <c r="BS289" t="s">
        <v>1350</v>
      </c>
      <c r="BT289" t="s">
        <v>1691</v>
      </c>
      <c r="BU289" t="s">
        <v>1824</v>
      </c>
      <c r="BV289" t="s">
        <v>1834</v>
      </c>
      <c r="BW289" t="s">
        <v>1818</v>
      </c>
      <c r="BX289" t="s">
        <v>2567</v>
      </c>
      <c r="BY289" s="44" t="str">
        <f t="shared" si="4"/>
        <v>Show location</v>
      </c>
    </row>
    <row r="290" spans="1:77" x14ac:dyDescent="0.3">
      <c r="A290" s="51" t="s">
        <v>1637</v>
      </c>
      <c r="B290" t="s">
        <v>2650</v>
      </c>
      <c r="C290" t="s">
        <v>2647</v>
      </c>
      <c r="D290" t="s">
        <v>2648</v>
      </c>
      <c r="E290" t="s">
        <v>102</v>
      </c>
      <c r="F290" t="s">
        <v>1350</v>
      </c>
      <c r="G290" t="s">
        <v>1474</v>
      </c>
      <c r="H290" t="s">
        <v>1824</v>
      </c>
      <c r="I290" t="s">
        <v>1691</v>
      </c>
      <c r="J290" t="s">
        <v>1475</v>
      </c>
      <c r="K290" t="s">
        <v>1834</v>
      </c>
      <c r="L290" t="s">
        <v>975</v>
      </c>
      <c r="M290" t="s">
        <v>413</v>
      </c>
      <c r="N290" t="s">
        <v>1470</v>
      </c>
      <c r="O290">
        <v>12.170401</v>
      </c>
      <c r="P290">
        <v>31.308579999999999</v>
      </c>
      <c r="Q290" t="s">
        <v>1</v>
      </c>
      <c r="R290" t="s">
        <v>95</v>
      </c>
      <c r="S290">
        <v>64</v>
      </c>
      <c r="T290">
        <v>442</v>
      </c>
      <c r="U290">
        <v>114</v>
      </c>
      <c r="V290">
        <v>735</v>
      </c>
      <c r="Y290">
        <v>114</v>
      </c>
      <c r="Z290">
        <v>735</v>
      </c>
      <c r="AI290" t="s">
        <v>1350</v>
      </c>
      <c r="AJ290" t="s">
        <v>1691</v>
      </c>
      <c r="AO290" t="s">
        <v>1745</v>
      </c>
      <c r="AP290" t="s">
        <v>1471</v>
      </c>
      <c r="AQ290" t="s">
        <v>1471</v>
      </c>
      <c r="AR290" t="s">
        <v>1471</v>
      </c>
      <c r="AY290">
        <v>114</v>
      </c>
      <c r="AZ290">
        <v>23</v>
      </c>
      <c r="BA290">
        <v>34</v>
      </c>
      <c r="BB290">
        <v>57</v>
      </c>
      <c r="BC290">
        <v>51</v>
      </c>
      <c r="BD290">
        <v>124</v>
      </c>
      <c r="BE290">
        <v>78</v>
      </c>
      <c r="BF290">
        <v>153</v>
      </c>
      <c r="BG290">
        <v>141</v>
      </c>
      <c r="BH290">
        <v>34</v>
      </c>
      <c r="BI290">
        <v>40</v>
      </c>
      <c r="BJ290" t="s">
        <v>1676</v>
      </c>
      <c r="BK290" t="s">
        <v>2</v>
      </c>
      <c r="BL290" t="s">
        <v>7</v>
      </c>
      <c r="BM290" t="s">
        <v>7</v>
      </c>
      <c r="BN290" t="s">
        <v>7</v>
      </c>
      <c r="BO290" t="s">
        <v>1472</v>
      </c>
      <c r="BP290">
        <v>1797</v>
      </c>
      <c r="BQ290">
        <v>391</v>
      </c>
      <c r="BR290">
        <v>344</v>
      </c>
      <c r="BS290" t="s">
        <v>1350</v>
      </c>
      <c r="BT290" t="s">
        <v>1691</v>
      </c>
      <c r="BU290" t="s">
        <v>1824</v>
      </c>
      <c r="BV290" t="s">
        <v>1834</v>
      </c>
      <c r="BW290" t="s">
        <v>1818</v>
      </c>
      <c r="BX290" t="s">
        <v>2570</v>
      </c>
      <c r="BY290" s="44" t="str">
        <f t="shared" si="4"/>
        <v>Show location</v>
      </c>
    </row>
    <row r="291" spans="1:77" x14ac:dyDescent="0.3">
      <c r="A291" s="51" t="s">
        <v>1637</v>
      </c>
      <c r="B291" t="s">
        <v>2650</v>
      </c>
      <c r="C291" t="s">
        <v>2647</v>
      </c>
      <c r="D291" t="s">
        <v>2648</v>
      </c>
      <c r="E291" t="s">
        <v>102</v>
      </c>
      <c r="F291" t="s">
        <v>1350</v>
      </c>
      <c r="G291" t="s">
        <v>1474</v>
      </c>
      <c r="H291" t="s">
        <v>1824</v>
      </c>
      <c r="I291" t="s">
        <v>1691</v>
      </c>
      <c r="J291" t="s">
        <v>1475</v>
      </c>
      <c r="K291" t="s">
        <v>1834</v>
      </c>
      <c r="L291" t="s">
        <v>976</v>
      </c>
      <c r="M291" t="s">
        <v>39</v>
      </c>
      <c r="N291" t="s">
        <v>1470</v>
      </c>
      <c r="O291">
        <v>11.931330000000001</v>
      </c>
      <c r="P291">
        <v>31.21686</v>
      </c>
      <c r="Q291" t="s">
        <v>1</v>
      </c>
      <c r="R291" t="s">
        <v>95</v>
      </c>
      <c r="S291">
        <v>205</v>
      </c>
      <c r="T291">
        <v>1235</v>
      </c>
      <c r="U291">
        <v>180</v>
      </c>
      <c r="V291">
        <v>650</v>
      </c>
      <c r="Y291">
        <v>180</v>
      </c>
      <c r="Z291">
        <v>650</v>
      </c>
      <c r="AI291" t="s">
        <v>1350</v>
      </c>
      <c r="AJ291" t="s">
        <v>1691</v>
      </c>
      <c r="AK291" t="s">
        <v>1350</v>
      </c>
      <c r="AL291" t="s">
        <v>1387</v>
      </c>
      <c r="AO291" t="s">
        <v>1745</v>
      </c>
      <c r="AP291" t="s">
        <v>1471</v>
      </c>
      <c r="AQ291" t="s">
        <v>1471</v>
      </c>
      <c r="AR291" t="s">
        <v>1471</v>
      </c>
      <c r="AT291">
        <v>180</v>
      </c>
      <c r="AZ291">
        <v>29</v>
      </c>
      <c r="BA291">
        <v>51</v>
      </c>
      <c r="BB291">
        <v>51</v>
      </c>
      <c r="BC291">
        <v>68</v>
      </c>
      <c r="BD291">
        <v>63</v>
      </c>
      <c r="BE291">
        <v>68</v>
      </c>
      <c r="BF291">
        <v>114</v>
      </c>
      <c r="BG291">
        <v>131</v>
      </c>
      <c r="BH291">
        <v>29</v>
      </c>
      <c r="BI291">
        <v>46</v>
      </c>
      <c r="BJ291" t="s">
        <v>1676</v>
      </c>
      <c r="BK291" t="s">
        <v>2</v>
      </c>
      <c r="BL291" t="s">
        <v>5</v>
      </c>
      <c r="BM291" t="s">
        <v>5</v>
      </c>
      <c r="BN291" t="s">
        <v>5</v>
      </c>
      <c r="BO291" t="s">
        <v>1480</v>
      </c>
      <c r="BP291">
        <v>1755</v>
      </c>
      <c r="BQ291">
        <v>286</v>
      </c>
      <c r="BR291">
        <v>364</v>
      </c>
      <c r="BS291" t="s">
        <v>1350</v>
      </c>
      <c r="BT291" t="s">
        <v>1691</v>
      </c>
      <c r="BU291" t="s">
        <v>1824</v>
      </c>
      <c r="BV291" t="s">
        <v>1834</v>
      </c>
      <c r="BW291" t="s">
        <v>1818</v>
      </c>
      <c r="BX291" t="s">
        <v>2571</v>
      </c>
      <c r="BY291" s="44" t="str">
        <f t="shared" si="4"/>
        <v>Show location</v>
      </c>
    </row>
    <row r="292" spans="1:77" x14ac:dyDescent="0.3">
      <c r="A292" s="51" t="s">
        <v>1638</v>
      </c>
      <c r="B292" t="s">
        <v>2650</v>
      </c>
      <c r="C292" t="s">
        <v>2647</v>
      </c>
      <c r="D292" t="s">
        <v>2648</v>
      </c>
      <c r="E292" t="s">
        <v>102</v>
      </c>
      <c r="F292" t="s">
        <v>1350</v>
      </c>
      <c r="G292" t="s">
        <v>1474</v>
      </c>
      <c r="H292" t="s">
        <v>1824</v>
      </c>
      <c r="I292" t="s">
        <v>1691</v>
      </c>
      <c r="J292" t="s">
        <v>1475</v>
      </c>
      <c r="K292" t="s">
        <v>1834</v>
      </c>
      <c r="L292" t="s">
        <v>977</v>
      </c>
      <c r="M292" t="s">
        <v>93</v>
      </c>
      <c r="N292" t="s">
        <v>1470</v>
      </c>
      <c r="O292">
        <v>12.15565</v>
      </c>
      <c r="P292">
        <v>31.293150000000001</v>
      </c>
      <c r="Q292" t="s">
        <v>6</v>
      </c>
      <c r="R292" t="s">
        <v>1497</v>
      </c>
      <c r="S292">
        <v>372</v>
      </c>
      <c r="T292">
        <v>1939</v>
      </c>
      <c r="U292">
        <v>439</v>
      </c>
      <c r="V292">
        <v>2672</v>
      </c>
      <c r="Y292">
        <v>439</v>
      </c>
      <c r="Z292">
        <v>2672</v>
      </c>
      <c r="AI292" t="s">
        <v>1350</v>
      </c>
      <c r="AJ292" t="s">
        <v>1691</v>
      </c>
      <c r="AK292" t="s">
        <v>1350</v>
      </c>
      <c r="AL292" t="s">
        <v>1391</v>
      </c>
      <c r="AM292" t="s">
        <v>1350</v>
      </c>
      <c r="AN292" t="s">
        <v>1390</v>
      </c>
      <c r="AO292" t="s">
        <v>1745</v>
      </c>
      <c r="AP292" t="s">
        <v>1471</v>
      </c>
      <c r="AQ292" t="s">
        <v>1471</v>
      </c>
      <c r="AR292" t="s">
        <v>1471</v>
      </c>
      <c r="AT292">
        <v>439</v>
      </c>
      <c r="AZ292">
        <v>689</v>
      </c>
      <c r="BA292">
        <v>351</v>
      </c>
      <c r="BB292">
        <v>181</v>
      </c>
      <c r="BC292">
        <v>242</v>
      </c>
      <c r="BD292">
        <v>230</v>
      </c>
      <c r="BE292">
        <v>277</v>
      </c>
      <c r="BF292">
        <v>133</v>
      </c>
      <c r="BG292">
        <v>206</v>
      </c>
      <c r="BH292">
        <v>230</v>
      </c>
      <c r="BI292">
        <v>133</v>
      </c>
      <c r="BJ292" t="s">
        <v>1676</v>
      </c>
      <c r="BK292" t="s">
        <v>2</v>
      </c>
      <c r="BL292" t="s">
        <v>5</v>
      </c>
      <c r="BM292" t="s">
        <v>7</v>
      </c>
      <c r="BN292" t="s">
        <v>5</v>
      </c>
      <c r="BO292" t="s">
        <v>1472</v>
      </c>
      <c r="BP292">
        <v>1811</v>
      </c>
      <c r="BQ292">
        <v>1463</v>
      </c>
      <c r="BR292">
        <v>1209</v>
      </c>
      <c r="BS292" t="s">
        <v>1350</v>
      </c>
      <c r="BT292" t="s">
        <v>1691</v>
      </c>
      <c r="BU292" t="s">
        <v>1824</v>
      </c>
      <c r="BV292" t="s">
        <v>1834</v>
      </c>
      <c r="BW292" t="s">
        <v>1818</v>
      </c>
      <c r="BX292" t="s">
        <v>2580</v>
      </c>
      <c r="BY292" s="44" t="str">
        <f t="shared" si="4"/>
        <v>Show location</v>
      </c>
    </row>
    <row r="293" spans="1:77" x14ac:dyDescent="0.3">
      <c r="A293" s="51" t="s">
        <v>1645</v>
      </c>
      <c r="B293" t="s">
        <v>2650</v>
      </c>
      <c r="C293" t="s">
        <v>2647</v>
      </c>
      <c r="D293" t="s">
        <v>2648</v>
      </c>
      <c r="E293" t="s">
        <v>102</v>
      </c>
      <c r="F293" t="s">
        <v>1350</v>
      </c>
      <c r="G293" t="s">
        <v>1474</v>
      </c>
      <c r="H293" t="s">
        <v>1824</v>
      </c>
      <c r="I293" t="s">
        <v>1691</v>
      </c>
      <c r="J293" t="s">
        <v>1475</v>
      </c>
      <c r="K293" t="s">
        <v>1834</v>
      </c>
      <c r="L293" t="s">
        <v>978</v>
      </c>
      <c r="M293" t="s">
        <v>40</v>
      </c>
      <c r="N293" t="s">
        <v>1470</v>
      </c>
      <c r="O293">
        <v>12.361219999999999</v>
      </c>
      <c r="P293">
        <v>31.340599999999998</v>
      </c>
      <c r="Q293" t="s">
        <v>1</v>
      </c>
      <c r="R293" t="s">
        <v>95</v>
      </c>
      <c r="S293">
        <v>83</v>
      </c>
      <c r="T293">
        <v>566</v>
      </c>
      <c r="U293">
        <v>83</v>
      </c>
      <c r="V293">
        <v>566</v>
      </c>
      <c r="Y293">
        <v>83</v>
      </c>
      <c r="Z293">
        <v>566</v>
      </c>
      <c r="AI293" t="s">
        <v>1350</v>
      </c>
      <c r="AJ293" t="s">
        <v>1691</v>
      </c>
      <c r="AO293" t="s">
        <v>1745</v>
      </c>
      <c r="AP293" t="s">
        <v>1471</v>
      </c>
      <c r="AQ293" t="s">
        <v>1471</v>
      </c>
      <c r="AR293" t="s">
        <v>1471</v>
      </c>
      <c r="AT293">
        <v>83</v>
      </c>
      <c r="AZ293">
        <v>32</v>
      </c>
      <c r="BA293">
        <v>38</v>
      </c>
      <c r="BB293">
        <v>51</v>
      </c>
      <c r="BC293">
        <v>51</v>
      </c>
      <c r="BD293">
        <v>25</v>
      </c>
      <c r="BE293">
        <v>64</v>
      </c>
      <c r="BF293">
        <v>127</v>
      </c>
      <c r="BG293">
        <v>146</v>
      </c>
      <c r="BH293">
        <v>13</v>
      </c>
      <c r="BI293">
        <v>19</v>
      </c>
      <c r="BJ293" t="s">
        <v>1676</v>
      </c>
      <c r="BK293" t="s">
        <v>2</v>
      </c>
      <c r="BL293" t="s">
        <v>5</v>
      </c>
      <c r="BM293" t="s">
        <v>5</v>
      </c>
      <c r="BN293" t="s">
        <v>7</v>
      </c>
      <c r="BO293" t="s">
        <v>1480</v>
      </c>
      <c r="BP293">
        <v>1810</v>
      </c>
      <c r="BQ293">
        <v>248</v>
      </c>
      <c r="BR293">
        <v>318</v>
      </c>
      <c r="BS293" t="s">
        <v>1350</v>
      </c>
      <c r="BT293" t="s">
        <v>1691</v>
      </c>
      <c r="BU293" t="s">
        <v>1824</v>
      </c>
      <c r="BV293" t="s">
        <v>1834</v>
      </c>
      <c r="BW293" t="s">
        <v>1818</v>
      </c>
      <c r="BX293" t="s">
        <v>2604</v>
      </c>
      <c r="BY293" s="44" t="str">
        <f t="shared" si="4"/>
        <v>Show location</v>
      </c>
    </row>
    <row r="294" spans="1:77" x14ac:dyDescent="0.3">
      <c r="A294" s="51" t="s">
        <v>1473</v>
      </c>
      <c r="B294" t="s">
        <v>2650</v>
      </c>
      <c r="C294" t="s">
        <v>2647</v>
      </c>
      <c r="D294" t="s">
        <v>2648</v>
      </c>
      <c r="E294" t="s">
        <v>102</v>
      </c>
      <c r="F294" t="s">
        <v>1350</v>
      </c>
      <c r="G294" t="s">
        <v>1474</v>
      </c>
      <c r="H294" t="s">
        <v>1824</v>
      </c>
      <c r="I294" t="s">
        <v>1691</v>
      </c>
      <c r="J294" t="s">
        <v>1475</v>
      </c>
      <c r="K294" t="s">
        <v>1834</v>
      </c>
      <c r="L294" t="s">
        <v>979</v>
      </c>
      <c r="M294" t="s">
        <v>414</v>
      </c>
      <c r="N294" t="s">
        <v>1470</v>
      </c>
      <c r="O294">
        <v>12.36651</v>
      </c>
      <c r="P294">
        <v>31.347549999999998</v>
      </c>
      <c r="Q294" t="s">
        <v>1</v>
      </c>
      <c r="R294" t="s">
        <v>95</v>
      </c>
      <c r="S294">
        <v>1</v>
      </c>
      <c r="T294">
        <v>8</v>
      </c>
      <c r="U294">
        <v>2</v>
      </c>
      <c r="V294">
        <v>13</v>
      </c>
      <c r="Y294">
        <v>2</v>
      </c>
      <c r="Z294">
        <v>13</v>
      </c>
      <c r="AI294" t="s">
        <v>1350</v>
      </c>
      <c r="AJ294" t="s">
        <v>1390</v>
      </c>
      <c r="AK294" t="s">
        <v>1350</v>
      </c>
      <c r="AL294" t="s">
        <v>1692</v>
      </c>
      <c r="AO294" t="s">
        <v>1745</v>
      </c>
      <c r="AP294" t="s">
        <v>1471</v>
      </c>
      <c r="AQ294" t="s">
        <v>1471</v>
      </c>
      <c r="AR294" t="s">
        <v>1471</v>
      </c>
      <c r="AY294">
        <v>2</v>
      </c>
      <c r="AZ294">
        <v>0</v>
      </c>
      <c r="BA294">
        <v>0</v>
      </c>
      <c r="BB294">
        <v>0</v>
      </c>
      <c r="BC294">
        <v>1</v>
      </c>
      <c r="BD294">
        <v>3</v>
      </c>
      <c r="BE294">
        <v>3</v>
      </c>
      <c r="BF294">
        <v>4</v>
      </c>
      <c r="BG294">
        <v>2</v>
      </c>
      <c r="BH294">
        <v>0</v>
      </c>
      <c r="BI294">
        <v>0</v>
      </c>
      <c r="BJ294" t="s">
        <v>1334</v>
      </c>
      <c r="BK294" t="s">
        <v>2</v>
      </c>
      <c r="BL294" t="s">
        <v>7</v>
      </c>
      <c r="BM294" t="s">
        <v>7</v>
      </c>
      <c r="BN294" t="s">
        <v>7</v>
      </c>
      <c r="BO294" t="s">
        <v>1472</v>
      </c>
      <c r="BP294">
        <v>647</v>
      </c>
      <c r="BQ294">
        <v>7</v>
      </c>
      <c r="BR294">
        <v>6</v>
      </c>
      <c r="BS294" t="s">
        <v>1350</v>
      </c>
      <c r="BT294" t="s">
        <v>1691</v>
      </c>
      <c r="BU294" t="s">
        <v>1824</v>
      </c>
      <c r="BV294" t="s">
        <v>1834</v>
      </c>
      <c r="BW294" t="s">
        <v>1818</v>
      </c>
      <c r="BX294" t="s">
        <v>1964</v>
      </c>
      <c r="BY294" s="44" t="str">
        <f t="shared" si="4"/>
        <v>Show location</v>
      </c>
    </row>
    <row r="295" spans="1:77" x14ac:dyDescent="0.3">
      <c r="A295" s="51" t="s">
        <v>1638</v>
      </c>
      <c r="B295" t="s">
        <v>2650</v>
      </c>
      <c r="C295" t="s">
        <v>2647</v>
      </c>
      <c r="D295" t="s">
        <v>2648</v>
      </c>
      <c r="E295" t="s">
        <v>102</v>
      </c>
      <c r="F295" t="s">
        <v>1350</v>
      </c>
      <c r="G295" t="s">
        <v>1474</v>
      </c>
      <c r="H295" t="s">
        <v>1824</v>
      </c>
      <c r="I295" t="s">
        <v>1691</v>
      </c>
      <c r="J295" t="s">
        <v>1475</v>
      </c>
      <c r="K295" t="s">
        <v>1834</v>
      </c>
      <c r="L295" t="s">
        <v>980</v>
      </c>
      <c r="M295" t="s">
        <v>415</v>
      </c>
      <c r="N295" t="s">
        <v>1470</v>
      </c>
      <c r="O295">
        <v>12.375450000000001</v>
      </c>
      <c r="P295">
        <v>31.343990000000002</v>
      </c>
      <c r="Q295" t="s">
        <v>1</v>
      </c>
      <c r="R295" t="s">
        <v>95</v>
      </c>
      <c r="S295">
        <v>1</v>
      </c>
      <c r="T295">
        <v>6</v>
      </c>
      <c r="U295">
        <v>2</v>
      </c>
      <c r="V295">
        <v>13</v>
      </c>
      <c r="Y295">
        <v>2</v>
      </c>
      <c r="Z295">
        <v>13</v>
      </c>
      <c r="AI295" t="s">
        <v>1350</v>
      </c>
      <c r="AJ295" t="s">
        <v>1692</v>
      </c>
      <c r="AO295" t="s">
        <v>1745</v>
      </c>
      <c r="AP295" t="s">
        <v>1471</v>
      </c>
      <c r="AQ295" t="s">
        <v>1471</v>
      </c>
      <c r="AR295" t="s">
        <v>1471</v>
      </c>
      <c r="AT295">
        <v>2</v>
      </c>
      <c r="AZ295">
        <v>0</v>
      </c>
      <c r="BA295">
        <v>0</v>
      </c>
      <c r="BB295">
        <v>1</v>
      </c>
      <c r="BC295">
        <v>3</v>
      </c>
      <c r="BD295">
        <v>2</v>
      </c>
      <c r="BE295">
        <v>2</v>
      </c>
      <c r="BF295">
        <v>3</v>
      </c>
      <c r="BG295">
        <v>2</v>
      </c>
      <c r="BH295">
        <v>0</v>
      </c>
      <c r="BI295">
        <v>0</v>
      </c>
      <c r="BJ295" t="s">
        <v>1676</v>
      </c>
      <c r="BK295" t="s">
        <v>2</v>
      </c>
      <c r="BL295" t="s">
        <v>5</v>
      </c>
      <c r="BM295" t="s">
        <v>7</v>
      </c>
      <c r="BN295" t="s">
        <v>5</v>
      </c>
      <c r="BO295" t="s">
        <v>1480</v>
      </c>
      <c r="BP295">
        <v>1789</v>
      </c>
      <c r="BQ295">
        <v>6</v>
      </c>
      <c r="BR295">
        <v>7</v>
      </c>
      <c r="BS295" t="s">
        <v>1350</v>
      </c>
      <c r="BT295" t="s">
        <v>1691</v>
      </c>
      <c r="BU295" t="s">
        <v>1824</v>
      </c>
      <c r="BV295" t="s">
        <v>1834</v>
      </c>
      <c r="BW295" t="s">
        <v>1818</v>
      </c>
      <c r="BX295" t="s">
        <v>2581</v>
      </c>
      <c r="BY295" s="44" t="str">
        <f t="shared" si="4"/>
        <v>Show location</v>
      </c>
    </row>
    <row r="296" spans="1:77" x14ac:dyDescent="0.3">
      <c r="A296" s="51" t="s">
        <v>1638</v>
      </c>
      <c r="B296" t="s">
        <v>2650</v>
      </c>
      <c r="C296" t="s">
        <v>2647</v>
      </c>
      <c r="D296" t="s">
        <v>2648</v>
      </c>
      <c r="E296" t="s">
        <v>102</v>
      </c>
      <c r="F296" t="s">
        <v>1350</v>
      </c>
      <c r="G296" t="s">
        <v>1474</v>
      </c>
      <c r="H296" t="s">
        <v>1824</v>
      </c>
      <c r="I296" t="s">
        <v>1691</v>
      </c>
      <c r="J296" t="s">
        <v>1475</v>
      </c>
      <c r="K296" t="s">
        <v>1834</v>
      </c>
      <c r="L296" t="s">
        <v>981</v>
      </c>
      <c r="M296" t="s">
        <v>41</v>
      </c>
      <c r="N296" t="s">
        <v>1470</v>
      </c>
      <c r="O296">
        <v>12.17211</v>
      </c>
      <c r="P296">
        <v>31.305769999999999</v>
      </c>
      <c r="Q296" t="s">
        <v>6</v>
      </c>
      <c r="R296" t="s">
        <v>1497</v>
      </c>
      <c r="S296">
        <v>15</v>
      </c>
      <c r="T296">
        <v>83</v>
      </c>
      <c r="U296">
        <v>10</v>
      </c>
      <c r="V296">
        <v>47</v>
      </c>
      <c r="Y296">
        <v>10</v>
      </c>
      <c r="Z296">
        <v>47</v>
      </c>
      <c r="AI296" t="s">
        <v>1350</v>
      </c>
      <c r="AJ296" t="s">
        <v>1691</v>
      </c>
      <c r="AO296" t="s">
        <v>1745</v>
      </c>
      <c r="AP296" t="s">
        <v>1471</v>
      </c>
      <c r="AQ296" t="s">
        <v>1471</v>
      </c>
      <c r="AR296" t="s">
        <v>1471</v>
      </c>
      <c r="AT296">
        <v>10</v>
      </c>
      <c r="AZ296">
        <v>3</v>
      </c>
      <c r="BA296">
        <v>2</v>
      </c>
      <c r="BB296">
        <v>6</v>
      </c>
      <c r="BC296">
        <v>6</v>
      </c>
      <c r="BD296">
        <v>3</v>
      </c>
      <c r="BE296">
        <v>2</v>
      </c>
      <c r="BF296">
        <v>11</v>
      </c>
      <c r="BG296">
        <v>11</v>
      </c>
      <c r="BH296">
        <v>1</v>
      </c>
      <c r="BI296">
        <v>2</v>
      </c>
      <c r="BJ296" t="s">
        <v>1334</v>
      </c>
      <c r="BK296" t="s">
        <v>2</v>
      </c>
      <c r="BL296" t="s">
        <v>7</v>
      </c>
      <c r="BM296" t="s">
        <v>7</v>
      </c>
      <c r="BN296" t="s">
        <v>5</v>
      </c>
      <c r="BO296" t="s">
        <v>1480</v>
      </c>
      <c r="BP296">
        <v>1786</v>
      </c>
      <c r="BQ296">
        <v>24</v>
      </c>
      <c r="BR296">
        <v>23</v>
      </c>
      <c r="BS296" t="s">
        <v>1350</v>
      </c>
      <c r="BT296" t="s">
        <v>1691</v>
      </c>
      <c r="BU296" t="s">
        <v>1824</v>
      </c>
      <c r="BV296" t="s">
        <v>1834</v>
      </c>
      <c r="BW296" t="s">
        <v>1818</v>
      </c>
      <c r="BX296" t="s">
        <v>2582</v>
      </c>
      <c r="BY296" s="44" t="str">
        <f t="shared" si="4"/>
        <v>Show location</v>
      </c>
    </row>
    <row r="297" spans="1:77" x14ac:dyDescent="0.3">
      <c r="A297" s="51" t="s">
        <v>1639</v>
      </c>
      <c r="B297" t="s">
        <v>2650</v>
      </c>
      <c r="C297" t="s">
        <v>2647</v>
      </c>
      <c r="D297" t="s">
        <v>2648</v>
      </c>
      <c r="E297" t="s">
        <v>102</v>
      </c>
      <c r="F297" t="s">
        <v>1350</v>
      </c>
      <c r="G297" t="s">
        <v>1474</v>
      </c>
      <c r="H297" t="s">
        <v>1824</v>
      </c>
      <c r="I297" t="s">
        <v>1691</v>
      </c>
      <c r="J297" t="s">
        <v>1475</v>
      </c>
      <c r="K297" t="s">
        <v>1834</v>
      </c>
      <c r="L297" t="s">
        <v>982</v>
      </c>
      <c r="M297" t="s">
        <v>416</v>
      </c>
      <c r="N297" t="s">
        <v>1470</v>
      </c>
      <c r="O297">
        <v>12.175129999999999</v>
      </c>
      <c r="P297">
        <v>31.3291</v>
      </c>
      <c r="Q297" t="s">
        <v>1</v>
      </c>
      <c r="R297" t="s">
        <v>95</v>
      </c>
      <c r="S297">
        <v>4</v>
      </c>
      <c r="T297">
        <v>32</v>
      </c>
      <c r="U297">
        <v>13</v>
      </c>
      <c r="V297">
        <v>95</v>
      </c>
      <c r="Y297">
        <v>13</v>
      </c>
      <c r="Z297">
        <v>95</v>
      </c>
      <c r="AI297" t="s">
        <v>1350</v>
      </c>
      <c r="AJ297" t="s">
        <v>1691</v>
      </c>
      <c r="AO297" t="s">
        <v>1745</v>
      </c>
      <c r="AP297" t="s">
        <v>1471</v>
      </c>
      <c r="AQ297" t="s">
        <v>1471</v>
      </c>
      <c r="AR297" t="s">
        <v>1471</v>
      </c>
      <c r="AT297">
        <v>13</v>
      </c>
      <c r="AZ297">
        <v>2</v>
      </c>
      <c r="BA297">
        <v>3</v>
      </c>
      <c r="BB297">
        <v>11</v>
      </c>
      <c r="BC297">
        <v>8</v>
      </c>
      <c r="BD297">
        <v>19</v>
      </c>
      <c r="BE297">
        <v>12</v>
      </c>
      <c r="BF297">
        <v>18</v>
      </c>
      <c r="BG297">
        <v>21</v>
      </c>
      <c r="BH297">
        <v>0</v>
      </c>
      <c r="BI297">
        <v>1</v>
      </c>
      <c r="BJ297" t="s">
        <v>1334</v>
      </c>
      <c r="BK297" t="s">
        <v>42</v>
      </c>
      <c r="BL297" t="s">
        <v>5</v>
      </c>
      <c r="BM297" t="s">
        <v>5</v>
      </c>
      <c r="BN297" t="s">
        <v>5</v>
      </c>
      <c r="BO297" t="s">
        <v>1509</v>
      </c>
      <c r="BP297">
        <v>1792</v>
      </c>
      <c r="BQ297">
        <v>50</v>
      </c>
      <c r="BR297">
        <v>45</v>
      </c>
      <c r="BS297" t="s">
        <v>1350</v>
      </c>
      <c r="BT297" t="s">
        <v>1691</v>
      </c>
      <c r="BU297" t="s">
        <v>1824</v>
      </c>
      <c r="BV297" t="s">
        <v>1834</v>
      </c>
      <c r="BW297" t="s">
        <v>1818</v>
      </c>
      <c r="BX297" t="s">
        <v>2592</v>
      </c>
      <c r="BY297" s="44" t="str">
        <f t="shared" si="4"/>
        <v>Show location</v>
      </c>
    </row>
    <row r="298" spans="1:77" x14ac:dyDescent="0.3">
      <c r="A298" s="51" t="s">
        <v>1636</v>
      </c>
      <c r="B298" t="s">
        <v>2650</v>
      </c>
      <c r="C298" t="s">
        <v>2647</v>
      </c>
      <c r="D298" t="s">
        <v>2648</v>
      </c>
      <c r="E298" t="s">
        <v>102</v>
      </c>
      <c r="F298" t="s">
        <v>1350</v>
      </c>
      <c r="G298" t="s">
        <v>1474</v>
      </c>
      <c r="H298" t="s">
        <v>1824</v>
      </c>
      <c r="I298" t="s">
        <v>1691</v>
      </c>
      <c r="J298" t="s">
        <v>1475</v>
      </c>
      <c r="K298" t="s">
        <v>1834</v>
      </c>
      <c r="L298" t="s">
        <v>983</v>
      </c>
      <c r="M298" t="s">
        <v>43</v>
      </c>
      <c r="N298" t="s">
        <v>1470</v>
      </c>
      <c r="O298">
        <v>12.07305</v>
      </c>
      <c r="P298">
        <v>31.252379999999999</v>
      </c>
      <c r="Q298" t="s">
        <v>1</v>
      </c>
      <c r="R298" t="s">
        <v>95</v>
      </c>
      <c r="S298">
        <v>120</v>
      </c>
      <c r="T298">
        <v>600</v>
      </c>
      <c r="U298">
        <v>222</v>
      </c>
      <c r="V298">
        <v>1161</v>
      </c>
      <c r="Y298">
        <v>222</v>
      </c>
      <c r="Z298">
        <v>1161</v>
      </c>
      <c r="AI298" t="s">
        <v>1350</v>
      </c>
      <c r="AJ298" t="s">
        <v>1691</v>
      </c>
      <c r="AO298" t="s">
        <v>1745</v>
      </c>
      <c r="AP298" t="s">
        <v>1471</v>
      </c>
      <c r="AQ298" t="s">
        <v>1471</v>
      </c>
      <c r="AR298" t="s">
        <v>1471</v>
      </c>
      <c r="AT298">
        <v>222</v>
      </c>
      <c r="AZ298">
        <v>68</v>
      </c>
      <c r="BA298">
        <v>57</v>
      </c>
      <c r="BB298">
        <v>96</v>
      </c>
      <c r="BC298">
        <v>62</v>
      </c>
      <c r="BD298">
        <v>125</v>
      </c>
      <c r="BE298">
        <v>187</v>
      </c>
      <c r="BF298">
        <v>198</v>
      </c>
      <c r="BG298">
        <v>232</v>
      </c>
      <c r="BH298">
        <v>57</v>
      </c>
      <c r="BI298">
        <v>79</v>
      </c>
      <c r="BJ298" t="s">
        <v>1676</v>
      </c>
      <c r="BK298" t="s">
        <v>2</v>
      </c>
      <c r="BL298" t="s">
        <v>5</v>
      </c>
      <c r="BM298" t="s">
        <v>7</v>
      </c>
      <c r="BN298" t="s">
        <v>5</v>
      </c>
      <c r="BO298" t="s">
        <v>1480</v>
      </c>
      <c r="BP298">
        <v>1779</v>
      </c>
      <c r="BQ298">
        <v>544</v>
      </c>
      <c r="BR298">
        <v>617</v>
      </c>
      <c r="BS298" t="s">
        <v>1350</v>
      </c>
      <c r="BT298" t="s">
        <v>1691</v>
      </c>
      <c r="BU298" t="s">
        <v>1824</v>
      </c>
      <c r="BV298" t="s">
        <v>1834</v>
      </c>
      <c r="BW298" t="s">
        <v>1818</v>
      </c>
      <c r="BX298" t="s">
        <v>2568</v>
      </c>
      <c r="BY298" s="44" t="str">
        <f t="shared" si="4"/>
        <v>Show location</v>
      </c>
    </row>
    <row r="299" spans="1:77" x14ac:dyDescent="0.3">
      <c r="A299" s="51" t="s">
        <v>1637</v>
      </c>
      <c r="B299" t="s">
        <v>2650</v>
      </c>
      <c r="C299" t="s">
        <v>2647</v>
      </c>
      <c r="D299" t="s">
        <v>2648</v>
      </c>
      <c r="E299" t="s">
        <v>102</v>
      </c>
      <c r="F299" t="s">
        <v>1350</v>
      </c>
      <c r="G299" t="s">
        <v>1474</v>
      </c>
      <c r="H299" t="s">
        <v>1824</v>
      </c>
      <c r="I299" t="s">
        <v>1691</v>
      </c>
      <c r="J299" t="s">
        <v>1475</v>
      </c>
      <c r="K299" t="s">
        <v>1834</v>
      </c>
      <c r="L299" t="s">
        <v>984</v>
      </c>
      <c r="M299" t="s">
        <v>44</v>
      </c>
      <c r="N299" t="s">
        <v>1470</v>
      </c>
      <c r="O299">
        <v>12.088340000000001</v>
      </c>
      <c r="P299">
        <v>31.26202</v>
      </c>
      <c r="Q299" t="s">
        <v>1</v>
      </c>
      <c r="R299" t="s">
        <v>95</v>
      </c>
      <c r="S299">
        <v>11</v>
      </c>
      <c r="T299">
        <v>73</v>
      </c>
      <c r="U299">
        <v>11</v>
      </c>
      <c r="V299">
        <v>73</v>
      </c>
      <c r="Y299">
        <v>11</v>
      </c>
      <c r="Z299">
        <v>73</v>
      </c>
      <c r="AI299" t="s">
        <v>1350</v>
      </c>
      <c r="AJ299" t="s">
        <v>1691</v>
      </c>
      <c r="AO299" t="s">
        <v>1745</v>
      </c>
      <c r="AP299" t="s">
        <v>1471</v>
      </c>
      <c r="AQ299" t="s">
        <v>1471</v>
      </c>
      <c r="AR299" t="s">
        <v>1471</v>
      </c>
      <c r="AY299">
        <v>11</v>
      </c>
      <c r="AZ299">
        <v>2</v>
      </c>
      <c r="BA299">
        <v>2</v>
      </c>
      <c r="BB299">
        <v>6</v>
      </c>
      <c r="BC299">
        <v>6</v>
      </c>
      <c r="BD299">
        <v>7</v>
      </c>
      <c r="BE299">
        <v>5</v>
      </c>
      <c r="BF299">
        <v>17</v>
      </c>
      <c r="BG299">
        <v>15</v>
      </c>
      <c r="BH299">
        <v>7</v>
      </c>
      <c r="BI299">
        <v>6</v>
      </c>
      <c r="BJ299" t="s">
        <v>1676</v>
      </c>
      <c r="BK299" t="s">
        <v>2</v>
      </c>
      <c r="BL299" t="s">
        <v>5</v>
      </c>
      <c r="BM299" t="s">
        <v>5</v>
      </c>
      <c r="BN299" t="s">
        <v>7</v>
      </c>
      <c r="BO299" t="s">
        <v>1509</v>
      </c>
      <c r="BP299">
        <v>1808</v>
      </c>
      <c r="BQ299">
        <v>39</v>
      </c>
      <c r="BR299">
        <v>34</v>
      </c>
      <c r="BS299" t="s">
        <v>1350</v>
      </c>
      <c r="BT299" t="s">
        <v>1691</v>
      </c>
      <c r="BU299" t="s">
        <v>1824</v>
      </c>
      <c r="BV299" t="s">
        <v>1834</v>
      </c>
      <c r="BW299" t="s">
        <v>1818</v>
      </c>
      <c r="BX299" t="s">
        <v>2572</v>
      </c>
      <c r="BY299" s="44" t="str">
        <f t="shared" si="4"/>
        <v>Show location</v>
      </c>
    </row>
    <row r="300" spans="1:77" x14ac:dyDescent="0.3">
      <c r="A300" s="51" t="s">
        <v>1639</v>
      </c>
      <c r="B300" t="s">
        <v>2650</v>
      </c>
      <c r="C300" t="s">
        <v>2647</v>
      </c>
      <c r="D300" t="s">
        <v>2648</v>
      </c>
      <c r="E300" t="s">
        <v>102</v>
      </c>
      <c r="F300" t="s">
        <v>1350</v>
      </c>
      <c r="G300" t="s">
        <v>1474</v>
      </c>
      <c r="H300" t="s">
        <v>1824</v>
      </c>
      <c r="I300" t="s">
        <v>1691</v>
      </c>
      <c r="J300" t="s">
        <v>1475</v>
      </c>
      <c r="K300" t="s">
        <v>1834</v>
      </c>
      <c r="L300" t="s">
        <v>985</v>
      </c>
      <c r="M300" t="s">
        <v>417</v>
      </c>
      <c r="N300" t="s">
        <v>1470</v>
      </c>
      <c r="O300">
        <v>12.16291</v>
      </c>
      <c r="P300">
        <v>31.3066</v>
      </c>
      <c r="Q300" t="s">
        <v>6</v>
      </c>
      <c r="R300" t="s">
        <v>1497</v>
      </c>
      <c r="S300">
        <v>144</v>
      </c>
      <c r="T300">
        <v>910</v>
      </c>
      <c r="U300">
        <v>173</v>
      </c>
      <c r="V300">
        <v>842</v>
      </c>
      <c r="Y300">
        <v>173</v>
      </c>
      <c r="Z300">
        <v>842</v>
      </c>
      <c r="AI300" t="s">
        <v>1350</v>
      </c>
      <c r="AJ300" t="s">
        <v>1691</v>
      </c>
      <c r="AK300" t="s">
        <v>1350</v>
      </c>
      <c r="AL300" t="s">
        <v>1692</v>
      </c>
      <c r="AO300" t="s">
        <v>1745</v>
      </c>
      <c r="AP300" t="s">
        <v>1471</v>
      </c>
      <c r="AQ300" t="s">
        <v>1471</v>
      </c>
      <c r="AR300" t="s">
        <v>1471</v>
      </c>
      <c r="AT300">
        <v>173</v>
      </c>
      <c r="AZ300">
        <v>56</v>
      </c>
      <c r="BA300">
        <v>71</v>
      </c>
      <c r="BB300">
        <v>105</v>
      </c>
      <c r="BC300">
        <v>86</v>
      </c>
      <c r="BD300">
        <v>83</v>
      </c>
      <c r="BE300">
        <v>79</v>
      </c>
      <c r="BF300">
        <v>117</v>
      </c>
      <c r="BG300">
        <v>109</v>
      </c>
      <c r="BH300">
        <v>68</v>
      </c>
      <c r="BI300">
        <v>68</v>
      </c>
      <c r="BJ300" t="s">
        <v>1676</v>
      </c>
      <c r="BK300" t="s">
        <v>2</v>
      </c>
      <c r="BL300" t="s">
        <v>5</v>
      </c>
      <c r="BM300" t="s">
        <v>7</v>
      </c>
      <c r="BN300" t="s">
        <v>5</v>
      </c>
      <c r="BO300" t="s">
        <v>1472</v>
      </c>
      <c r="BP300">
        <v>1791</v>
      </c>
      <c r="BQ300">
        <v>429</v>
      </c>
      <c r="BR300">
        <v>413</v>
      </c>
      <c r="BS300" t="s">
        <v>1350</v>
      </c>
      <c r="BT300" t="s">
        <v>1691</v>
      </c>
      <c r="BU300" t="s">
        <v>1824</v>
      </c>
      <c r="BV300" t="s">
        <v>1834</v>
      </c>
      <c r="BW300" t="s">
        <v>1818</v>
      </c>
      <c r="BX300" t="s">
        <v>2593</v>
      </c>
      <c r="BY300" s="44" t="str">
        <f t="shared" si="4"/>
        <v>Show location</v>
      </c>
    </row>
    <row r="301" spans="1:77" x14ac:dyDescent="0.3">
      <c r="A301" s="51" t="s">
        <v>1639</v>
      </c>
      <c r="B301" t="s">
        <v>2650</v>
      </c>
      <c r="C301" t="s">
        <v>2647</v>
      </c>
      <c r="D301" t="s">
        <v>2648</v>
      </c>
      <c r="E301" t="s">
        <v>102</v>
      </c>
      <c r="F301" t="s">
        <v>1350</v>
      </c>
      <c r="G301" t="s">
        <v>1474</v>
      </c>
      <c r="H301" t="s">
        <v>1824</v>
      </c>
      <c r="I301" t="s">
        <v>1691</v>
      </c>
      <c r="J301" t="s">
        <v>1475</v>
      </c>
      <c r="K301" t="s">
        <v>1834</v>
      </c>
      <c r="L301" t="s">
        <v>986</v>
      </c>
      <c r="M301" t="s">
        <v>418</v>
      </c>
      <c r="N301" t="s">
        <v>1470</v>
      </c>
      <c r="O301">
        <v>12.171900000000001</v>
      </c>
      <c r="P301">
        <v>31.298549999999999</v>
      </c>
      <c r="Q301" t="s">
        <v>1</v>
      </c>
      <c r="R301" t="s">
        <v>95</v>
      </c>
      <c r="S301">
        <v>10</v>
      </c>
      <c r="T301">
        <v>76</v>
      </c>
      <c r="U301">
        <v>17</v>
      </c>
      <c r="V301">
        <v>108</v>
      </c>
      <c r="Y301">
        <v>17</v>
      </c>
      <c r="Z301">
        <v>108</v>
      </c>
      <c r="AI301" t="s">
        <v>1350</v>
      </c>
      <c r="AJ301" t="s">
        <v>1692</v>
      </c>
      <c r="AO301" t="s">
        <v>1745</v>
      </c>
      <c r="AP301" t="s">
        <v>1471</v>
      </c>
      <c r="AQ301" t="s">
        <v>1471</v>
      </c>
      <c r="AR301" t="s">
        <v>1471</v>
      </c>
      <c r="AT301">
        <v>17</v>
      </c>
      <c r="AZ301">
        <v>9</v>
      </c>
      <c r="BA301">
        <v>6</v>
      </c>
      <c r="BB301">
        <v>7</v>
      </c>
      <c r="BC301">
        <v>15</v>
      </c>
      <c r="BD301">
        <v>17</v>
      </c>
      <c r="BE301">
        <v>14</v>
      </c>
      <c r="BF301">
        <v>14</v>
      </c>
      <c r="BG301">
        <v>12</v>
      </c>
      <c r="BH301">
        <v>6</v>
      </c>
      <c r="BI301">
        <v>8</v>
      </c>
      <c r="BJ301" t="s">
        <v>1334</v>
      </c>
      <c r="BK301" t="s">
        <v>2</v>
      </c>
      <c r="BL301" t="s">
        <v>5</v>
      </c>
      <c r="BM301" t="s">
        <v>7</v>
      </c>
      <c r="BN301" t="s">
        <v>5</v>
      </c>
      <c r="BO301" t="s">
        <v>1480</v>
      </c>
      <c r="BP301">
        <v>1794</v>
      </c>
      <c r="BQ301">
        <v>53</v>
      </c>
      <c r="BR301">
        <v>55</v>
      </c>
      <c r="BS301" t="s">
        <v>1350</v>
      </c>
      <c r="BT301" t="s">
        <v>1691</v>
      </c>
      <c r="BU301" t="s">
        <v>1824</v>
      </c>
      <c r="BV301" t="s">
        <v>1834</v>
      </c>
      <c r="BW301" t="s">
        <v>1818</v>
      </c>
      <c r="BX301" t="s">
        <v>2594</v>
      </c>
      <c r="BY301" s="44" t="str">
        <f t="shared" si="4"/>
        <v>Show location</v>
      </c>
    </row>
    <row r="302" spans="1:77" x14ac:dyDescent="0.3">
      <c r="A302" s="51" t="s">
        <v>1638</v>
      </c>
      <c r="B302" t="s">
        <v>2650</v>
      </c>
      <c r="C302" t="s">
        <v>2647</v>
      </c>
      <c r="D302" t="s">
        <v>2648</v>
      </c>
      <c r="E302" t="s">
        <v>102</v>
      </c>
      <c r="F302" t="s">
        <v>1350</v>
      </c>
      <c r="G302" t="s">
        <v>1474</v>
      </c>
      <c r="H302" t="s">
        <v>1824</v>
      </c>
      <c r="I302" t="s">
        <v>1691</v>
      </c>
      <c r="J302" t="s">
        <v>1475</v>
      </c>
      <c r="K302" t="s">
        <v>1834</v>
      </c>
      <c r="L302" t="s">
        <v>987</v>
      </c>
      <c r="M302" t="s">
        <v>419</v>
      </c>
      <c r="N302" t="s">
        <v>1470</v>
      </c>
      <c r="O302">
        <v>12.360860000000001</v>
      </c>
      <c r="P302">
        <v>31.341049999999999</v>
      </c>
      <c r="Q302" t="s">
        <v>1</v>
      </c>
      <c r="R302" t="s">
        <v>95</v>
      </c>
      <c r="S302">
        <v>2</v>
      </c>
      <c r="T302">
        <v>16</v>
      </c>
      <c r="U302">
        <v>14</v>
      </c>
      <c r="V302">
        <v>76</v>
      </c>
      <c r="Y302">
        <v>14</v>
      </c>
      <c r="Z302">
        <v>76</v>
      </c>
      <c r="AI302" t="s">
        <v>1350</v>
      </c>
      <c r="AJ302" t="s">
        <v>1692</v>
      </c>
      <c r="AO302" t="s">
        <v>1745</v>
      </c>
      <c r="AP302" t="s">
        <v>1471</v>
      </c>
      <c r="AQ302" t="s">
        <v>1471</v>
      </c>
      <c r="AR302" t="s">
        <v>1471</v>
      </c>
      <c r="AT302">
        <v>14</v>
      </c>
      <c r="AZ302">
        <v>4</v>
      </c>
      <c r="BA302">
        <v>4</v>
      </c>
      <c r="BB302">
        <v>12</v>
      </c>
      <c r="BC302">
        <v>7</v>
      </c>
      <c r="BD302">
        <v>11</v>
      </c>
      <c r="BE302">
        <v>5</v>
      </c>
      <c r="BF302">
        <v>15</v>
      </c>
      <c r="BG302">
        <v>17</v>
      </c>
      <c r="BH302">
        <v>1</v>
      </c>
      <c r="BI302">
        <v>0</v>
      </c>
      <c r="BJ302" t="s">
        <v>1334</v>
      </c>
      <c r="BK302" t="s">
        <v>2</v>
      </c>
      <c r="BL302" t="s">
        <v>7</v>
      </c>
      <c r="BM302" t="s">
        <v>7</v>
      </c>
      <c r="BN302" t="s">
        <v>5</v>
      </c>
      <c r="BO302" t="s">
        <v>1472</v>
      </c>
      <c r="BP302">
        <v>1782</v>
      </c>
      <c r="BQ302">
        <v>43</v>
      </c>
      <c r="BR302">
        <v>33</v>
      </c>
      <c r="BS302" t="s">
        <v>1350</v>
      </c>
      <c r="BT302" t="s">
        <v>1691</v>
      </c>
      <c r="BU302" t="s">
        <v>1824</v>
      </c>
      <c r="BV302" t="s">
        <v>1834</v>
      </c>
      <c r="BW302" t="s">
        <v>1818</v>
      </c>
      <c r="BX302" t="s">
        <v>2583</v>
      </c>
      <c r="BY302" s="44" t="str">
        <f t="shared" si="4"/>
        <v>Show location</v>
      </c>
    </row>
    <row r="303" spans="1:77" x14ac:dyDescent="0.3">
      <c r="A303" s="51" t="s">
        <v>1637</v>
      </c>
      <c r="B303" t="s">
        <v>2650</v>
      </c>
      <c r="C303" t="s">
        <v>2647</v>
      </c>
      <c r="D303" t="s">
        <v>2648</v>
      </c>
      <c r="E303" t="s">
        <v>102</v>
      </c>
      <c r="F303" t="s">
        <v>1350</v>
      </c>
      <c r="G303" t="s">
        <v>1474</v>
      </c>
      <c r="H303" t="s">
        <v>1824</v>
      </c>
      <c r="I303" t="s">
        <v>1691</v>
      </c>
      <c r="J303" t="s">
        <v>1475</v>
      </c>
      <c r="K303" t="s">
        <v>1834</v>
      </c>
      <c r="L303" t="s">
        <v>988</v>
      </c>
      <c r="M303" t="s">
        <v>420</v>
      </c>
      <c r="N303" t="s">
        <v>1470</v>
      </c>
      <c r="O303">
        <v>12.06626</v>
      </c>
      <c r="P303">
        <v>31.26615</v>
      </c>
      <c r="Q303" t="s">
        <v>1</v>
      </c>
      <c r="R303" t="s">
        <v>95</v>
      </c>
      <c r="S303">
        <v>164</v>
      </c>
      <c r="T303">
        <v>991</v>
      </c>
      <c r="U303">
        <v>164</v>
      </c>
      <c r="V303">
        <v>991</v>
      </c>
      <c r="Y303">
        <v>164</v>
      </c>
      <c r="Z303">
        <v>991</v>
      </c>
      <c r="AI303" t="s">
        <v>1350</v>
      </c>
      <c r="AJ303" t="s">
        <v>1691</v>
      </c>
      <c r="AO303" t="s">
        <v>1745</v>
      </c>
      <c r="AP303" t="s">
        <v>1471</v>
      </c>
      <c r="AQ303" t="s">
        <v>1471</v>
      </c>
      <c r="AR303" t="s">
        <v>1471</v>
      </c>
      <c r="AT303">
        <v>164</v>
      </c>
      <c r="AZ303">
        <v>28</v>
      </c>
      <c r="BA303">
        <v>57</v>
      </c>
      <c r="BB303">
        <v>28</v>
      </c>
      <c r="BC303">
        <v>38</v>
      </c>
      <c r="BD303">
        <v>85</v>
      </c>
      <c r="BE303">
        <v>95</v>
      </c>
      <c r="BF303">
        <v>245</v>
      </c>
      <c r="BG303">
        <v>245</v>
      </c>
      <c r="BH303">
        <v>76</v>
      </c>
      <c r="BI303">
        <v>94</v>
      </c>
      <c r="BJ303" t="s">
        <v>1676</v>
      </c>
      <c r="BK303" t="s">
        <v>2</v>
      </c>
      <c r="BL303" t="s">
        <v>7</v>
      </c>
      <c r="BM303" t="s">
        <v>7</v>
      </c>
      <c r="BN303" t="s">
        <v>7</v>
      </c>
      <c r="BO303" t="s">
        <v>1480</v>
      </c>
      <c r="BP303">
        <v>1801</v>
      </c>
      <c r="BQ303">
        <v>462</v>
      </c>
      <c r="BR303">
        <v>529</v>
      </c>
      <c r="BS303" t="s">
        <v>1350</v>
      </c>
      <c r="BT303" t="s">
        <v>1691</v>
      </c>
      <c r="BU303" t="s">
        <v>1824</v>
      </c>
      <c r="BV303" t="s">
        <v>1834</v>
      </c>
      <c r="BW303" t="s">
        <v>1818</v>
      </c>
      <c r="BX303" t="s">
        <v>2573</v>
      </c>
      <c r="BY303" s="44" t="str">
        <f t="shared" si="4"/>
        <v>Show location</v>
      </c>
    </row>
    <row r="304" spans="1:77" x14ac:dyDescent="0.3">
      <c r="A304" s="51" t="s">
        <v>1643</v>
      </c>
      <c r="B304" t="s">
        <v>2650</v>
      </c>
      <c r="C304" t="s">
        <v>2647</v>
      </c>
      <c r="D304" t="s">
        <v>2648</v>
      </c>
      <c r="E304" t="s">
        <v>102</v>
      </c>
      <c r="F304" t="s">
        <v>1350</v>
      </c>
      <c r="G304" t="s">
        <v>1474</v>
      </c>
      <c r="H304" t="s">
        <v>1824</v>
      </c>
      <c r="I304" t="s">
        <v>1691</v>
      </c>
      <c r="J304" t="s">
        <v>1475</v>
      </c>
      <c r="K304" t="s">
        <v>1834</v>
      </c>
      <c r="L304" t="s">
        <v>989</v>
      </c>
      <c r="M304" t="s">
        <v>421</v>
      </c>
      <c r="N304" t="s">
        <v>1470</v>
      </c>
      <c r="O304">
        <v>11.970470000000001</v>
      </c>
      <c r="P304">
        <v>31.22824</v>
      </c>
      <c r="Q304" t="s">
        <v>1</v>
      </c>
      <c r="R304" t="s">
        <v>95</v>
      </c>
      <c r="S304">
        <v>40</v>
      </c>
      <c r="T304">
        <v>205</v>
      </c>
      <c r="U304">
        <v>17</v>
      </c>
      <c r="V304">
        <v>153</v>
      </c>
      <c r="Y304">
        <v>17</v>
      </c>
      <c r="Z304">
        <v>153</v>
      </c>
      <c r="AI304" t="s">
        <v>1350</v>
      </c>
      <c r="AJ304" t="s">
        <v>1691</v>
      </c>
      <c r="AO304" t="s">
        <v>1745</v>
      </c>
      <c r="AP304" t="s">
        <v>1471</v>
      </c>
      <c r="AQ304" t="s">
        <v>1471</v>
      </c>
      <c r="AR304" t="s">
        <v>1471</v>
      </c>
      <c r="AX304">
        <v>17</v>
      </c>
      <c r="AZ304">
        <v>7</v>
      </c>
      <c r="BA304">
        <v>8</v>
      </c>
      <c r="BB304">
        <v>15</v>
      </c>
      <c r="BC304">
        <v>18</v>
      </c>
      <c r="BD304">
        <v>25</v>
      </c>
      <c r="BE304">
        <v>30</v>
      </c>
      <c r="BF304">
        <v>17</v>
      </c>
      <c r="BG304">
        <v>27</v>
      </c>
      <c r="BH304">
        <v>3</v>
      </c>
      <c r="BI304">
        <v>3</v>
      </c>
      <c r="BJ304" t="s">
        <v>1676</v>
      </c>
      <c r="BK304" t="s">
        <v>2</v>
      </c>
      <c r="BL304" t="s">
        <v>7</v>
      </c>
      <c r="BM304" t="s">
        <v>7</v>
      </c>
      <c r="BN304" t="s">
        <v>7</v>
      </c>
      <c r="BO304" t="s">
        <v>1480</v>
      </c>
      <c r="BP304">
        <v>1773</v>
      </c>
      <c r="BQ304">
        <v>67</v>
      </c>
      <c r="BR304">
        <v>86</v>
      </c>
      <c r="BS304" t="s">
        <v>1350</v>
      </c>
      <c r="BT304" t="s">
        <v>1691</v>
      </c>
      <c r="BU304" t="s">
        <v>1824</v>
      </c>
      <c r="BV304" t="s">
        <v>1834</v>
      </c>
      <c r="BW304" t="s">
        <v>1829</v>
      </c>
      <c r="BX304" t="s">
        <v>2601</v>
      </c>
      <c r="BY304" s="44" t="str">
        <f t="shared" si="4"/>
        <v>Show location</v>
      </c>
    </row>
    <row r="305" spans="1:77" x14ac:dyDescent="0.3">
      <c r="A305" s="51" t="s">
        <v>1635</v>
      </c>
      <c r="B305" t="s">
        <v>2650</v>
      </c>
      <c r="C305" t="s">
        <v>2647</v>
      </c>
      <c r="D305" t="s">
        <v>2648</v>
      </c>
      <c r="E305" t="s">
        <v>102</v>
      </c>
      <c r="F305" t="s">
        <v>1350</v>
      </c>
      <c r="G305" t="s">
        <v>1474</v>
      </c>
      <c r="H305" t="s">
        <v>1824</v>
      </c>
      <c r="I305" t="s">
        <v>1691</v>
      </c>
      <c r="J305" t="s">
        <v>1475</v>
      </c>
      <c r="K305" t="s">
        <v>1834</v>
      </c>
      <c r="L305" t="s">
        <v>990</v>
      </c>
      <c r="M305" t="s">
        <v>422</v>
      </c>
      <c r="N305" t="s">
        <v>1470</v>
      </c>
      <c r="O305">
        <v>12.175129999999999</v>
      </c>
      <c r="P305">
        <v>31.3291</v>
      </c>
      <c r="Q305" t="s">
        <v>6</v>
      </c>
      <c r="R305" t="s">
        <v>1497</v>
      </c>
      <c r="S305">
        <v>17</v>
      </c>
      <c r="T305">
        <v>115</v>
      </c>
      <c r="U305">
        <v>16</v>
      </c>
      <c r="V305">
        <v>120</v>
      </c>
      <c r="Y305">
        <v>16</v>
      </c>
      <c r="Z305">
        <v>120</v>
      </c>
      <c r="AI305" t="s">
        <v>1350</v>
      </c>
      <c r="AJ305" t="s">
        <v>1392</v>
      </c>
      <c r="AO305" t="s">
        <v>1745</v>
      </c>
      <c r="AP305" t="s">
        <v>1471</v>
      </c>
      <c r="AQ305" t="s">
        <v>1471</v>
      </c>
      <c r="AR305" t="s">
        <v>1471</v>
      </c>
      <c r="AU305">
        <v>16</v>
      </c>
      <c r="AZ305">
        <v>5</v>
      </c>
      <c r="BA305">
        <v>6</v>
      </c>
      <c r="BB305">
        <v>11</v>
      </c>
      <c r="BC305">
        <v>16</v>
      </c>
      <c r="BD305">
        <v>24</v>
      </c>
      <c r="BE305">
        <v>15</v>
      </c>
      <c r="BF305">
        <v>20</v>
      </c>
      <c r="BG305">
        <v>20</v>
      </c>
      <c r="BH305">
        <v>1</v>
      </c>
      <c r="BI305">
        <v>2</v>
      </c>
      <c r="BJ305" t="s">
        <v>1676</v>
      </c>
      <c r="BK305" t="s">
        <v>2</v>
      </c>
      <c r="BL305" t="s">
        <v>7</v>
      </c>
      <c r="BM305" t="s">
        <v>5</v>
      </c>
      <c r="BN305" t="s">
        <v>5</v>
      </c>
      <c r="BO305" t="s">
        <v>1509</v>
      </c>
      <c r="BP305">
        <v>1778</v>
      </c>
      <c r="BQ305">
        <v>61</v>
      </c>
      <c r="BR305">
        <v>59</v>
      </c>
      <c r="BS305" t="s">
        <v>1350</v>
      </c>
      <c r="BT305" t="s">
        <v>1691</v>
      </c>
      <c r="BU305" t="s">
        <v>1824</v>
      </c>
      <c r="BV305" t="s">
        <v>1834</v>
      </c>
      <c r="BW305" t="s">
        <v>1818</v>
      </c>
      <c r="BX305" t="s">
        <v>2557</v>
      </c>
      <c r="BY305" s="44" t="str">
        <f t="shared" si="4"/>
        <v>Show location</v>
      </c>
    </row>
    <row r="306" spans="1:77" x14ac:dyDescent="0.3">
      <c r="A306" s="51" t="s">
        <v>1637</v>
      </c>
      <c r="B306" t="s">
        <v>2650</v>
      </c>
      <c r="C306" t="s">
        <v>2647</v>
      </c>
      <c r="D306" t="s">
        <v>2648</v>
      </c>
      <c r="E306" t="s">
        <v>102</v>
      </c>
      <c r="F306" t="s">
        <v>1350</v>
      </c>
      <c r="G306" t="s">
        <v>1474</v>
      </c>
      <c r="H306" t="s">
        <v>1824</v>
      </c>
      <c r="I306" t="s">
        <v>1691</v>
      </c>
      <c r="J306" t="s">
        <v>1475</v>
      </c>
      <c r="K306" t="s">
        <v>1834</v>
      </c>
      <c r="L306" t="s">
        <v>991</v>
      </c>
      <c r="M306" t="s">
        <v>423</v>
      </c>
      <c r="N306" t="s">
        <v>1470</v>
      </c>
      <c r="O306">
        <v>12.1014</v>
      </c>
      <c r="P306">
        <v>31.260999999999999</v>
      </c>
      <c r="Q306" t="s">
        <v>1</v>
      </c>
      <c r="R306" t="s">
        <v>95</v>
      </c>
      <c r="S306">
        <v>23</v>
      </c>
      <c r="T306">
        <v>142</v>
      </c>
      <c r="U306">
        <v>23</v>
      </c>
      <c r="V306">
        <v>142</v>
      </c>
      <c r="Y306">
        <v>23</v>
      </c>
      <c r="Z306">
        <v>142</v>
      </c>
      <c r="AI306" t="s">
        <v>1350</v>
      </c>
      <c r="AJ306" t="s">
        <v>1691</v>
      </c>
      <c r="AO306" t="s">
        <v>1745</v>
      </c>
      <c r="AP306" t="s">
        <v>1471</v>
      </c>
      <c r="AQ306" t="s">
        <v>1471</v>
      </c>
      <c r="AR306" t="s">
        <v>1471</v>
      </c>
      <c r="AT306">
        <v>23</v>
      </c>
      <c r="AZ306">
        <v>6</v>
      </c>
      <c r="BA306">
        <v>4</v>
      </c>
      <c r="BB306">
        <v>3</v>
      </c>
      <c r="BC306">
        <v>9</v>
      </c>
      <c r="BD306">
        <v>6</v>
      </c>
      <c r="BE306">
        <v>18</v>
      </c>
      <c r="BF306">
        <v>31</v>
      </c>
      <c r="BG306">
        <v>37</v>
      </c>
      <c r="BH306">
        <v>13</v>
      </c>
      <c r="BI306">
        <v>15</v>
      </c>
      <c r="BJ306" t="s">
        <v>1676</v>
      </c>
      <c r="BK306" t="s">
        <v>2</v>
      </c>
      <c r="BL306" t="s">
        <v>7</v>
      </c>
      <c r="BM306" t="s">
        <v>7</v>
      </c>
      <c r="BN306" t="s">
        <v>7</v>
      </c>
      <c r="BO306" t="s">
        <v>1480</v>
      </c>
      <c r="BP306">
        <v>1800</v>
      </c>
      <c r="BQ306">
        <v>59</v>
      </c>
      <c r="BR306">
        <v>83</v>
      </c>
      <c r="BS306" t="s">
        <v>1350</v>
      </c>
      <c r="BT306" t="s">
        <v>1691</v>
      </c>
      <c r="BU306" t="s">
        <v>1824</v>
      </c>
      <c r="BV306" t="s">
        <v>1834</v>
      </c>
      <c r="BW306" t="s">
        <v>1818</v>
      </c>
      <c r="BX306" t="s">
        <v>2574</v>
      </c>
      <c r="BY306" s="44" t="str">
        <f t="shared" si="4"/>
        <v>Show location</v>
      </c>
    </row>
    <row r="307" spans="1:77" x14ac:dyDescent="0.3">
      <c r="A307" s="51" t="s">
        <v>1637</v>
      </c>
      <c r="B307" t="s">
        <v>2650</v>
      </c>
      <c r="C307" t="s">
        <v>2647</v>
      </c>
      <c r="D307" t="s">
        <v>2648</v>
      </c>
      <c r="E307" t="s">
        <v>102</v>
      </c>
      <c r="F307" t="s">
        <v>1350</v>
      </c>
      <c r="G307" t="s">
        <v>1474</v>
      </c>
      <c r="H307" t="s">
        <v>1824</v>
      </c>
      <c r="I307" t="s">
        <v>1691</v>
      </c>
      <c r="J307" t="s">
        <v>1475</v>
      </c>
      <c r="K307" t="s">
        <v>1834</v>
      </c>
      <c r="L307" t="s">
        <v>992</v>
      </c>
      <c r="M307" t="s">
        <v>424</v>
      </c>
      <c r="N307" t="s">
        <v>1470</v>
      </c>
      <c r="O307">
        <v>12.23617</v>
      </c>
      <c r="P307">
        <v>31.225529999999999</v>
      </c>
      <c r="Q307" t="s">
        <v>1</v>
      </c>
      <c r="R307" t="s">
        <v>95</v>
      </c>
      <c r="S307">
        <v>7</v>
      </c>
      <c r="T307">
        <v>64</v>
      </c>
      <c r="U307">
        <v>7</v>
      </c>
      <c r="V307">
        <v>64</v>
      </c>
      <c r="Y307">
        <v>7</v>
      </c>
      <c r="Z307">
        <v>64</v>
      </c>
      <c r="AI307" t="s">
        <v>1350</v>
      </c>
      <c r="AJ307" t="s">
        <v>1691</v>
      </c>
      <c r="AO307" t="s">
        <v>1745</v>
      </c>
      <c r="AP307" t="s">
        <v>1471</v>
      </c>
      <c r="AQ307" t="s">
        <v>1471</v>
      </c>
      <c r="AR307" t="s">
        <v>1471</v>
      </c>
      <c r="AY307">
        <v>7</v>
      </c>
      <c r="AZ307">
        <v>2</v>
      </c>
      <c r="BA307">
        <v>1</v>
      </c>
      <c r="BB307">
        <v>4</v>
      </c>
      <c r="BC307">
        <v>5</v>
      </c>
      <c r="BD307">
        <v>8</v>
      </c>
      <c r="BE307">
        <v>12</v>
      </c>
      <c r="BF307">
        <v>12</v>
      </c>
      <c r="BG307">
        <v>16</v>
      </c>
      <c r="BH307">
        <v>2</v>
      </c>
      <c r="BI307">
        <v>2</v>
      </c>
      <c r="BJ307" t="s">
        <v>1676</v>
      </c>
      <c r="BK307" t="s">
        <v>2</v>
      </c>
      <c r="BL307" t="s">
        <v>5</v>
      </c>
      <c r="BM307" t="s">
        <v>7</v>
      </c>
      <c r="BN307" t="s">
        <v>7</v>
      </c>
      <c r="BO307" t="s">
        <v>1480</v>
      </c>
      <c r="BP307">
        <v>1807</v>
      </c>
      <c r="BQ307">
        <v>28</v>
      </c>
      <c r="BR307">
        <v>36</v>
      </c>
      <c r="BS307" t="s">
        <v>1350</v>
      </c>
      <c r="BT307" t="s">
        <v>1691</v>
      </c>
      <c r="BU307" t="s">
        <v>1824</v>
      </c>
      <c r="BV307" t="s">
        <v>1834</v>
      </c>
      <c r="BW307" t="s">
        <v>1818</v>
      </c>
      <c r="BX307" t="s">
        <v>2575</v>
      </c>
      <c r="BY307" s="44" t="str">
        <f t="shared" si="4"/>
        <v>Show location</v>
      </c>
    </row>
    <row r="308" spans="1:77" x14ac:dyDescent="0.3">
      <c r="A308" s="51" t="s">
        <v>1637</v>
      </c>
      <c r="B308" t="s">
        <v>2650</v>
      </c>
      <c r="C308" t="s">
        <v>2647</v>
      </c>
      <c r="D308" t="s">
        <v>2648</v>
      </c>
      <c r="E308" t="s">
        <v>102</v>
      </c>
      <c r="F308" t="s">
        <v>1350</v>
      </c>
      <c r="G308" t="s">
        <v>1474</v>
      </c>
      <c r="H308" t="s">
        <v>1824</v>
      </c>
      <c r="I308" t="s">
        <v>1691</v>
      </c>
      <c r="J308" t="s">
        <v>1475</v>
      </c>
      <c r="K308" t="s">
        <v>1834</v>
      </c>
      <c r="L308" t="s">
        <v>993</v>
      </c>
      <c r="M308" t="s">
        <v>425</v>
      </c>
      <c r="N308" t="s">
        <v>1470</v>
      </c>
      <c r="O308">
        <v>12.324249999999999</v>
      </c>
      <c r="P308">
        <v>31.325430000000001</v>
      </c>
      <c r="Q308" t="s">
        <v>1</v>
      </c>
      <c r="R308" t="s">
        <v>95</v>
      </c>
      <c r="S308">
        <v>15</v>
      </c>
      <c r="T308">
        <v>138</v>
      </c>
      <c r="U308">
        <v>15</v>
      </c>
      <c r="V308">
        <v>138</v>
      </c>
      <c r="Y308">
        <v>15</v>
      </c>
      <c r="Z308">
        <v>138</v>
      </c>
      <c r="AI308" t="s">
        <v>1350</v>
      </c>
      <c r="AJ308" t="s">
        <v>1691</v>
      </c>
      <c r="AO308" t="s">
        <v>1745</v>
      </c>
      <c r="AP308" t="s">
        <v>1471</v>
      </c>
      <c r="AQ308" t="s">
        <v>1471</v>
      </c>
      <c r="AR308" t="s">
        <v>1471</v>
      </c>
      <c r="AX308">
        <v>15</v>
      </c>
      <c r="AZ308">
        <v>4</v>
      </c>
      <c r="BA308">
        <v>6</v>
      </c>
      <c r="BB308">
        <v>17</v>
      </c>
      <c r="BC308">
        <v>19</v>
      </c>
      <c r="BD308">
        <v>15</v>
      </c>
      <c r="BE308">
        <v>14</v>
      </c>
      <c r="BF308">
        <v>19</v>
      </c>
      <c r="BG308">
        <v>24</v>
      </c>
      <c r="BH308">
        <v>9</v>
      </c>
      <c r="BI308">
        <v>11</v>
      </c>
      <c r="BJ308" t="s">
        <v>1676</v>
      </c>
      <c r="BK308" t="s">
        <v>2</v>
      </c>
      <c r="BL308" t="s">
        <v>5</v>
      </c>
      <c r="BM308" t="s">
        <v>7</v>
      </c>
      <c r="BN308" t="s">
        <v>7</v>
      </c>
      <c r="BO308" t="s">
        <v>1480</v>
      </c>
      <c r="BP308">
        <v>1806</v>
      </c>
      <c r="BQ308">
        <v>64</v>
      </c>
      <c r="BR308">
        <v>74</v>
      </c>
      <c r="BS308" t="s">
        <v>1350</v>
      </c>
      <c r="BT308" t="s">
        <v>1691</v>
      </c>
      <c r="BU308" t="s">
        <v>1824</v>
      </c>
      <c r="BV308" t="s">
        <v>1834</v>
      </c>
      <c r="BW308" t="s">
        <v>1818</v>
      </c>
      <c r="BX308" t="s">
        <v>2576</v>
      </c>
      <c r="BY308" s="44" t="str">
        <f t="shared" si="4"/>
        <v>Show location</v>
      </c>
    </row>
    <row r="309" spans="1:77" x14ac:dyDescent="0.3">
      <c r="A309" s="51" t="s">
        <v>1635</v>
      </c>
      <c r="B309" t="s">
        <v>2650</v>
      </c>
      <c r="C309" t="s">
        <v>2647</v>
      </c>
      <c r="D309" t="s">
        <v>2648</v>
      </c>
      <c r="E309" t="s">
        <v>102</v>
      </c>
      <c r="F309" t="s">
        <v>1350</v>
      </c>
      <c r="G309" t="s">
        <v>1474</v>
      </c>
      <c r="H309" t="s">
        <v>1824</v>
      </c>
      <c r="I309" t="s">
        <v>1691</v>
      </c>
      <c r="J309" t="s">
        <v>1475</v>
      </c>
      <c r="K309" t="s">
        <v>1834</v>
      </c>
      <c r="L309" t="s">
        <v>994</v>
      </c>
      <c r="M309" t="s">
        <v>426</v>
      </c>
      <c r="N309" t="s">
        <v>1470</v>
      </c>
      <c r="O309">
        <v>12.62603</v>
      </c>
      <c r="P309">
        <v>31.305499999999999</v>
      </c>
      <c r="Q309" t="s">
        <v>1</v>
      </c>
      <c r="R309" t="s">
        <v>95</v>
      </c>
      <c r="S309">
        <v>6</v>
      </c>
      <c r="T309">
        <v>50</v>
      </c>
      <c r="U309">
        <v>4</v>
      </c>
      <c r="V309">
        <v>29</v>
      </c>
      <c r="Y309">
        <v>4</v>
      </c>
      <c r="Z309">
        <v>29</v>
      </c>
      <c r="AI309" t="s">
        <v>1350</v>
      </c>
      <c r="AJ309" t="s">
        <v>1691</v>
      </c>
      <c r="AO309" t="s">
        <v>1745</v>
      </c>
      <c r="AP309" t="s">
        <v>1471</v>
      </c>
      <c r="AQ309" t="s">
        <v>1471</v>
      </c>
      <c r="AR309" t="s">
        <v>1471</v>
      </c>
      <c r="AT309">
        <v>4</v>
      </c>
      <c r="AZ309">
        <v>1</v>
      </c>
      <c r="BA309">
        <v>1</v>
      </c>
      <c r="BB309">
        <v>4</v>
      </c>
      <c r="BC309">
        <v>5</v>
      </c>
      <c r="BD309">
        <v>3</v>
      </c>
      <c r="BE309">
        <v>4</v>
      </c>
      <c r="BF309">
        <v>4</v>
      </c>
      <c r="BG309">
        <v>5</v>
      </c>
      <c r="BH309">
        <v>1</v>
      </c>
      <c r="BI309">
        <v>1</v>
      </c>
      <c r="BJ309" t="s">
        <v>1334</v>
      </c>
      <c r="BK309" t="s">
        <v>42</v>
      </c>
      <c r="BL309" t="s">
        <v>5</v>
      </c>
      <c r="BM309" t="s">
        <v>5</v>
      </c>
      <c r="BN309" t="s">
        <v>5</v>
      </c>
      <c r="BO309" t="s">
        <v>1480</v>
      </c>
      <c r="BP309">
        <v>1776</v>
      </c>
      <c r="BQ309">
        <v>13</v>
      </c>
      <c r="BR309">
        <v>16</v>
      </c>
      <c r="BS309" t="s">
        <v>1350</v>
      </c>
      <c r="BT309" t="s">
        <v>1691</v>
      </c>
      <c r="BU309" t="s">
        <v>1824</v>
      </c>
      <c r="BV309" t="s">
        <v>1834</v>
      </c>
      <c r="BW309" t="s">
        <v>1818</v>
      </c>
      <c r="BX309" t="s">
        <v>2558</v>
      </c>
      <c r="BY309" s="44" t="str">
        <f t="shared" si="4"/>
        <v>Show location</v>
      </c>
    </row>
    <row r="310" spans="1:77" x14ac:dyDescent="0.3">
      <c r="A310" s="51" t="s">
        <v>1638</v>
      </c>
      <c r="B310" t="s">
        <v>2650</v>
      </c>
      <c r="C310" t="s">
        <v>2647</v>
      </c>
      <c r="D310" t="s">
        <v>2648</v>
      </c>
      <c r="E310" t="s">
        <v>102</v>
      </c>
      <c r="F310" t="s">
        <v>1350</v>
      </c>
      <c r="G310" t="s">
        <v>1474</v>
      </c>
      <c r="H310" t="s">
        <v>1824</v>
      </c>
      <c r="I310" t="s">
        <v>1691</v>
      </c>
      <c r="J310" t="s">
        <v>1475</v>
      </c>
      <c r="K310" t="s">
        <v>1834</v>
      </c>
      <c r="L310" t="s">
        <v>995</v>
      </c>
      <c r="M310" t="s">
        <v>427</v>
      </c>
      <c r="N310" t="s">
        <v>1470</v>
      </c>
      <c r="O310">
        <v>12.99409</v>
      </c>
      <c r="P310">
        <v>31.24578</v>
      </c>
      <c r="Q310" t="s">
        <v>1</v>
      </c>
      <c r="R310" t="s">
        <v>95</v>
      </c>
      <c r="S310">
        <v>77</v>
      </c>
      <c r="T310">
        <v>418</v>
      </c>
      <c r="U310">
        <v>57</v>
      </c>
      <c r="V310">
        <v>353</v>
      </c>
      <c r="Y310">
        <v>57</v>
      </c>
      <c r="Z310">
        <v>353</v>
      </c>
      <c r="AI310" t="s">
        <v>1350</v>
      </c>
      <c r="AJ310" t="s">
        <v>1691</v>
      </c>
      <c r="AO310" t="s">
        <v>1745</v>
      </c>
      <c r="AP310" t="s">
        <v>1471</v>
      </c>
      <c r="AQ310" t="s">
        <v>1471</v>
      </c>
      <c r="AR310" t="s">
        <v>1471</v>
      </c>
      <c r="AT310">
        <v>57</v>
      </c>
      <c r="AZ310">
        <v>18</v>
      </c>
      <c r="BA310">
        <v>20</v>
      </c>
      <c r="BB310">
        <v>58</v>
      </c>
      <c r="BC310">
        <v>61</v>
      </c>
      <c r="BD310">
        <v>36</v>
      </c>
      <c r="BE310">
        <v>26</v>
      </c>
      <c r="BF310">
        <v>53</v>
      </c>
      <c r="BG310">
        <v>63</v>
      </c>
      <c r="BH310">
        <v>10</v>
      </c>
      <c r="BI310">
        <v>8</v>
      </c>
      <c r="BJ310" t="s">
        <v>1334</v>
      </c>
      <c r="BK310" t="s">
        <v>2</v>
      </c>
      <c r="BL310" t="s">
        <v>5</v>
      </c>
      <c r="BM310" t="s">
        <v>7</v>
      </c>
      <c r="BN310" t="s">
        <v>7</v>
      </c>
      <c r="BO310" t="s">
        <v>1472</v>
      </c>
      <c r="BP310">
        <v>1788</v>
      </c>
      <c r="BQ310">
        <v>175</v>
      </c>
      <c r="BR310">
        <v>178</v>
      </c>
      <c r="BS310" t="s">
        <v>1350</v>
      </c>
      <c r="BT310" t="s">
        <v>1691</v>
      </c>
      <c r="BU310" t="s">
        <v>1911</v>
      </c>
      <c r="BV310" t="s">
        <v>1834</v>
      </c>
      <c r="BW310" t="s">
        <v>1818</v>
      </c>
      <c r="BX310" t="s">
        <v>2584</v>
      </c>
      <c r="BY310" s="44" t="str">
        <f t="shared" si="4"/>
        <v>Show location</v>
      </c>
    </row>
    <row r="311" spans="1:77" x14ac:dyDescent="0.3">
      <c r="A311" s="51" t="s">
        <v>1644</v>
      </c>
      <c r="B311" t="s">
        <v>2650</v>
      </c>
      <c r="C311" t="s">
        <v>2647</v>
      </c>
      <c r="D311" t="s">
        <v>2648</v>
      </c>
      <c r="E311" t="s">
        <v>102</v>
      </c>
      <c r="F311" t="s">
        <v>1350</v>
      </c>
      <c r="G311" t="s">
        <v>1474</v>
      </c>
      <c r="H311" t="s">
        <v>1824</v>
      </c>
      <c r="I311" t="s">
        <v>1691</v>
      </c>
      <c r="J311" t="s">
        <v>1475</v>
      </c>
      <c r="K311" t="s">
        <v>1834</v>
      </c>
      <c r="L311" t="s">
        <v>996</v>
      </c>
      <c r="M311" t="s">
        <v>428</v>
      </c>
      <c r="N311" t="s">
        <v>1470</v>
      </c>
      <c r="O311">
        <v>12.19957</v>
      </c>
      <c r="P311">
        <v>31.23246</v>
      </c>
      <c r="Q311" t="s">
        <v>1</v>
      </c>
      <c r="R311" t="s">
        <v>95</v>
      </c>
      <c r="S311">
        <v>35</v>
      </c>
      <c r="T311">
        <v>210</v>
      </c>
      <c r="U311">
        <v>25</v>
      </c>
      <c r="V311">
        <v>150</v>
      </c>
      <c r="Y311">
        <v>25</v>
      </c>
      <c r="Z311">
        <v>150</v>
      </c>
      <c r="AI311" t="s">
        <v>1350</v>
      </c>
      <c r="AJ311" t="s">
        <v>1691</v>
      </c>
      <c r="AO311" t="s">
        <v>1745</v>
      </c>
      <c r="AP311" t="s">
        <v>1471</v>
      </c>
      <c r="AQ311" t="s">
        <v>1471</v>
      </c>
      <c r="AR311" t="s">
        <v>1471</v>
      </c>
      <c r="AT311">
        <v>25</v>
      </c>
      <c r="AZ311">
        <v>9</v>
      </c>
      <c r="BA311">
        <v>13</v>
      </c>
      <c r="BB311">
        <v>14</v>
      </c>
      <c r="BC311">
        <v>29</v>
      </c>
      <c r="BD311">
        <v>11</v>
      </c>
      <c r="BE311">
        <v>15</v>
      </c>
      <c r="BF311">
        <v>25</v>
      </c>
      <c r="BG311">
        <v>25</v>
      </c>
      <c r="BH311">
        <v>5</v>
      </c>
      <c r="BI311">
        <v>4</v>
      </c>
      <c r="BJ311" t="s">
        <v>1676</v>
      </c>
      <c r="BK311" t="s">
        <v>2</v>
      </c>
      <c r="BL311" t="s">
        <v>7</v>
      </c>
      <c r="BM311" t="s">
        <v>7</v>
      </c>
      <c r="BN311" t="s">
        <v>7</v>
      </c>
      <c r="BO311" t="s">
        <v>1480</v>
      </c>
      <c r="BP311">
        <v>1774</v>
      </c>
      <c r="BQ311">
        <v>64</v>
      </c>
      <c r="BR311">
        <v>86</v>
      </c>
      <c r="BS311" t="s">
        <v>1350</v>
      </c>
      <c r="BT311" t="s">
        <v>1691</v>
      </c>
      <c r="BU311" t="s">
        <v>1824</v>
      </c>
      <c r="BV311" t="s">
        <v>1834</v>
      </c>
      <c r="BW311" t="s">
        <v>1818</v>
      </c>
      <c r="BX311" t="s">
        <v>2602</v>
      </c>
      <c r="BY311" s="44" t="str">
        <f t="shared" si="4"/>
        <v>Show location</v>
      </c>
    </row>
    <row r="312" spans="1:77" x14ac:dyDescent="0.3">
      <c r="A312" s="51" t="s">
        <v>1638</v>
      </c>
      <c r="B312" t="s">
        <v>2650</v>
      </c>
      <c r="C312" t="s">
        <v>2647</v>
      </c>
      <c r="D312" t="s">
        <v>2648</v>
      </c>
      <c r="E312" t="s">
        <v>102</v>
      </c>
      <c r="F312" t="s">
        <v>1350</v>
      </c>
      <c r="G312" t="s">
        <v>1474</v>
      </c>
      <c r="H312" t="s">
        <v>1824</v>
      </c>
      <c r="I312" t="s">
        <v>1691</v>
      </c>
      <c r="J312" t="s">
        <v>1475</v>
      </c>
      <c r="K312" t="s">
        <v>1834</v>
      </c>
      <c r="L312" t="s">
        <v>997</v>
      </c>
      <c r="M312" t="s">
        <v>45</v>
      </c>
      <c r="N312" t="s">
        <v>1470</v>
      </c>
      <c r="O312">
        <v>11.97461</v>
      </c>
      <c r="P312">
        <v>31.226330000000001</v>
      </c>
      <c r="Q312" t="s">
        <v>1</v>
      </c>
      <c r="R312" t="s">
        <v>2612</v>
      </c>
      <c r="S312">
        <v>110</v>
      </c>
      <c r="T312">
        <v>570</v>
      </c>
      <c r="U312">
        <v>110</v>
      </c>
      <c r="V312">
        <v>918</v>
      </c>
      <c r="Y312">
        <v>110</v>
      </c>
      <c r="Z312">
        <v>918</v>
      </c>
      <c r="AI312" t="s">
        <v>1350</v>
      </c>
      <c r="AJ312" t="s">
        <v>1691</v>
      </c>
      <c r="AO312" t="s">
        <v>1745</v>
      </c>
      <c r="AP312" t="s">
        <v>1471</v>
      </c>
      <c r="AQ312" t="s">
        <v>1471</v>
      </c>
      <c r="AR312" t="s">
        <v>1471</v>
      </c>
      <c r="AY312">
        <v>110</v>
      </c>
      <c r="AZ312">
        <v>40</v>
      </c>
      <c r="BA312">
        <v>56</v>
      </c>
      <c r="BB312">
        <v>72</v>
      </c>
      <c r="BC312">
        <v>120</v>
      </c>
      <c r="BD312">
        <v>112</v>
      </c>
      <c r="BE312">
        <v>112</v>
      </c>
      <c r="BF312">
        <v>160</v>
      </c>
      <c r="BG312">
        <v>182</v>
      </c>
      <c r="BH312">
        <v>32</v>
      </c>
      <c r="BI312">
        <v>32</v>
      </c>
      <c r="BJ312" t="s">
        <v>1676</v>
      </c>
      <c r="BK312" t="s">
        <v>2</v>
      </c>
      <c r="BL312" t="s">
        <v>7</v>
      </c>
      <c r="BM312" t="s">
        <v>7</v>
      </c>
      <c r="BN312" t="s">
        <v>7</v>
      </c>
      <c r="BO312" t="s">
        <v>1480</v>
      </c>
      <c r="BP312">
        <v>1756</v>
      </c>
      <c r="BQ312">
        <v>416</v>
      </c>
      <c r="BR312">
        <v>502</v>
      </c>
      <c r="BS312" t="s">
        <v>1350</v>
      </c>
      <c r="BT312" t="s">
        <v>1691</v>
      </c>
      <c r="BU312" t="s">
        <v>1824</v>
      </c>
      <c r="BV312" t="s">
        <v>1834</v>
      </c>
      <c r="BW312" t="s">
        <v>1818</v>
      </c>
      <c r="BX312" t="s">
        <v>2585</v>
      </c>
      <c r="BY312" s="44" t="str">
        <f t="shared" si="4"/>
        <v>Show location</v>
      </c>
    </row>
    <row r="313" spans="1:77" x14ac:dyDescent="0.3">
      <c r="A313" s="51" t="s">
        <v>1637</v>
      </c>
      <c r="B313" t="s">
        <v>2650</v>
      </c>
      <c r="C313" t="s">
        <v>2647</v>
      </c>
      <c r="D313" t="s">
        <v>2648</v>
      </c>
      <c r="E313" t="s">
        <v>102</v>
      </c>
      <c r="F313" t="s">
        <v>1350</v>
      </c>
      <c r="G313" t="s">
        <v>1474</v>
      </c>
      <c r="H313" t="s">
        <v>1824</v>
      </c>
      <c r="I313" t="s">
        <v>1691</v>
      </c>
      <c r="J313" t="s">
        <v>1475</v>
      </c>
      <c r="K313" t="s">
        <v>1834</v>
      </c>
      <c r="L313" t="s">
        <v>998</v>
      </c>
      <c r="M313" t="s">
        <v>429</v>
      </c>
      <c r="N313" t="s">
        <v>1470</v>
      </c>
      <c r="O313">
        <v>12.4543</v>
      </c>
      <c r="P313">
        <v>31.486360000000001</v>
      </c>
      <c r="Q313" t="s">
        <v>1</v>
      </c>
      <c r="R313" t="s">
        <v>95</v>
      </c>
      <c r="S313">
        <v>5</v>
      </c>
      <c r="T313">
        <v>49</v>
      </c>
      <c r="U313">
        <v>5</v>
      </c>
      <c r="V313">
        <v>49</v>
      </c>
      <c r="Y313">
        <v>5</v>
      </c>
      <c r="Z313">
        <v>49</v>
      </c>
      <c r="AI313" t="s">
        <v>1350</v>
      </c>
      <c r="AJ313" t="s">
        <v>1691</v>
      </c>
      <c r="AO313" t="s">
        <v>1745</v>
      </c>
      <c r="AP313" t="s">
        <v>1471</v>
      </c>
      <c r="AQ313" t="s">
        <v>1471</v>
      </c>
      <c r="AR313" t="s">
        <v>1471</v>
      </c>
      <c r="AT313">
        <v>5</v>
      </c>
      <c r="AZ313">
        <v>2</v>
      </c>
      <c r="BA313">
        <v>2</v>
      </c>
      <c r="BB313">
        <v>3</v>
      </c>
      <c r="BC313">
        <v>3</v>
      </c>
      <c r="BD313">
        <v>4</v>
      </c>
      <c r="BE313">
        <v>4</v>
      </c>
      <c r="BF313">
        <v>10</v>
      </c>
      <c r="BG313">
        <v>14</v>
      </c>
      <c r="BH313">
        <v>3</v>
      </c>
      <c r="BI313">
        <v>4</v>
      </c>
      <c r="BJ313" t="s">
        <v>1676</v>
      </c>
      <c r="BK313" t="s">
        <v>2</v>
      </c>
      <c r="BL313" t="s">
        <v>5</v>
      </c>
      <c r="BM313" t="s">
        <v>3</v>
      </c>
      <c r="BN313" t="s">
        <v>5</v>
      </c>
      <c r="BO313" t="s">
        <v>1509</v>
      </c>
      <c r="BP313">
        <v>1798</v>
      </c>
      <c r="BQ313">
        <v>22</v>
      </c>
      <c r="BR313">
        <v>27</v>
      </c>
      <c r="BS313" t="s">
        <v>1350</v>
      </c>
      <c r="BT313" t="s">
        <v>1691</v>
      </c>
      <c r="BU313" t="s">
        <v>1824</v>
      </c>
      <c r="BV313" t="s">
        <v>1834</v>
      </c>
      <c r="BW313" t="s">
        <v>1818</v>
      </c>
      <c r="BX313" t="s">
        <v>2577</v>
      </c>
      <c r="BY313" s="44" t="str">
        <f t="shared" si="4"/>
        <v>Show location</v>
      </c>
    </row>
    <row r="314" spans="1:77" x14ac:dyDescent="0.3">
      <c r="A314" s="51" t="s">
        <v>1641</v>
      </c>
      <c r="B314" t="s">
        <v>2650</v>
      </c>
      <c r="C314" t="s">
        <v>2647</v>
      </c>
      <c r="D314" t="s">
        <v>2648</v>
      </c>
      <c r="E314" t="s">
        <v>102</v>
      </c>
      <c r="F314" t="s">
        <v>1350</v>
      </c>
      <c r="G314" t="s">
        <v>1474</v>
      </c>
      <c r="H314" t="s">
        <v>1824</v>
      </c>
      <c r="I314" t="s">
        <v>1691</v>
      </c>
      <c r="J314" t="s">
        <v>1475</v>
      </c>
      <c r="K314" t="s">
        <v>1834</v>
      </c>
      <c r="L314" t="s">
        <v>999</v>
      </c>
      <c r="M314" t="s">
        <v>46</v>
      </c>
      <c r="N314" t="s">
        <v>1470</v>
      </c>
      <c r="O314">
        <v>12.337059999999999</v>
      </c>
      <c r="P314">
        <v>31.389690000000002</v>
      </c>
      <c r="Q314" t="s">
        <v>1</v>
      </c>
      <c r="R314" t="s">
        <v>95</v>
      </c>
      <c r="S314">
        <v>25</v>
      </c>
      <c r="T314">
        <v>164</v>
      </c>
      <c r="U314">
        <v>25</v>
      </c>
      <c r="V314">
        <v>164</v>
      </c>
      <c r="Y314">
        <v>25</v>
      </c>
      <c r="Z314">
        <v>164</v>
      </c>
      <c r="AI314" t="s">
        <v>1350</v>
      </c>
      <c r="AJ314" t="s">
        <v>1691</v>
      </c>
      <c r="AK314" t="s">
        <v>1350</v>
      </c>
      <c r="AO314" t="s">
        <v>1745</v>
      </c>
      <c r="AP314" t="s">
        <v>1471</v>
      </c>
      <c r="AQ314" t="s">
        <v>1471</v>
      </c>
      <c r="AR314" t="s">
        <v>1471</v>
      </c>
      <c r="AT314">
        <v>25</v>
      </c>
      <c r="AZ314">
        <v>6</v>
      </c>
      <c r="BA314">
        <v>13</v>
      </c>
      <c r="BB314">
        <v>10</v>
      </c>
      <c r="BC314">
        <v>15</v>
      </c>
      <c r="BD314">
        <v>15</v>
      </c>
      <c r="BE314">
        <v>17</v>
      </c>
      <c r="BF314">
        <v>30</v>
      </c>
      <c r="BG314">
        <v>36</v>
      </c>
      <c r="BH314">
        <v>7</v>
      </c>
      <c r="BI314">
        <v>15</v>
      </c>
      <c r="BJ314" t="s">
        <v>1676</v>
      </c>
      <c r="BK314" t="s">
        <v>2</v>
      </c>
      <c r="BL314" t="s">
        <v>5</v>
      </c>
      <c r="BM314" t="s">
        <v>7</v>
      </c>
      <c r="BN314" t="s">
        <v>7</v>
      </c>
      <c r="BO314" t="s">
        <v>1472</v>
      </c>
      <c r="BP314">
        <v>1805</v>
      </c>
      <c r="BQ314">
        <v>68</v>
      </c>
      <c r="BR314">
        <v>96</v>
      </c>
      <c r="BS314" t="s">
        <v>1350</v>
      </c>
      <c r="BT314" t="s">
        <v>1691</v>
      </c>
      <c r="BU314" t="s">
        <v>1824</v>
      </c>
      <c r="BV314" t="s">
        <v>1834</v>
      </c>
      <c r="BW314" t="s">
        <v>1818</v>
      </c>
      <c r="BX314" t="s">
        <v>2598</v>
      </c>
      <c r="BY314" s="44" t="str">
        <f t="shared" si="4"/>
        <v>Show location</v>
      </c>
    </row>
    <row r="315" spans="1:77" x14ac:dyDescent="0.3">
      <c r="A315" s="51" t="s">
        <v>1639</v>
      </c>
      <c r="B315" t="s">
        <v>2650</v>
      </c>
      <c r="C315" t="s">
        <v>2647</v>
      </c>
      <c r="D315" t="s">
        <v>2648</v>
      </c>
      <c r="E315" t="s">
        <v>102</v>
      </c>
      <c r="F315" t="s">
        <v>1350</v>
      </c>
      <c r="G315" t="s">
        <v>1474</v>
      </c>
      <c r="H315" t="s">
        <v>1824</v>
      </c>
      <c r="I315" t="s">
        <v>1691</v>
      </c>
      <c r="J315" t="s">
        <v>1475</v>
      </c>
      <c r="K315" t="s">
        <v>1834</v>
      </c>
      <c r="L315" t="s">
        <v>1000</v>
      </c>
      <c r="M315" t="s">
        <v>430</v>
      </c>
      <c r="N315" t="s">
        <v>1470</v>
      </c>
      <c r="O315">
        <v>12.2479</v>
      </c>
      <c r="P315">
        <v>31.394010000000002</v>
      </c>
      <c r="Q315" t="s">
        <v>1</v>
      </c>
      <c r="R315" t="s">
        <v>95</v>
      </c>
      <c r="S315">
        <v>51</v>
      </c>
      <c r="T315">
        <v>264</v>
      </c>
      <c r="U315">
        <v>51</v>
      </c>
      <c r="V315">
        <v>264</v>
      </c>
      <c r="Y315">
        <v>51</v>
      </c>
      <c r="Z315">
        <v>264</v>
      </c>
      <c r="AI315" t="s">
        <v>1350</v>
      </c>
      <c r="AJ315" t="s">
        <v>1691</v>
      </c>
      <c r="AO315" t="s">
        <v>1745</v>
      </c>
      <c r="AP315" t="s">
        <v>1471</v>
      </c>
      <c r="AQ315" t="s">
        <v>1471</v>
      </c>
      <c r="AR315" t="s">
        <v>1471</v>
      </c>
      <c r="AT315">
        <v>51</v>
      </c>
      <c r="AZ315">
        <v>7</v>
      </c>
      <c r="BA315">
        <v>13</v>
      </c>
      <c r="BB315">
        <v>25</v>
      </c>
      <c r="BC315">
        <v>27</v>
      </c>
      <c r="BD315">
        <v>40</v>
      </c>
      <c r="BE315">
        <v>26</v>
      </c>
      <c r="BF315">
        <v>51</v>
      </c>
      <c r="BG315">
        <v>51</v>
      </c>
      <c r="BH315">
        <v>9</v>
      </c>
      <c r="BI315">
        <v>15</v>
      </c>
      <c r="BJ315" t="s">
        <v>1676</v>
      </c>
      <c r="BK315" t="s">
        <v>2</v>
      </c>
      <c r="BL315" t="s">
        <v>7</v>
      </c>
      <c r="BM315" t="s">
        <v>5</v>
      </c>
      <c r="BN315" t="s">
        <v>7</v>
      </c>
      <c r="BO315" t="s">
        <v>1472</v>
      </c>
      <c r="BP315">
        <v>1803</v>
      </c>
      <c r="BQ315">
        <v>132</v>
      </c>
      <c r="BR315">
        <v>132</v>
      </c>
      <c r="BS315" t="s">
        <v>1350</v>
      </c>
      <c r="BT315" t="s">
        <v>1691</v>
      </c>
      <c r="BU315" t="s">
        <v>1824</v>
      </c>
      <c r="BV315" t="s">
        <v>1834</v>
      </c>
      <c r="BW315" t="s">
        <v>1818</v>
      </c>
      <c r="BX315" t="s">
        <v>2595</v>
      </c>
      <c r="BY315" s="44" t="str">
        <f t="shared" si="4"/>
        <v>Show location</v>
      </c>
    </row>
    <row r="316" spans="1:77" x14ac:dyDescent="0.3">
      <c r="A316" s="51" t="s">
        <v>1638</v>
      </c>
      <c r="B316" t="s">
        <v>2650</v>
      </c>
      <c r="C316" t="s">
        <v>2647</v>
      </c>
      <c r="D316" t="s">
        <v>2648</v>
      </c>
      <c r="E316" t="s">
        <v>102</v>
      </c>
      <c r="F316" t="s">
        <v>1350</v>
      </c>
      <c r="G316" t="s">
        <v>1474</v>
      </c>
      <c r="H316" t="s">
        <v>1824</v>
      </c>
      <c r="I316" t="s">
        <v>1691</v>
      </c>
      <c r="J316" t="s">
        <v>1475</v>
      </c>
      <c r="K316" t="s">
        <v>1834</v>
      </c>
      <c r="L316" t="s">
        <v>1001</v>
      </c>
      <c r="M316" t="s">
        <v>431</v>
      </c>
      <c r="N316" t="s">
        <v>1470</v>
      </c>
      <c r="O316">
        <v>12.618130000000001</v>
      </c>
      <c r="P316">
        <v>31.267499999999998</v>
      </c>
      <c r="Q316" t="s">
        <v>1</v>
      </c>
      <c r="R316" t="s">
        <v>95</v>
      </c>
      <c r="S316">
        <v>32</v>
      </c>
      <c r="T316">
        <v>238</v>
      </c>
      <c r="U316">
        <v>45</v>
      </c>
      <c r="V316">
        <v>270</v>
      </c>
      <c r="Y316">
        <v>45</v>
      </c>
      <c r="Z316">
        <v>270</v>
      </c>
      <c r="AI316" t="s">
        <v>1350</v>
      </c>
      <c r="AJ316" t="s">
        <v>1691</v>
      </c>
      <c r="AO316" t="s">
        <v>1745</v>
      </c>
      <c r="AP316" t="s">
        <v>1471</v>
      </c>
      <c r="AQ316" t="s">
        <v>1471</v>
      </c>
      <c r="AR316" t="s">
        <v>1471</v>
      </c>
      <c r="AT316">
        <v>45</v>
      </c>
      <c r="AZ316">
        <v>10</v>
      </c>
      <c r="BA316">
        <v>11</v>
      </c>
      <c r="BB316">
        <v>44</v>
      </c>
      <c r="BC316">
        <v>42</v>
      </c>
      <c r="BD316">
        <v>36</v>
      </c>
      <c r="BE316">
        <v>25</v>
      </c>
      <c r="BF316">
        <v>46</v>
      </c>
      <c r="BG316">
        <v>42</v>
      </c>
      <c r="BH316">
        <v>8</v>
      </c>
      <c r="BI316">
        <v>6</v>
      </c>
      <c r="BJ316" t="s">
        <v>1676</v>
      </c>
      <c r="BK316" t="s">
        <v>42</v>
      </c>
      <c r="BL316" t="s">
        <v>5</v>
      </c>
      <c r="BM316" t="s">
        <v>5</v>
      </c>
      <c r="BN316" t="s">
        <v>5</v>
      </c>
      <c r="BO316" t="s">
        <v>1480</v>
      </c>
      <c r="BP316">
        <v>1784</v>
      </c>
      <c r="BQ316">
        <v>144</v>
      </c>
      <c r="BR316">
        <v>126</v>
      </c>
      <c r="BS316" t="s">
        <v>1350</v>
      </c>
      <c r="BT316" t="s">
        <v>1691</v>
      </c>
      <c r="BU316" t="s">
        <v>1824</v>
      </c>
      <c r="BV316" t="s">
        <v>1834</v>
      </c>
      <c r="BW316" t="s">
        <v>1818</v>
      </c>
      <c r="BX316" t="s">
        <v>2586</v>
      </c>
      <c r="BY316" s="44" t="str">
        <f t="shared" si="4"/>
        <v>Show location</v>
      </c>
    </row>
    <row r="317" spans="1:77" x14ac:dyDescent="0.3">
      <c r="A317" s="51" t="s">
        <v>1638</v>
      </c>
      <c r="B317" t="s">
        <v>2650</v>
      </c>
      <c r="C317" t="s">
        <v>2647</v>
      </c>
      <c r="D317" t="s">
        <v>2648</v>
      </c>
      <c r="E317" t="s">
        <v>102</v>
      </c>
      <c r="F317" t="s">
        <v>1350</v>
      </c>
      <c r="G317" t="s">
        <v>1474</v>
      </c>
      <c r="H317" t="s">
        <v>1824</v>
      </c>
      <c r="I317" t="s">
        <v>1691</v>
      </c>
      <c r="J317" t="s">
        <v>1475</v>
      </c>
      <c r="K317" t="s">
        <v>1834</v>
      </c>
      <c r="L317" t="s">
        <v>1002</v>
      </c>
      <c r="M317" t="s">
        <v>432</v>
      </c>
      <c r="N317" t="s">
        <v>1470</v>
      </c>
      <c r="O317">
        <v>12.095190000000001</v>
      </c>
      <c r="P317">
        <v>31.287469999999999</v>
      </c>
      <c r="Q317" t="s">
        <v>1</v>
      </c>
      <c r="R317" t="s">
        <v>95</v>
      </c>
      <c r="S317">
        <v>40</v>
      </c>
      <c r="T317">
        <v>220</v>
      </c>
      <c r="U317">
        <v>35</v>
      </c>
      <c r="V317">
        <v>195</v>
      </c>
      <c r="Y317">
        <v>35</v>
      </c>
      <c r="Z317">
        <v>195</v>
      </c>
      <c r="AI317" t="s">
        <v>1350</v>
      </c>
      <c r="AJ317" t="s">
        <v>1691</v>
      </c>
      <c r="AO317" t="s">
        <v>1745</v>
      </c>
      <c r="AP317" t="s">
        <v>1471</v>
      </c>
      <c r="AQ317" t="s">
        <v>1471</v>
      </c>
      <c r="AR317" t="s">
        <v>1471</v>
      </c>
      <c r="AT317">
        <v>35</v>
      </c>
      <c r="AZ317">
        <v>6</v>
      </c>
      <c r="BA317">
        <v>3</v>
      </c>
      <c r="BB317">
        <v>24</v>
      </c>
      <c r="BC317">
        <v>19</v>
      </c>
      <c r="BD317">
        <v>21</v>
      </c>
      <c r="BE317">
        <v>33</v>
      </c>
      <c r="BF317">
        <v>30</v>
      </c>
      <c r="BG317">
        <v>29</v>
      </c>
      <c r="BH317">
        <v>16</v>
      </c>
      <c r="BI317">
        <v>14</v>
      </c>
      <c r="BJ317" t="s">
        <v>1676</v>
      </c>
      <c r="BK317" t="s">
        <v>2</v>
      </c>
      <c r="BL317" t="s">
        <v>7</v>
      </c>
      <c r="BM317" t="s">
        <v>7</v>
      </c>
      <c r="BN317" t="s">
        <v>7</v>
      </c>
      <c r="BO317" t="s">
        <v>1480</v>
      </c>
      <c r="BP317">
        <v>1790</v>
      </c>
      <c r="BQ317">
        <v>97</v>
      </c>
      <c r="BR317">
        <v>98</v>
      </c>
      <c r="BS317" t="s">
        <v>1350</v>
      </c>
      <c r="BT317" t="s">
        <v>1691</v>
      </c>
      <c r="BU317" t="s">
        <v>1824</v>
      </c>
      <c r="BV317" t="s">
        <v>1834</v>
      </c>
      <c r="BW317" t="s">
        <v>1818</v>
      </c>
      <c r="BX317" t="s">
        <v>2587</v>
      </c>
      <c r="BY317" s="44" t="str">
        <f t="shared" si="4"/>
        <v>Show location</v>
      </c>
    </row>
    <row r="318" spans="1:77" x14ac:dyDescent="0.3">
      <c r="A318" s="51" t="s">
        <v>1640</v>
      </c>
      <c r="B318" t="s">
        <v>2650</v>
      </c>
      <c r="C318" t="s">
        <v>2647</v>
      </c>
      <c r="D318" t="s">
        <v>2648</v>
      </c>
      <c r="E318" t="s">
        <v>102</v>
      </c>
      <c r="F318" t="s">
        <v>1350</v>
      </c>
      <c r="G318" t="s">
        <v>1474</v>
      </c>
      <c r="H318" t="s">
        <v>1824</v>
      </c>
      <c r="I318" t="s">
        <v>1691</v>
      </c>
      <c r="J318" t="s">
        <v>1475</v>
      </c>
      <c r="K318" t="s">
        <v>1834</v>
      </c>
      <c r="L318" t="s">
        <v>1003</v>
      </c>
      <c r="M318" t="s">
        <v>433</v>
      </c>
      <c r="N318" t="s">
        <v>1470</v>
      </c>
      <c r="O318">
        <v>12.10327</v>
      </c>
      <c r="P318">
        <v>31.33859</v>
      </c>
      <c r="Q318" t="s">
        <v>1</v>
      </c>
      <c r="R318" t="s">
        <v>95</v>
      </c>
      <c r="S318">
        <v>64</v>
      </c>
      <c r="T318">
        <v>442</v>
      </c>
      <c r="U318">
        <v>25</v>
      </c>
      <c r="V318">
        <v>132</v>
      </c>
      <c r="Y318">
        <v>25</v>
      </c>
      <c r="Z318">
        <v>132</v>
      </c>
      <c r="AI318" t="s">
        <v>1350</v>
      </c>
      <c r="AJ318" t="s">
        <v>1691</v>
      </c>
      <c r="AO318" t="s">
        <v>1745</v>
      </c>
      <c r="AP318" t="s">
        <v>1471</v>
      </c>
      <c r="AQ318" t="s">
        <v>1471</v>
      </c>
      <c r="AR318" t="s">
        <v>1471</v>
      </c>
      <c r="AS318">
        <v>25</v>
      </c>
      <c r="AZ318">
        <v>4</v>
      </c>
      <c r="BA318">
        <v>10</v>
      </c>
      <c r="BB318">
        <v>9</v>
      </c>
      <c r="BC318">
        <v>13</v>
      </c>
      <c r="BD318">
        <v>16</v>
      </c>
      <c r="BE318">
        <v>17</v>
      </c>
      <c r="BF318">
        <v>26</v>
      </c>
      <c r="BG318">
        <v>27</v>
      </c>
      <c r="BH318">
        <v>5</v>
      </c>
      <c r="BI318">
        <v>5</v>
      </c>
      <c r="BJ318" t="s">
        <v>1676</v>
      </c>
      <c r="BK318" t="s">
        <v>2</v>
      </c>
      <c r="BL318" t="s">
        <v>7</v>
      </c>
      <c r="BM318" t="s">
        <v>7</v>
      </c>
      <c r="BN318" t="s">
        <v>7</v>
      </c>
      <c r="BO318" t="s">
        <v>1480</v>
      </c>
      <c r="BP318">
        <v>1770</v>
      </c>
      <c r="BQ318">
        <v>60</v>
      </c>
      <c r="BR318">
        <v>72</v>
      </c>
      <c r="BS318" t="s">
        <v>1350</v>
      </c>
      <c r="BT318" t="s">
        <v>1691</v>
      </c>
      <c r="BU318" t="s">
        <v>1824</v>
      </c>
      <c r="BV318" t="s">
        <v>1834</v>
      </c>
      <c r="BW318" t="s">
        <v>1818</v>
      </c>
      <c r="BX318" t="s">
        <v>2596</v>
      </c>
      <c r="BY318" s="44" t="str">
        <f t="shared" si="4"/>
        <v>Show location</v>
      </c>
    </row>
    <row r="319" spans="1:77" x14ac:dyDescent="0.3">
      <c r="A319" s="51" t="s">
        <v>1502</v>
      </c>
      <c r="B319" t="s">
        <v>2650</v>
      </c>
      <c r="C319" t="s">
        <v>2647</v>
      </c>
      <c r="D319" t="s">
        <v>2648</v>
      </c>
      <c r="E319" t="s">
        <v>102</v>
      </c>
      <c r="F319" t="s">
        <v>1350</v>
      </c>
      <c r="G319" t="s">
        <v>1474</v>
      </c>
      <c r="H319" t="s">
        <v>1824</v>
      </c>
      <c r="I319" t="s">
        <v>1707</v>
      </c>
      <c r="J319" t="s">
        <v>1534</v>
      </c>
      <c r="K319" t="s">
        <v>1827</v>
      </c>
      <c r="L319" t="s">
        <v>1004</v>
      </c>
      <c r="M319" t="s">
        <v>434</v>
      </c>
      <c r="N319" t="s">
        <v>1493</v>
      </c>
      <c r="O319">
        <v>11.19623</v>
      </c>
      <c r="P319">
        <v>31.235990990000001</v>
      </c>
      <c r="Q319" t="s">
        <v>1</v>
      </c>
      <c r="R319" t="s">
        <v>95</v>
      </c>
      <c r="S319">
        <v>137</v>
      </c>
      <c r="T319">
        <v>1600</v>
      </c>
      <c r="U319">
        <v>216</v>
      </c>
      <c r="V319">
        <v>2046</v>
      </c>
      <c r="Y319">
        <v>216</v>
      </c>
      <c r="Z319">
        <v>2046</v>
      </c>
      <c r="AI319" t="s">
        <v>1350</v>
      </c>
      <c r="AJ319" t="s">
        <v>1707</v>
      </c>
      <c r="AO319" t="s">
        <v>1745</v>
      </c>
      <c r="AP319" t="s">
        <v>1933</v>
      </c>
      <c r="AQ319" t="s">
        <v>1934</v>
      </c>
      <c r="AR319" t="s">
        <v>1471</v>
      </c>
      <c r="AS319">
        <v>202</v>
      </c>
      <c r="AT319">
        <v>14</v>
      </c>
      <c r="AZ319">
        <v>174</v>
      </c>
      <c r="BA319">
        <v>145</v>
      </c>
      <c r="BB319">
        <v>160</v>
      </c>
      <c r="BC319">
        <v>131</v>
      </c>
      <c r="BD319">
        <v>116</v>
      </c>
      <c r="BE319">
        <v>362</v>
      </c>
      <c r="BF319">
        <v>319</v>
      </c>
      <c r="BG319">
        <v>276</v>
      </c>
      <c r="BH319">
        <v>247</v>
      </c>
      <c r="BI319">
        <v>116</v>
      </c>
      <c r="BJ319" t="s">
        <v>1676</v>
      </c>
      <c r="BK319" t="s">
        <v>2</v>
      </c>
      <c r="BL319" t="s">
        <v>5</v>
      </c>
      <c r="BM319" t="s">
        <v>7</v>
      </c>
      <c r="BN319" t="s">
        <v>7</v>
      </c>
      <c r="BO319" t="s">
        <v>1472</v>
      </c>
      <c r="BP319">
        <v>1820</v>
      </c>
      <c r="BQ319">
        <v>1016</v>
      </c>
      <c r="BR319">
        <v>1030</v>
      </c>
      <c r="BS319" t="s">
        <v>1350</v>
      </c>
      <c r="BT319" t="s">
        <v>1707</v>
      </c>
      <c r="BU319" t="s">
        <v>1814</v>
      </c>
      <c r="BV319" t="s">
        <v>1827</v>
      </c>
      <c r="BW319" t="s">
        <v>1816</v>
      </c>
      <c r="BX319" t="s">
        <v>2036</v>
      </c>
      <c r="BY319" s="44" t="str">
        <f t="shared" si="4"/>
        <v>Show location</v>
      </c>
    </row>
    <row r="320" spans="1:77" x14ac:dyDescent="0.3">
      <c r="A320" s="51" t="s">
        <v>1481</v>
      </c>
      <c r="B320" t="s">
        <v>2650</v>
      </c>
      <c r="C320" t="s">
        <v>2647</v>
      </c>
      <c r="D320" t="s">
        <v>2648</v>
      </c>
      <c r="E320" t="s">
        <v>102</v>
      </c>
      <c r="F320" t="s">
        <v>1350</v>
      </c>
      <c r="G320" t="s">
        <v>1474</v>
      </c>
      <c r="H320" t="s">
        <v>1824</v>
      </c>
      <c r="I320" t="s">
        <v>1707</v>
      </c>
      <c r="J320" t="s">
        <v>1534</v>
      </c>
      <c r="K320" t="s">
        <v>1827</v>
      </c>
      <c r="L320" t="s">
        <v>1005</v>
      </c>
      <c r="M320" t="s">
        <v>435</v>
      </c>
      <c r="N320" t="s">
        <v>1493</v>
      </c>
      <c r="O320">
        <v>11.41483</v>
      </c>
      <c r="P320">
        <v>31.338699999999999</v>
      </c>
      <c r="Q320" t="s">
        <v>1</v>
      </c>
      <c r="R320" t="s">
        <v>95</v>
      </c>
      <c r="S320">
        <v>104</v>
      </c>
      <c r="T320">
        <v>712</v>
      </c>
      <c r="U320">
        <v>100</v>
      </c>
      <c r="V320">
        <v>600</v>
      </c>
      <c r="Y320">
        <v>97</v>
      </c>
      <c r="Z320">
        <v>580</v>
      </c>
      <c r="AA320">
        <v>3</v>
      </c>
      <c r="AB320">
        <v>20</v>
      </c>
      <c r="AI320" t="s">
        <v>1350</v>
      </c>
      <c r="AJ320" t="s">
        <v>1707</v>
      </c>
      <c r="AO320" t="s">
        <v>1745</v>
      </c>
      <c r="AP320" t="s">
        <v>1471</v>
      </c>
      <c r="AQ320" t="s">
        <v>1471</v>
      </c>
      <c r="AR320" t="s">
        <v>1471</v>
      </c>
      <c r="AS320">
        <v>100</v>
      </c>
      <c r="AZ320">
        <v>42</v>
      </c>
      <c r="BA320">
        <v>51</v>
      </c>
      <c r="BB320">
        <v>37</v>
      </c>
      <c r="BC320">
        <v>42</v>
      </c>
      <c r="BD320">
        <v>65</v>
      </c>
      <c r="BE320">
        <v>84</v>
      </c>
      <c r="BF320">
        <v>102</v>
      </c>
      <c r="BG320">
        <v>88</v>
      </c>
      <c r="BH320">
        <v>47</v>
      </c>
      <c r="BI320">
        <v>42</v>
      </c>
      <c r="BJ320" t="s">
        <v>1676</v>
      </c>
      <c r="BK320" t="s">
        <v>2</v>
      </c>
      <c r="BL320" t="s">
        <v>7</v>
      </c>
      <c r="BM320" t="s">
        <v>7</v>
      </c>
      <c r="BN320" t="s">
        <v>7</v>
      </c>
      <c r="BO320" t="s">
        <v>1472</v>
      </c>
      <c r="BP320">
        <v>1758</v>
      </c>
      <c r="BQ320">
        <v>293</v>
      </c>
      <c r="BR320">
        <v>307</v>
      </c>
      <c r="BS320" t="s">
        <v>1350</v>
      </c>
      <c r="BT320" t="s">
        <v>1707</v>
      </c>
      <c r="BU320" t="s">
        <v>1824</v>
      </c>
      <c r="BV320" t="s">
        <v>1827</v>
      </c>
      <c r="BW320" t="s">
        <v>1829</v>
      </c>
      <c r="BX320" t="s">
        <v>1996</v>
      </c>
      <c r="BY320" s="44" t="str">
        <f t="shared" si="4"/>
        <v>Show location</v>
      </c>
    </row>
    <row r="321" spans="1:77" x14ac:dyDescent="0.3">
      <c r="A321" s="51" t="s">
        <v>1776</v>
      </c>
      <c r="B321" t="s">
        <v>2650</v>
      </c>
      <c r="C321" t="s">
        <v>2647</v>
      </c>
      <c r="D321" t="s">
        <v>2648</v>
      </c>
      <c r="E321" t="s">
        <v>102</v>
      </c>
      <c r="F321" t="s">
        <v>1350</v>
      </c>
      <c r="G321" t="s">
        <v>1474</v>
      </c>
      <c r="H321" t="s">
        <v>1824</v>
      </c>
      <c r="I321" t="s">
        <v>1707</v>
      </c>
      <c r="J321" t="s">
        <v>1534</v>
      </c>
      <c r="K321" t="s">
        <v>1827</v>
      </c>
      <c r="L321" t="s">
        <v>1800</v>
      </c>
      <c r="M321" t="s">
        <v>1801</v>
      </c>
      <c r="N321" t="s">
        <v>1739</v>
      </c>
      <c r="O321">
        <v>11.45894</v>
      </c>
      <c r="P321">
        <v>31.243449999999999</v>
      </c>
      <c r="Q321" t="s">
        <v>6</v>
      </c>
      <c r="R321" t="s">
        <v>1497</v>
      </c>
      <c r="S321">
        <v>1342</v>
      </c>
      <c r="T321">
        <v>8052</v>
      </c>
      <c r="U321">
        <v>116</v>
      </c>
      <c r="V321">
        <v>660</v>
      </c>
      <c r="Y321">
        <v>98</v>
      </c>
      <c r="Z321">
        <v>552</v>
      </c>
      <c r="AA321">
        <v>2</v>
      </c>
      <c r="AB321">
        <v>12</v>
      </c>
      <c r="AC321">
        <v>6</v>
      </c>
      <c r="AD321">
        <v>36</v>
      </c>
      <c r="AG321">
        <v>10</v>
      </c>
      <c r="AH321">
        <v>60</v>
      </c>
      <c r="AI321" t="s">
        <v>1350</v>
      </c>
      <c r="AJ321" t="s">
        <v>1708</v>
      </c>
      <c r="AO321" t="s">
        <v>1933</v>
      </c>
      <c r="AR321" t="s">
        <v>1471</v>
      </c>
      <c r="AS321">
        <v>89</v>
      </c>
      <c r="AT321">
        <v>20</v>
      </c>
      <c r="AU321">
        <v>7</v>
      </c>
      <c r="AZ321">
        <v>24</v>
      </c>
      <c r="BA321">
        <v>31</v>
      </c>
      <c r="BB321">
        <v>59</v>
      </c>
      <c r="BC321">
        <v>69</v>
      </c>
      <c r="BD321">
        <v>97</v>
      </c>
      <c r="BE321">
        <v>97</v>
      </c>
      <c r="BF321">
        <v>128</v>
      </c>
      <c r="BG321">
        <v>145</v>
      </c>
      <c r="BH321">
        <v>7</v>
      </c>
      <c r="BI321">
        <v>3</v>
      </c>
      <c r="BJ321" t="s">
        <v>1335</v>
      </c>
      <c r="BK321" t="s">
        <v>1802</v>
      </c>
      <c r="BL321" t="s">
        <v>5</v>
      </c>
      <c r="BM321" t="s">
        <v>7</v>
      </c>
      <c r="BN321" t="s">
        <v>7</v>
      </c>
      <c r="BO321" t="s">
        <v>1472</v>
      </c>
      <c r="BP321">
        <v>8888</v>
      </c>
      <c r="BQ321">
        <v>315</v>
      </c>
      <c r="BR321">
        <v>345</v>
      </c>
      <c r="BS321" t="s">
        <v>1350</v>
      </c>
      <c r="BT321" t="s">
        <v>1707</v>
      </c>
      <c r="BU321" t="s">
        <v>1824</v>
      </c>
      <c r="BV321" t="s">
        <v>1827</v>
      </c>
      <c r="BW321" t="s">
        <v>1818</v>
      </c>
      <c r="BX321" t="s">
        <v>2609</v>
      </c>
      <c r="BY321" s="44" t="str">
        <f t="shared" si="4"/>
        <v>Show location</v>
      </c>
    </row>
    <row r="322" spans="1:77" x14ac:dyDescent="0.3">
      <c r="A322" s="51" t="s">
        <v>1560</v>
      </c>
      <c r="B322" t="s">
        <v>2650</v>
      </c>
      <c r="C322" t="s">
        <v>2647</v>
      </c>
      <c r="D322" t="s">
        <v>2648</v>
      </c>
      <c r="E322" t="s">
        <v>102</v>
      </c>
      <c r="F322" t="s">
        <v>1350</v>
      </c>
      <c r="G322" t="s">
        <v>1474</v>
      </c>
      <c r="H322" t="s">
        <v>1824</v>
      </c>
      <c r="I322" t="s">
        <v>1707</v>
      </c>
      <c r="J322" t="s">
        <v>1534</v>
      </c>
      <c r="K322" t="s">
        <v>1827</v>
      </c>
      <c r="L322" t="s">
        <v>1006</v>
      </c>
      <c r="M322" t="s">
        <v>436</v>
      </c>
      <c r="N322" t="s">
        <v>1493</v>
      </c>
      <c r="O322">
        <v>11.445</v>
      </c>
      <c r="P322">
        <v>31.242540000000002</v>
      </c>
      <c r="Q322" t="s">
        <v>6</v>
      </c>
      <c r="R322" t="s">
        <v>1497</v>
      </c>
      <c r="S322">
        <v>700</v>
      </c>
      <c r="T322">
        <v>3500</v>
      </c>
      <c r="U322">
        <v>500</v>
      </c>
      <c r="V322">
        <v>775</v>
      </c>
      <c r="Y322">
        <v>469</v>
      </c>
      <c r="Z322">
        <v>589</v>
      </c>
      <c r="AE322">
        <v>31</v>
      </c>
      <c r="AF322">
        <v>186</v>
      </c>
      <c r="AI322" t="s">
        <v>1350</v>
      </c>
      <c r="AJ322" t="s">
        <v>1392</v>
      </c>
      <c r="AO322" t="s">
        <v>1745</v>
      </c>
      <c r="AP322" t="s">
        <v>1471</v>
      </c>
      <c r="AQ322" t="s">
        <v>1471</v>
      </c>
      <c r="AR322" t="s">
        <v>1471</v>
      </c>
      <c r="AT322">
        <v>500</v>
      </c>
      <c r="AZ322">
        <v>45</v>
      </c>
      <c r="BA322">
        <v>50</v>
      </c>
      <c r="BB322">
        <v>40</v>
      </c>
      <c r="BC322">
        <v>60</v>
      </c>
      <c r="BD322">
        <v>109</v>
      </c>
      <c r="BE322">
        <v>98</v>
      </c>
      <c r="BF322">
        <v>119</v>
      </c>
      <c r="BG322">
        <v>144</v>
      </c>
      <c r="BH322">
        <v>60</v>
      </c>
      <c r="BI322">
        <v>50</v>
      </c>
      <c r="BJ322" t="s">
        <v>1676</v>
      </c>
      <c r="BK322" t="s">
        <v>2</v>
      </c>
      <c r="BL322" t="s">
        <v>7</v>
      </c>
      <c r="BM322" t="s">
        <v>7</v>
      </c>
      <c r="BN322" t="s">
        <v>7</v>
      </c>
      <c r="BO322" t="s">
        <v>1472</v>
      </c>
      <c r="BP322">
        <v>1585</v>
      </c>
      <c r="BQ322">
        <v>373</v>
      </c>
      <c r="BR322">
        <v>402</v>
      </c>
      <c r="BS322" t="s">
        <v>1350</v>
      </c>
      <c r="BT322" t="s">
        <v>1707</v>
      </c>
      <c r="BU322" t="s">
        <v>1824</v>
      </c>
      <c r="BV322" t="s">
        <v>1827</v>
      </c>
      <c r="BW322" t="s">
        <v>1818</v>
      </c>
      <c r="BX322" t="s">
        <v>2356</v>
      </c>
      <c r="BY322" s="44" t="str">
        <f t="shared" ref="BY322:BY385" si="5">HYPERLINK(CONCATENATE("http://maps.google.com/?t=k&amp;q=",O323,",",P323),"Show location")</f>
        <v>Show location</v>
      </c>
    </row>
    <row r="323" spans="1:77" x14ac:dyDescent="0.3">
      <c r="A323" s="51" t="s">
        <v>1557</v>
      </c>
      <c r="B323" t="s">
        <v>2650</v>
      </c>
      <c r="C323" t="s">
        <v>2647</v>
      </c>
      <c r="D323" t="s">
        <v>2648</v>
      </c>
      <c r="E323" t="s">
        <v>102</v>
      </c>
      <c r="F323" t="s">
        <v>1350</v>
      </c>
      <c r="G323" t="s">
        <v>1474</v>
      </c>
      <c r="H323" t="s">
        <v>1824</v>
      </c>
      <c r="I323" t="s">
        <v>1707</v>
      </c>
      <c r="J323" t="s">
        <v>1534</v>
      </c>
      <c r="K323" t="s">
        <v>1827</v>
      </c>
      <c r="L323" t="s">
        <v>1007</v>
      </c>
      <c r="M323" t="s">
        <v>437</v>
      </c>
      <c r="N323" t="s">
        <v>1493</v>
      </c>
      <c r="O323">
        <v>11.477270000000001</v>
      </c>
      <c r="P323">
        <v>31.240580000000001</v>
      </c>
      <c r="Q323" t="s">
        <v>6</v>
      </c>
      <c r="R323" t="s">
        <v>1497</v>
      </c>
      <c r="S323">
        <v>383</v>
      </c>
      <c r="T323">
        <v>2229</v>
      </c>
      <c r="U323">
        <v>622</v>
      </c>
      <c r="V323">
        <v>3045</v>
      </c>
      <c r="Y323">
        <v>586</v>
      </c>
      <c r="Z323">
        <v>2829</v>
      </c>
      <c r="AG323">
        <v>36</v>
      </c>
      <c r="AH323">
        <v>216</v>
      </c>
      <c r="AI323" t="s">
        <v>1350</v>
      </c>
      <c r="AJ323" t="s">
        <v>1392</v>
      </c>
      <c r="AK323" t="s">
        <v>1350</v>
      </c>
      <c r="AL323" t="s">
        <v>1708</v>
      </c>
      <c r="AM323" t="s">
        <v>1350</v>
      </c>
      <c r="AO323" t="s">
        <v>1745</v>
      </c>
      <c r="AP323" t="s">
        <v>1933</v>
      </c>
      <c r="AQ323" t="s">
        <v>1934</v>
      </c>
      <c r="AR323" t="s">
        <v>1471</v>
      </c>
      <c r="AS323">
        <v>520</v>
      </c>
      <c r="AT323">
        <v>102</v>
      </c>
      <c r="AZ323">
        <v>246</v>
      </c>
      <c r="BA323">
        <v>185</v>
      </c>
      <c r="BB323">
        <v>350</v>
      </c>
      <c r="BC323">
        <v>246</v>
      </c>
      <c r="BD323">
        <v>411</v>
      </c>
      <c r="BE323">
        <v>207</v>
      </c>
      <c r="BF323">
        <v>474</v>
      </c>
      <c r="BG323">
        <v>432</v>
      </c>
      <c r="BH323">
        <v>309</v>
      </c>
      <c r="BI323">
        <v>185</v>
      </c>
      <c r="BJ323" t="s">
        <v>1676</v>
      </c>
      <c r="BK323" t="s">
        <v>2</v>
      </c>
      <c r="BL323" t="s">
        <v>7</v>
      </c>
      <c r="BM323" t="s">
        <v>5</v>
      </c>
      <c r="BN323" t="s">
        <v>5</v>
      </c>
      <c r="BO323" t="s">
        <v>1472</v>
      </c>
      <c r="BP323">
        <v>1215</v>
      </c>
      <c r="BQ323">
        <v>1790</v>
      </c>
      <c r="BR323">
        <v>1255</v>
      </c>
      <c r="BS323" t="s">
        <v>1350</v>
      </c>
      <c r="BT323" t="s">
        <v>1707</v>
      </c>
      <c r="BU323" t="s">
        <v>1824</v>
      </c>
      <c r="BV323" t="s">
        <v>1827</v>
      </c>
      <c r="BW323" t="s">
        <v>1818</v>
      </c>
      <c r="BX323" t="s">
        <v>2352</v>
      </c>
      <c r="BY323" s="44" t="str">
        <f t="shared" si="5"/>
        <v>Show location</v>
      </c>
    </row>
    <row r="324" spans="1:77" x14ac:dyDescent="0.3">
      <c r="A324" s="51" t="s">
        <v>1494</v>
      </c>
      <c r="B324" t="s">
        <v>2650</v>
      </c>
      <c r="C324" t="s">
        <v>2647</v>
      </c>
      <c r="D324" t="s">
        <v>2648</v>
      </c>
      <c r="E324" t="s">
        <v>102</v>
      </c>
      <c r="F324" t="s">
        <v>1350</v>
      </c>
      <c r="G324" t="s">
        <v>1474</v>
      </c>
      <c r="H324" t="s">
        <v>1824</v>
      </c>
      <c r="I324" t="s">
        <v>1707</v>
      </c>
      <c r="J324" t="s">
        <v>1534</v>
      </c>
      <c r="K324" t="s">
        <v>1827</v>
      </c>
      <c r="L324" t="s">
        <v>1008</v>
      </c>
      <c r="M324" t="s">
        <v>438</v>
      </c>
      <c r="N324" t="s">
        <v>1493</v>
      </c>
      <c r="O324">
        <v>11.45187</v>
      </c>
      <c r="P324">
        <v>31.235990990000001</v>
      </c>
      <c r="Q324" t="s">
        <v>6</v>
      </c>
      <c r="R324" t="s">
        <v>1497</v>
      </c>
      <c r="S324">
        <v>578</v>
      </c>
      <c r="T324">
        <v>3968</v>
      </c>
      <c r="U324">
        <v>469</v>
      </c>
      <c r="V324">
        <v>2826</v>
      </c>
      <c r="Y324">
        <v>465</v>
      </c>
      <c r="Z324">
        <v>2808</v>
      </c>
      <c r="AE324">
        <v>4</v>
      </c>
      <c r="AF324">
        <v>18</v>
      </c>
      <c r="AI324" t="s">
        <v>1350</v>
      </c>
      <c r="AJ324" t="s">
        <v>1707</v>
      </c>
      <c r="AO324" t="s">
        <v>1745</v>
      </c>
      <c r="AP324" t="s">
        <v>1933</v>
      </c>
      <c r="AQ324" t="s">
        <v>1934</v>
      </c>
      <c r="AR324" t="s">
        <v>1471</v>
      </c>
      <c r="AS324">
        <v>469</v>
      </c>
      <c r="AZ324">
        <v>203</v>
      </c>
      <c r="BA324">
        <v>187</v>
      </c>
      <c r="BB324">
        <v>266</v>
      </c>
      <c r="BC324">
        <v>297</v>
      </c>
      <c r="BD324">
        <v>312</v>
      </c>
      <c r="BE324">
        <v>373</v>
      </c>
      <c r="BF324">
        <v>422</v>
      </c>
      <c r="BG324">
        <v>329</v>
      </c>
      <c r="BH324">
        <v>234</v>
      </c>
      <c r="BI324">
        <v>203</v>
      </c>
      <c r="BJ324" t="s">
        <v>1676</v>
      </c>
      <c r="BK324" t="s">
        <v>2</v>
      </c>
      <c r="BL324" t="s">
        <v>5</v>
      </c>
      <c r="BM324" t="s">
        <v>7</v>
      </c>
      <c r="BN324" t="s">
        <v>7</v>
      </c>
      <c r="BO324" t="s">
        <v>1472</v>
      </c>
      <c r="BP324">
        <v>641</v>
      </c>
      <c r="BQ324">
        <v>1437</v>
      </c>
      <c r="BR324">
        <v>1389</v>
      </c>
      <c r="BS324" t="s">
        <v>1350</v>
      </c>
      <c r="BT324" t="s">
        <v>1707</v>
      </c>
      <c r="BU324" t="s">
        <v>1814</v>
      </c>
      <c r="BV324" t="s">
        <v>1827</v>
      </c>
      <c r="BW324" t="s">
        <v>1816</v>
      </c>
      <c r="BX324" t="s">
        <v>2099</v>
      </c>
      <c r="BY324" s="44" t="str">
        <f t="shared" si="5"/>
        <v>Show location</v>
      </c>
    </row>
    <row r="325" spans="1:77" x14ac:dyDescent="0.3">
      <c r="A325" s="51" t="s">
        <v>1533</v>
      </c>
      <c r="B325" t="s">
        <v>2650</v>
      </c>
      <c r="C325" t="s">
        <v>2647</v>
      </c>
      <c r="D325" t="s">
        <v>2648</v>
      </c>
      <c r="E325" t="s">
        <v>102</v>
      </c>
      <c r="F325" t="s">
        <v>1350</v>
      </c>
      <c r="G325" t="s">
        <v>1474</v>
      </c>
      <c r="H325" t="s">
        <v>1824</v>
      </c>
      <c r="I325" t="s">
        <v>1707</v>
      </c>
      <c r="J325" t="s">
        <v>1534</v>
      </c>
      <c r="K325" t="s">
        <v>1827</v>
      </c>
      <c r="L325" t="s">
        <v>1009</v>
      </c>
      <c r="M325" t="s">
        <v>439</v>
      </c>
      <c r="N325" t="s">
        <v>1493</v>
      </c>
      <c r="O325">
        <v>11.454376</v>
      </c>
      <c r="P325">
        <v>31.235990999999999</v>
      </c>
      <c r="Q325" t="s">
        <v>1</v>
      </c>
      <c r="R325" t="s">
        <v>95</v>
      </c>
      <c r="S325">
        <v>1700</v>
      </c>
      <c r="T325">
        <v>10200</v>
      </c>
      <c r="U325">
        <v>133</v>
      </c>
      <c r="V325">
        <v>894</v>
      </c>
      <c r="Y325">
        <v>130</v>
      </c>
      <c r="Z325">
        <v>880</v>
      </c>
      <c r="AC325">
        <v>3</v>
      </c>
      <c r="AD325">
        <v>14</v>
      </c>
      <c r="AI325" t="s">
        <v>1350</v>
      </c>
      <c r="AJ325" t="s">
        <v>1707</v>
      </c>
      <c r="AO325" t="s">
        <v>1745</v>
      </c>
      <c r="AP325" t="s">
        <v>1933</v>
      </c>
      <c r="AQ325" t="s">
        <v>1946</v>
      </c>
      <c r="AR325" t="s">
        <v>1471</v>
      </c>
      <c r="AS325">
        <v>103</v>
      </c>
      <c r="AT325">
        <v>5</v>
      </c>
      <c r="AU325">
        <v>25</v>
      </c>
      <c r="AZ325">
        <v>85</v>
      </c>
      <c r="BA325">
        <v>56</v>
      </c>
      <c r="BB325">
        <v>66</v>
      </c>
      <c r="BC325">
        <v>75</v>
      </c>
      <c r="BD325">
        <v>94</v>
      </c>
      <c r="BE325">
        <v>122</v>
      </c>
      <c r="BF325">
        <v>160</v>
      </c>
      <c r="BG325">
        <v>113</v>
      </c>
      <c r="BH325">
        <v>85</v>
      </c>
      <c r="BI325">
        <v>38</v>
      </c>
      <c r="BJ325" t="s">
        <v>1676</v>
      </c>
      <c r="BK325" t="s">
        <v>2</v>
      </c>
      <c r="BL325" t="s">
        <v>5</v>
      </c>
      <c r="BM325" t="s">
        <v>7</v>
      </c>
      <c r="BN325" t="s">
        <v>7</v>
      </c>
      <c r="BO325" t="s">
        <v>1472</v>
      </c>
      <c r="BP325">
        <v>642</v>
      </c>
      <c r="BQ325">
        <v>490</v>
      </c>
      <c r="BR325">
        <v>404</v>
      </c>
      <c r="BS325" t="s">
        <v>1350</v>
      </c>
      <c r="BT325" t="s">
        <v>1707</v>
      </c>
      <c r="BU325" t="s">
        <v>1824</v>
      </c>
      <c r="BV325" t="s">
        <v>1827</v>
      </c>
      <c r="BW325" t="s">
        <v>1818</v>
      </c>
      <c r="BX325" t="s">
        <v>1947</v>
      </c>
      <c r="BY325" s="44" t="str">
        <f t="shared" si="5"/>
        <v>Show location</v>
      </c>
    </row>
    <row r="326" spans="1:77" x14ac:dyDescent="0.3">
      <c r="A326" s="51" t="s">
        <v>1502</v>
      </c>
      <c r="B326" t="s">
        <v>2650</v>
      </c>
      <c r="C326" t="s">
        <v>2647</v>
      </c>
      <c r="D326" t="s">
        <v>2648</v>
      </c>
      <c r="E326" t="s">
        <v>102</v>
      </c>
      <c r="F326" t="s">
        <v>1350</v>
      </c>
      <c r="G326" t="s">
        <v>1474</v>
      </c>
      <c r="H326" t="s">
        <v>1824</v>
      </c>
      <c r="I326" t="s">
        <v>1707</v>
      </c>
      <c r="J326" t="s">
        <v>1534</v>
      </c>
      <c r="K326" t="s">
        <v>1827</v>
      </c>
      <c r="L326" t="s">
        <v>1010</v>
      </c>
      <c r="M326" t="s">
        <v>440</v>
      </c>
      <c r="N326" t="s">
        <v>1493</v>
      </c>
      <c r="O326">
        <v>11.283333000000001</v>
      </c>
      <c r="P326">
        <v>31.65</v>
      </c>
      <c r="Q326" t="s">
        <v>1</v>
      </c>
      <c r="R326" t="s">
        <v>2612</v>
      </c>
      <c r="S326">
        <v>335</v>
      </c>
      <c r="T326">
        <v>1675</v>
      </c>
      <c r="U326">
        <v>447</v>
      </c>
      <c r="V326">
        <v>2862</v>
      </c>
      <c r="Y326">
        <v>427</v>
      </c>
      <c r="Z326">
        <v>2822</v>
      </c>
      <c r="AA326">
        <v>20</v>
      </c>
      <c r="AB326">
        <v>40</v>
      </c>
      <c r="AI326" t="s">
        <v>1350</v>
      </c>
      <c r="AJ326" t="s">
        <v>1707</v>
      </c>
      <c r="AO326" t="s">
        <v>1745</v>
      </c>
      <c r="AP326" t="s">
        <v>1933</v>
      </c>
      <c r="AQ326" t="s">
        <v>1934</v>
      </c>
      <c r="AR326" t="s">
        <v>1471</v>
      </c>
      <c r="AS326">
        <v>447</v>
      </c>
      <c r="AZ326">
        <v>207</v>
      </c>
      <c r="BA326">
        <v>172</v>
      </c>
      <c r="BB326">
        <v>155</v>
      </c>
      <c r="BC326">
        <v>224</v>
      </c>
      <c r="BD326">
        <v>379</v>
      </c>
      <c r="BE326">
        <v>293</v>
      </c>
      <c r="BF326">
        <v>500</v>
      </c>
      <c r="BG326">
        <v>414</v>
      </c>
      <c r="BH326">
        <v>259</v>
      </c>
      <c r="BI326">
        <v>259</v>
      </c>
      <c r="BJ326" t="s">
        <v>1676</v>
      </c>
      <c r="BK326" t="s">
        <v>2</v>
      </c>
      <c r="BL326" t="s">
        <v>5</v>
      </c>
      <c r="BM326" t="s">
        <v>7</v>
      </c>
      <c r="BN326" t="s">
        <v>7</v>
      </c>
      <c r="BO326" t="s">
        <v>1472</v>
      </c>
      <c r="BP326">
        <v>643</v>
      </c>
      <c r="BQ326">
        <v>1500</v>
      </c>
      <c r="BR326">
        <v>1362</v>
      </c>
      <c r="BS326" t="s">
        <v>1350</v>
      </c>
      <c r="BT326" t="s">
        <v>1707</v>
      </c>
      <c r="BU326" t="s">
        <v>1824</v>
      </c>
      <c r="BV326" t="s">
        <v>1827</v>
      </c>
      <c r="BW326" t="s">
        <v>1818</v>
      </c>
      <c r="BX326" t="s">
        <v>2037</v>
      </c>
      <c r="BY326" s="44" t="str">
        <f t="shared" si="5"/>
        <v>Show location</v>
      </c>
    </row>
    <row r="327" spans="1:77" x14ac:dyDescent="0.3">
      <c r="A327" s="51" t="s">
        <v>1508</v>
      </c>
      <c r="B327" t="s">
        <v>2650</v>
      </c>
      <c r="C327" t="s">
        <v>2647</v>
      </c>
      <c r="D327" t="s">
        <v>2648</v>
      </c>
      <c r="E327" t="s">
        <v>102</v>
      </c>
      <c r="F327" t="s">
        <v>1350</v>
      </c>
      <c r="G327" t="s">
        <v>1474</v>
      </c>
      <c r="H327" t="s">
        <v>1824</v>
      </c>
      <c r="I327" t="s">
        <v>1707</v>
      </c>
      <c r="J327" t="s">
        <v>1534</v>
      </c>
      <c r="K327" t="s">
        <v>1827</v>
      </c>
      <c r="L327" t="s">
        <v>1011</v>
      </c>
      <c r="M327" t="s">
        <v>47</v>
      </c>
      <c r="N327" t="s">
        <v>1493</v>
      </c>
      <c r="O327">
        <v>11.45437566</v>
      </c>
      <c r="P327">
        <v>31.235990990000001</v>
      </c>
      <c r="Q327" t="s">
        <v>1</v>
      </c>
      <c r="R327" t="s">
        <v>95</v>
      </c>
      <c r="S327">
        <v>30</v>
      </c>
      <c r="T327">
        <v>150</v>
      </c>
      <c r="U327">
        <v>137</v>
      </c>
      <c r="V327">
        <v>822</v>
      </c>
      <c r="Y327">
        <v>125</v>
      </c>
      <c r="Z327">
        <v>750</v>
      </c>
      <c r="AG327">
        <v>12</v>
      </c>
      <c r="AH327">
        <v>72</v>
      </c>
      <c r="AI327" t="s">
        <v>1350</v>
      </c>
      <c r="AJ327" t="s">
        <v>1707</v>
      </c>
      <c r="AO327" t="s">
        <v>1745</v>
      </c>
      <c r="AP327" t="s">
        <v>1939</v>
      </c>
      <c r="AQ327" t="s">
        <v>1946</v>
      </c>
      <c r="AR327" t="s">
        <v>1471</v>
      </c>
      <c r="AS327">
        <v>137</v>
      </c>
      <c r="AZ327">
        <v>64</v>
      </c>
      <c r="BA327">
        <v>27</v>
      </c>
      <c r="BB327">
        <v>72</v>
      </c>
      <c r="BC327">
        <v>54</v>
      </c>
      <c r="BD327">
        <v>90</v>
      </c>
      <c r="BE327">
        <v>100</v>
      </c>
      <c r="BF327">
        <v>117</v>
      </c>
      <c r="BG327">
        <v>144</v>
      </c>
      <c r="BH327">
        <v>90</v>
      </c>
      <c r="BI327">
        <v>64</v>
      </c>
      <c r="BJ327" t="s">
        <v>1676</v>
      </c>
      <c r="BK327" t="s">
        <v>2</v>
      </c>
      <c r="BL327" t="s">
        <v>7</v>
      </c>
      <c r="BM327" t="s">
        <v>5</v>
      </c>
      <c r="BN327" t="s">
        <v>7</v>
      </c>
      <c r="BO327" t="s">
        <v>1472</v>
      </c>
      <c r="BP327">
        <v>645</v>
      </c>
      <c r="BQ327">
        <v>433</v>
      </c>
      <c r="BR327">
        <v>389</v>
      </c>
      <c r="BS327" t="s">
        <v>1350</v>
      </c>
      <c r="BT327" t="s">
        <v>1707</v>
      </c>
      <c r="BU327" t="s">
        <v>1814</v>
      </c>
      <c r="BV327" t="s">
        <v>1827</v>
      </c>
      <c r="BW327" t="s">
        <v>1816</v>
      </c>
      <c r="BX327" t="s">
        <v>2075</v>
      </c>
      <c r="BY327" s="44" t="str">
        <f t="shared" si="5"/>
        <v>Show location</v>
      </c>
    </row>
    <row r="328" spans="1:77" x14ac:dyDescent="0.3">
      <c r="A328" s="51" t="s">
        <v>1560</v>
      </c>
      <c r="B328" t="s">
        <v>2650</v>
      </c>
      <c r="C328" t="s">
        <v>2647</v>
      </c>
      <c r="D328" t="s">
        <v>2648</v>
      </c>
      <c r="E328" t="s">
        <v>102</v>
      </c>
      <c r="F328" t="s">
        <v>1350</v>
      </c>
      <c r="G328" t="s">
        <v>1474</v>
      </c>
      <c r="H328" t="s">
        <v>1824</v>
      </c>
      <c r="I328" t="s">
        <v>1707</v>
      </c>
      <c r="J328" t="s">
        <v>1534</v>
      </c>
      <c r="K328" t="s">
        <v>1827</v>
      </c>
      <c r="L328" t="s">
        <v>1012</v>
      </c>
      <c r="M328" t="s">
        <v>441</v>
      </c>
      <c r="N328" t="s">
        <v>1493</v>
      </c>
      <c r="O328">
        <v>11.99283</v>
      </c>
      <c r="P328">
        <v>31.47278</v>
      </c>
      <c r="Q328" t="s">
        <v>1</v>
      </c>
      <c r="R328" t="s">
        <v>95</v>
      </c>
      <c r="S328">
        <v>300</v>
      </c>
      <c r="T328">
        <v>1800</v>
      </c>
      <c r="U328">
        <v>29</v>
      </c>
      <c r="V328">
        <v>174</v>
      </c>
      <c r="Y328">
        <v>29</v>
      </c>
      <c r="Z328">
        <v>174</v>
      </c>
      <c r="AI328" t="s">
        <v>1350</v>
      </c>
      <c r="AJ328" t="s">
        <v>1691</v>
      </c>
      <c r="AO328" t="s">
        <v>1745</v>
      </c>
      <c r="AP328" t="s">
        <v>1471</v>
      </c>
      <c r="AQ328" t="s">
        <v>1471</v>
      </c>
      <c r="AR328" t="s">
        <v>1471</v>
      </c>
      <c r="AS328">
        <v>29</v>
      </c>
      <c r="AZ328">
        <v>8</v>
      </c>
      <c r="BA328">
        <v>11</v>
      </c>
      <c r="BB328">
        <v>12</v>
      </c>
      <c r="BC328">
        <v>15</v>
      </c>
      <c r="BD328">
        <v>18</v>
      </c>
      <c r="BE328">
        <v>23</v>
      </c>
      <c r="BF328">
        <v>29</v>
      </c>
      <c r="BG328">
        <v>33</v>
      </c>
      <c r="BH328">
        <v>12</v>
      </c>
      <c r="BI328">
        <v>13</v>
      </c>
      <c r="BJ328" t="s">
        <v>1676</v>
      </c>
      <c r="BK328" t="s">
        <v>2</v>
      </c>
      <c r="BL328" t="s">
        <v>7</v>
      </c>
      <c r="BM328" t="s">
        <v>7</v>
      </c>
      <c r="BN328" t="s">
        <v>7</v>
      </c>
      <c r="BO328" t="s">
        <v>1480</v>
      </c>
      <c r="BP328">
        <v>1586</v>
      </c>
      <c r="BQ328">
        <v>79</v>
      </c>
      <c r="BR328">
        <v>95</v>
      </c>
      <c r="BS328" t="s">
        <v>1350</v>
      </c>
      <c r="BT328" t="s">
        <v>1808</v>
      </c>
      <c r="BU328" t="s">
        <v>1824</v>
      </c>
      <c r="BV328" t="s">
        <v>1893</v>
      </c>
      <c r="BW328" t="s">
        <v>1818</v>
      </c>
      <c r="BX328" t="s">
        <v>2357</v>
      </c>
      <c r="BY328" s="44" t="str">
        <f t="shared" si="5"/>
        <v>Show location</v>
      </c>
    </row>
    <row r="329" spans="1:77" x14ac:dyDescent="0.3">
      <c r="A329" s="51" t="s">
        <v>1613</v>
      </c>
      <c r="B329" t="s">
        <v>2650</v>
      </c>
      <c r="C329" t="s">
        <v>2647</v>
      </c>
      <c r="D329" t="s">
        <v>2648</v>
      </c>
      <c r="E329" t="s">
        <v>102</v>
      </c>
      <c r="F329" t="s">
        <v>1350</v>
      </c>
      <c r="G329" t="s">
        <v>1474</v>
      </c>
      <c r="H329" t="s">
        <v>1824</v>
      </c>
      <c r="I329" t="s">
        <v>1707</v>
      </c>
      <c r="J329" t="s">
        <v>1534</v>
      </c>
      <c r="K329" t="s">
        <v>1827</v>
      </c>
      <c r="L329" t="s">
        <v>1013</v>
      </c>
      <c r="M329" t="s">
        <v>442</v>
      </c>
      <c r="N329" t="s">
        <v>1493</v>
      </c>
      <c r="O329">
        <v>11.34</v>
      </c>
      <c r="P329">
        <v>31.199000000000002</v>
      </c>
      <c r="Q329" t="s">
        <v>1</v>
      </c>
      <c r="R329" t="s">
        <v>95</v>
      </c>
      <c r="S329">
        <v>273</v>
      </c>
      <c r="T329">
        <v>1683</v>
      </c>
      <c r="U329">
        <v>48</v>
      </c>
      <c r="V329">
        <v>288</v>
      </c>
      <c r="Y329">
        <v>32</v>
      </c>
      <c r="Z329">
        <v>192</v>
      </c>
      <c r="AA329">
        <v>8</v>
      </c>
      <c r="AB329">
        <v>48</v>
      </c>
      <c r="AC329">
        <v>6</v>
      </c>
      <c r="AD329">
        <v>36</v>
      </c>
      <c r="AG329">
        <v>2</v>
      </c>
      <c r="AH329">
        <v>12</v>
      </c>
      <c r="AI329" t="s">
        <v>1350</v>
      </c>
      <c r="AJ329" t="s">
        <v>1707</v>
      </c>
      <c r="AO329" t="s">
        <v>1745</v>
      </c>
      <c r="AP329" t="s">
        <v>1933</v>
      </c>
      <c r="AQ329" t="s">
        <v>1946</v>
      </c>
      <c r="AR329" t="s">
        <v>1471</v>
      </c>
      <c r="AS329">
        <v>40</v>
      </c>
      <c r="AT329">
        <v>8</v>
      </c>
      <c r="AZ329">
        <v>17</v>
      </c>
      <c r="BA329">
        <v>20</v>
      </c>
      <c r="BB329">
        <v>25</v>
      </c>
      <c r="BC329">
        <v>29</v>
      </c>
      <c r="BD329">
        <v>27</v>
      </c>
      <c r="BE329">
        <v>34</v>
      </c>
      <c r="BF329">
        <v>45</v>
      </c>
      <c r="BG329">
        <v>54</v>
      </c>
      <c r="BH329">
        <v>20</v>
      </c>
      <c r="BI329">
        <v>17</v>
      </c>
      <c r="BJ329" t="s">
        <v>1676</v>
      </c>
      <c r="BK329" t="s">
        <v>2</v>
      </c>
      <c r="BL329" t="s">
        <v>5</v>
      </c>
      <c r="BM329" t="s">
        <v>5</v>
      </c>
      <c r="BN329" t="s">
        <v>7</v>
      </c>
      <c r="BO329" t="s">
        <v>1472</v>
      </c>
      <c r="BP329">
        <v>1587</v>
      </c>
      <c r="BQ329">
        <v>134</v>
      </c>
      <c r="BR329">
        <v>154</v>
      </c>
      <c r="BS329" t="s">
        <v>1350</v>
      </c>
      <c r="BT329" t="s">
        <v>1707</v>
      </c>
      <c r="BU329" t="s">
        <v>1824</v>
      </c>
      <c r="BV329" t="s">
        <v>1827</v>
      </c>
      <c r="BW329" t="s">
        <v>1818</v>
      </c>
      <c r="BX329" t="s">
        <v>2470</v>
      </c>
      <c r="BY329" s="44" t="str">
        <f t="shared" si="5"/>
        <v>Show location</v>
      </c>
    </row>
    <row r="330" spans="1:77" x14ac:dyDescent="0.3">
      <c r="A330" s="51" t="s">
        <v>1508</v>
      </c>
      <c r="B330" t="s">
        <v>2650</v>
      </c>
      <c r="C330" t="s">
        <v>2647</v>
      </c>
      <c r="D330" t="s">
        <v>2648</v>
      </c>
      <c r="E330" t="s">
        <v>102</v>
      </c>
      <c r="F330" t="s">
        <v>1350</v>
      </c>
      <c r="G330" t="s">
        <v>1474</v>
      </c>
      <c r="H330" t="s">
        <v>1824</v>
      </c>
      <c r="I330" t="s">
        <v>1707</v>
      </c>
      <c r="J330" t="s">
        <v>1534</v>
      </c>
      <c r="K330" t="s">
        <v>1827</v>
      </c>
      <c r="L330" t="s">
        <v>1014</v>
      </c>
      <c r="M330" t="s">
        <v>443</v>
      </c>
      <c r="N330" t="s">
        <v>1470</v>
      </c>
      <c r="O330">
        <v>11.428789999999999</v>
      </c>
      <c r="P330">
        <v>31.235520000000001</v>
      </c>
      <c r="Q330" t="s">
        <v>1</v>
      </c>
      <c r="R330" t="s">
        <v>95</v>
      </c>
      <c r="S330">
        <v>50</v>
      </c>
      <c r="T330">
        <v>350</v>
      </c>
      <c r="U330">
        <v>37</v>
      </c>
      <c r="V330">
        <v>222</v>
      </c>
      <c r="Y330">
        <v>35</v>
      </c>
      <c r="Z330">
        <v>210</v>
      </c>
      <c r="AE330">
        <v>2</v>
      </c>
      <c r="AF330">
        <v>12</v>
      </c>
      <c r="AI330" t="s">
        <v>1350</v>
      </c>
      <c r="AJ330" t="s">
        <v>1707</v>
      </c>
      <c r="AO330" t="s">
        <v>1745</v>
      </c>
      <c r="AP330" t="s">
        <v>1933</v>
      </c>
      <c r="AQ330" t="s">
        <v>1946</v>
      </c>
      <c r="AR330" t="s">
        <v>1471</v>
      </c>
      <c r="AS330">
        <v>30</v>
      </c>
      <c r="AT330">
        <v>7</v>
      </c>
      <c r="AZ330">
        <v>15</v>
      </c>
      <c r="BA330">
        <v>9</v>
      </c>
      <c r="BB330">
        <v>18</v>
      </c>
      <c r="BC330">
        <v>21</v>
      </c>
      <c r="BD330">
        <v>24</v>
      </c>
      <c r="BE330">
        <v>12</v>
      </c>
      <c r="BF330">
        <v>33</v>
      </c>
      <c r="BG330">
        <v>39</v>
      </c>
      <c r="BH330">
        <v>24</v>
      </c>
      <c r="BI330">
        <v>27</v>
      </c>
      <c r="BJ330" t="s">
        <v>1676</v>
      </c>
      <c r="BK330" t="s">
        <v>2</v>
      </c>
      <c r="BL330" t="s">
        <v>5</v>
      </c>
      <c r="BM330" t="s">
        <v>7</v>
      </c>
      <c r="BN330" t="s">
        <v>5</v>
      </c>
      <c r="BO330" t="s">
        <v>1472</v>
      </c>
      <c r="BP330">
        <v>644</v>
      </c>
      <c r="BQ330">
        <v>114</v>
      </c>
      <c r="BR330">
        <v>108</v>
      </c>
      <c r="BS330" t="s">
        <v>1350</v>
      </c>
      <c r="BT330" t="s">
        <v>1707</v>
      </c>
      <c r="BU330" t="s">
        <v>1824</v>
      </c>
      <c r="BV330" t="s">
        <v>1827</v>
      </c>
      <c r="BW330" t="s">
        <v>1818</v>
      </c>
      <c r="BX330" t="s">
        <v>2076</v>
      </c>
      <c r="BY330" s="44" t="str">
        <f t="shared" si="5"/>
        <v>Show location</v>
      </c>
    </row>
    <row r="331" spans="1:77" x14ac:dyDescent="0.3">
      <c r="A331" s="51" t="s">
        <v>1481</v>
      </c>
      <c r="B331" t="s">
        <v>2650</v>
      </c>
      <c r="C331" t="s">
        <v>2647</v>
      </c>
      <c r="D331" t="s">
        <v>2648</v>
      </c>
      <c r="E331" t="s">
        <v>102</v>
      </c>
      <c r="F331" t="s">
        <v>1350</v>
      </c>
      <c r="G331" t="s">
        <v>1474</v>
      </c>
      <c r="H331" t="s">
        <v>1824</v>
      </c>
      <c r="I331" t="s">
        <v>1707</v>
      </c>
      <c r="J331" t="s">
        <v>1534</v>
      </c>
      <c r="K331" t="s">
        <v>1827</v>
      </c>
      <c r="L331" t="s">
        <v>1015</v>
      </c>
      <c r="M331" t="s">
        <v>48</v>
      </c>
      <c r="N331" t="s">
        <v>1493</v>
      </c>
      <c r="O331">
        <v>11.557</v>
      </c>
      <c r="P331">
        <v>31.74061</v>
      </c>
      <c r="Q331" t="s">
        <v>1</v>
      </c>
      <c r="R331" t="s">
        <v>95</v>
      </c>
      <c r="S331">
        <v>187</v>
      </c>
      <c r="T331">
        <v>1186</v>
      </c>
      <c r="U331">
        <v>200</v>
      </c>
      <c r="V331">
        <v>1470</v>
      </c>
      <c r="Y331">
        <v>200</v>
      </c>
      <c r="Z331">
        <v>1470</v>
      </c>
      <c r="AI331" t="s">
        <v>1350</v>
      </c>
      <c r="AJ331" t="s">
        <v>1707</v>
      </c>
      <c r="AO331" t="s">
        <v>1745</v>
      </c>
      <c r="AP331" t="s">
        <v>1471</v>
      </c>
      <c r="AQ331" t="s">
        <v>1471</v>
      </c>
      <c r="AR331" t="s">
        <v>1471</v>
      </c>
      <c r="AS331">
        <v>200</v>
      </c>
      <c r="AZ331">
        <v>0</v>
      </c>
      <c r="BA331">
        <v>0</v>
      </c>
      <c r="BB331">
        <v>77</v>
      </c>
      <c r="BC331">
        <v>851</v>
      </c>
      <c r="BD331">
        <v>232</v>
      </c>
      <c r="BE331">
        <v>156</v>
      </c>
      <c r="BF331">
        <v>77</v>
      </c>
      <c r="BG331">
        <v>77</v>
      </c>
      <c r="BH331">
        <v>0</v>
      </c>
      <c r="BI331">
        <v>0</v>
      </c>
      <c r="BJ331" t="s">
        <v>1676</v>
      </c>
      <c r="BK331" t="s">
        <v>2</v>
      </c>
      <c r="BL331" t="s">
        <v>7</v>
      </c>
      <c r="BM331" t="s">
        <v>7</v>
      </c>
      <c r="BN331" t="s">
        <v>7</v>
      </c>
      <c r="BO331" t="s">
        <v>1472</v>
      </c>
      <c r="BP331">
        <v>1759</v>
      </c>
      <c r="BQ331">
        <v>386</v>
      </c>
      <c r="BR331">
        <v>1084</v>
      </c>
      <c r="BS331" t="s">
        <v>1350</v>
      </c>
      <c r="BT331" t="s">
        <v>1707</v>
      </c>
      <c r="BU331" t="s">
        <v>1824</v>
      </c>
      <c r="BV331" t="s">
        <v>1827</v>
      </c>
      <c r="BW331" t="s">
        <v>1829</v>
      </c>
      <c r="BX331" t="s">
        <v>1997</v>
      </c>
      <c r="BY331" s="44" t="str">
        <f t="shared" si="5"/>
        <v>Show location</v>
      </c>
    </row>
    <row r="332" spans="1:77" x14ac:dyDescent="0.3">
      <c r="A332" s="51" t="s">
        <v>1496</v>
      </c>
      <c r="B332" t="s">
        <v>2650</v>
      </c>
      <c r="C332" t="s">
        <v>2647</v>
      </c>
      <c r="D332" t="s">
        <v>2648</v>
      </c>
      <c r="E332" t="s">
        <v>102</v>
      </c>
      <c r="F332" t="s">
        <v>1350</v>
      </c>
      <c r="G332" t="s">
        <v>1474</v>
      </c>
      <c r="H332" t="s">
        <v>1824</v>
      </c>
      <c r="I332" t="s">
        <v>1707</v>
      </c>
      <c r="J332" t="s">
        <v>1534</v>
      </c>
      <c r="K332" t="s">
        <v>1827</v>
      </c>
      <c r="L332" t="s">
        <v>1016</v>
      </c>
      <c r="M332" t="s">
        <v>444</v>
      </c>
      <c r="N332" t="s">
        <v>1493</v>
      </c>
      <c r="O332">
        <v>11.645580000000001</v>
      </c>
      <c r="P332">
        <v>31.892530000000001</v>
      </c>
      <c r="Q332" t="s">
        <v>1</v>
      </c>
      <c r="R332" t="s">
        <v>95</v>
      </c>
      <c r="S332">
        <v>75</v>
      </c>
      <c r="T332">
        <v>623</v>
      </c>
      <c r="U332">
        <v>108</v>
      </c>
      <c r="V332">
        <v>497</v>
      </c>
      <c r="Y332">
        <v>88</v>
      </c>
      <c r="Z332">
        <v>347</v>
      </c>
      <c r="AA332">
        <v>2</v>
      </c>
      <c r="AB332">
        <v>12</v>
      </c>
      <c r="AE332">
        <v>18</v>
      </c>
      <c r="AF332">
        <v>138</v>
      </c>
      <c r="AI332" t="s">
        <v>1350</v>
      </c>
      <c r="AJ332" t="s">
        <v>1707</v>
      </c>
      <c r="AO332" t="s">
        <v>1745</v>
      </c>
      <c r="AP332" t="s">
        <v>1471</v>
      </c>
      <c r="AQ332" t="s">
        <v>1471</v>
      </c>
      <c r="AR332" t="s">
        <v>1471</v>
      </c>
      <c r="AS332">
        <v>88</v>
      </c>
      <c r="AT332">
        <v>18</v>
      </c>
      <c r="AU332">
        <v>2</v>
      </c>
      <c r="AZ332">
        <v>36</v>
      </c>
      <c r="BA332">
        <v>15</v>
      </c>
      <c r="BB332">
        <v>41</v>
      </c>
      <c r="BC332">
        <v>30</v>
      </c>
      <c r="BD332">
        <v>61</v>
      </c>
      <c r="BE332">
        <v>76</v>
      </c>
      <c r="BF332">
        <v>91</v>
      </c>
      <c r="BG332">
        <v>81</v>
      </c>
      <c r="BH332">
        <v>36</v>
      </c>
      <c r="BI332">
        <v>30</v>
      </c>
      <c r="BJ332" t="s">
        <v>1676</v>
      </c>
      <c r="BK332" t="s">
        <v>2</v>
      </c>
      <c r="BL332" t="s">
        <v>7</v>
      </c>
      <c r="BM332" t="s">
        <v>5</v>
      </c>
      <c r="BN332" t="s">
        <v>7</v>
      </c>
      <c r="BO332" t="s">
        <v>1472</v>
      </c>
      <c r="BP332">
        <v>620</v>
      </c>
      <c r="BQ332">
        <v>265</v>
      </c>
      <c r="BR332">
        <v>232</v>
      </c>
      <c r="BS332" t="s">
        <v>1350</v>
      </c>
      <c r="BT332" t="s">
        <v>1707</v>
      </c>
      <c r="BU332" t="s">
        <v>1824</v>
      </c>
      <c r="BV332" t="s">
        <v>1827</v>
      </c>
      <c r="BW332" t="s">
        <v>1818</v>
      </c>
      <c r="BX332" t="s">
        <v>2016</v>
      </c>
      <c r="BY332" s="44" t="str">
        <f t="shared" si="5"/>
        <v>Show location</v>
      </c>
    </row>
    <row r="333" spans="1:77" x14ac:dyDescent="0.3">
      <c r="A333" s="51" t="s">
        <v>1496</v>
      </c>
      <c r="B333" t="s">
        <v>2650</v>
      </c>
      <c r="C333" t="s">
        <v>2647</v>
      </c>
      <c r="D333" t="s">
        <v>2648</v>
      </c>
      <c r="E333" t="s">
        <v>102</v>
      </c>
      <c r="F333" t="s">
        <v>1350</v>
      </c>
      <c r="G333" t="s">
        <v>1474</v>
      </c>
      <c r="H333" t="s">
        <v>1824</v>
      </c>
      <c r="I333" t="s">
        <v>1707</v>
      </c>
      <c r="J333" t="s">
        <v>1534</v>
      </c>
      <c r="K333" t="s">
        <v>1827</v>
      </c>
      <c r="L333" t="s">
        <v>1017</v>
      </c>
      <c r="M333" t="s">
        <v>49</v>
      </c>
      <c r="N333" t="s">
        <v>1493</v>
      </c>
      <c r="O333">
        <v>11.272600000000001</v>
      </c>
      <c r="P333">
        <v>31.141449999999999</v>
      </c>
      <c r="Q333" t="s">
        <v>1</v>
      </c>
      <c r="R333" t="s">
        <v>95</v>
      </c>
      <c r="S333">
        <v>91</v>
      </c>
      <c r="T333">
        <v>689</v>
      </c>
      <c r="U333">
        <v>237</v>
      </c>
      <c r="V333">
        <v>714</v>
      </c>
      <c r="Y333">
        <v>230</v>
      </c>
      <c r="Z333">
        <v>672</v>
      </c>
      <c r="AE333">
        <v>7</v>
      </c>
      <c r="AF333">
        <v>42</v>
      </c>
      <c r="AI333" t="s">
        <v>1350</v>
      </c>
      <c r="AJ333" t="s">
        <v>1707</v>
      </c>
      <c r="AO333" t="s">
        <v>1745</v>
      </c>
      <c r="AP333" t="s">
        <v>1933</v>
      </c>
      <c r="AQ333" t="s">
        <v>1934</v>
      </c>
      <c r="AR333" t="s">
        <v>1471</v>
      </c>
      <c r="AS333">
        <v>220</v>
      </c>
      <c r="AT333">
        <v>17</v>
      </c>
      <c r="AZ333">
        <v>27</v>
      </c>
      <c r="BA333">
        <v>36</v>
      </c>
      <c r="BB333">
        <v>54</v>
      </c>
      <c r="BC333">
        <v>63</v>
      </c>
      <c r="BD333">
        <v>81</v>
      </c>
      <c r="BE333">
        <v>101</v>
      </c>
      <c r="BF333">
        <v>136</v>
      </c>
      <c r="BG333">
        <v>108</v>
      </c>
      <c r="BH333">
        <v>45</v>
      </c>
      <c r="BI333">
        <v>63</v>
      </c>
      <c r="BJ333" t="s">
        <v>1676</v>
      </c>
      <c r="BK333" t="s">
        <v>2</v>
      </c>
      <c r="BL333" t="s">
        <v>5</v>
      </c>
      <c r="BM333" t="s">
        <v>5</v>
      </c>
      <c r="BN333" t="s">
        <v>7</v>
      </c>
      <c r="BO333" t="s">
        <v>1472</v>
      </c>
      <c r="BP333">
        <v>639</v>
      </c>
      <c r="BQ333">
        <v>343</v>
      </c>
      <c r="BR333">
        <v>371</v>
      </c>
      <c r="BS333" t="s">
        <v>1350</v>
      </c>
      <c r="BT333" t="s">
        <v>1707</v>
      </c>
      <c r="BU333" t="s">
        <v>1824</v>
      </c>
      <c r="BV333" t="s">
        <v>1827</v>
      </c>
      <c r="BW333" t="s">
        <v>1818</v>
      </c>
      <c r="BX333" t="s">
        <v>2017</v>
      </c>
      <c r="BY333" s="44" t="str">
        <f t="shared" si="5"/>
        <v>Show location</v>
      </c>
    </row>
    <row r="334" spans="1:77" x14ac:dyDescent="0.3">
      <c r="A334" s="51" t="s">
        <v>1576</v>
      </c>
      <c r="B334" t="s">
        <v>2650</v>
      </c>
      <c r="C334" t="s">
        <v>2647</v>
      </c>
      <c r="D334" t="s">
        <v>2648</v>
      </c>
      <c r="E334" t="s">
        <v>102</v>
      </c>
      <c r="F334" t="s">
        <v>1350</v>
      </c>
      <c r="G334" t="s">
        <v>1474</v>
      </c>
      <c r="H334" t="s">
        <v>1824</v>
      </c>
      <c r="I334" t="s">
        <v>1707</v>
      </c>
      <c r="J334" t="s">
        <v>1534</v>
      </c>
      <c r="K334" t="s">
        <v>1827</v>
      </c>
      <c r="L334" t="s">
        <v>1018</v>
      </c>
      <c r="M334" t="s">
        <v>445</v>
      </c>
      <c r="N334" t="s">
        <v>1493</v>
      </c>
      <c r="O334">
        <v>11.45247</v>
      </c>
      <c r="P334">
        <v>31.22973</v>
      </c>
      <c r="Q334" t="s">
        <v>6</v>
      </c>
      <c r="R334" t="s">
        <v>1497</v>
      </c>
      <c r="S334">
        <v>27</v>
      </c>
      <c r="T334">
        <v>168</v>
      </c>
      <c r="U334">
        <v>34</v>
      </c>
      <c r="V334">
        <v>249</v>
      </c>
      <c r="Y334">
        <v>26</v>
      </c>
      <c r="Z334">
        <v>201</v>
      </c>
      <c r="AA334">
        <v>3</v>
      </c>
      <c r="AB334">
        <v>18</v>
      </c>
      <c r="AE334">
        <v>5</v>
      </c>
      <c r="AF334">
        <v>30</v>
      </c>
      <c r="AI334" t="s">
        <v>1350</v>
      </c>
      <c r="AJ334" t="s">
        <v>1708</v>
      </c>
      <c r="AK334" t="s">
        <v>1350</v>
      </c>
      <c r="AL334" t="s">
        <v>1392</v>
      </c>
      <c r="AO334" t="s">
        <v>1745</v>
      </c>
      <c r="AP334" t="s">
        <v>1933</v>
      </c>
      <c r="AQ334" t="s">
        <v>1934</v>
      </c>
      <c r="AR334" t="s">
        <v>1471</v>
      </c>
      <c r="AS334">
        <v>26</v>
      </c>
      <c r="AT334">
        <v>8</v>
      </c>
      <c r="AZ334">
        <v>2</v>
      </c>
      <c r="BA334">
        <v>12</v>
      </c>
      <c r="BB334">
        <v>7</v>
      </c>
      <c r="BC334">
        <v>19</v>
      </c>
      <c r="BD334">
        <v>28</v>
      </c>
      <c r="BE334">
        <v>24</v>
      </c>
      <c r="BF334">
        <v>56</v>
      </c>
      <c r="BG334">
        <v>68</v>
      </c>
      <c r="BH334">
        <v>14</v>
      </c>
      <c r="BI334">
        <v>19</v>
      </c>
      <c r="BJ334" t="s">
        <v>1676</v>
      </c>
      <c r="BK334" t="s">
        <v>2</v>
      </c>
      <c r="BL334" t="s">
        <v>5</v>
      </c>
      <c r="BM334" t="s">
        <v>5</v>
      </c>
      <c r="BN334" t="s">
        <v>5</v>
      </c>
      <c r="BO334" t="s">
        <v>1509</v>
      </c>
      <c r="BP334">
        <v>1216</v>
      </c>
      <c r="BQ334">
        <v>107</v>
      </c>
      <c r="BR334">
        <v>142</v>
      </c>
      <c r="BS334" t="s">
        <v>1350</v>
      </c>
      <c r="BT334" t="s">
        <v>1707</v>
      </c>
      <c r="BU334" t="s">
        <v>1824</v>
      </c>
      <c r="BV334" t="s">
        <v>1827</v>
      </c>
      <c r="BW334" t="s">
        <v>1818</v>
      </c>
      <c r="BX334" t="s">
        <v>2399</v>
      </c>
      <c r="BY334" s="44" t="str">
        <f t="shared" si="5"/>
        <v>Show location</v>
      </c>
    </row>
    <row r="335" spans="1:77" x14ac:dyDescent="0.3">
      <c r="A335" s="51" t="s">
        <v>1508</v>
      </c>
      <c r="B335" t="s">
        <v>2650</v>
      </c>
      <c r="C335" t="s">
        <v>2647</v>
      </c>
      <c r="D335" t="s">
        <v>2648</v>
      </c>
      <c r="E335" t="s">
        <v>102</v>
      </c>
      <c r="F335" t="s">
        <v>1350</v>
      </c>
      <c r="G335" t="s">
        <v>1474</v>
      </c>
      <c r="H335" t="s">
        <v>1824</v>
      </c>
      <c r="I335" t="s">
        <v>1707</v>
      </c>
      <c r="J335" t="s">
        <v>1534</v>
      </c>
      <c r="K335" t="s">
        <v>1827</v>
      </c>
      <c r="L335" t="s">
        <v>1019</v>
      </c>
      <c r="M335" t="s">
        <v>446</v>
      </c>
      <c r="N335" t="s">
        <v>1493</v>
      </c>
      <c r="O335">
        <v>11.148536</v>
      </c>
      <c r="P335">
        <v>31.599430999999999</v>
      </c>
      <c r="Q335" t="s">
        <v>1</v>
      </c>
      <c r="R335" t="s">
        <v>95</v>
      </c>
      <c r="S335">
        <v>60</v>
      </c>
      <c r="T335">
        <v>360</v>
      </c>
      <c r="U335">
        <v>50</v>
      </c>
      <c r="V335">
        <v>258</v>
      </c>
      <c r="Y335">
        <v>47</v>
      </c>
      <c r="Z335">
        <v>246</v>
      </c>
      <c r="AE335">
        <v>3</v>
      </c>
      <c r="AF335">
        <v>12</v>
      </c>
      <c r="AI335" t="s">
        <v>1350</v>
      </c>
      <c r="AJ335" t="s">
        <v>1707</v>
      </c>
      <c r="AK335" t="s">
        <v>1350</v>
      </c>
      <c r="AL335" t="s">
        <v>1692</v>
      </c>
      <c r="AM335" t="s">
        <v>1350</v>
      </c>
      <c r="AN335" t="s">
        <v>1691</v>
      </c>
      <c r="AO335" t="s">
        <v>1745</v>
      </c>
      <c r="AP335" t="s">
        <v>1933</v>
      </c>
      <c r="AQ335" t="s">
        <v>1934</v>
      </c>
      <c r="AR335" t="s">
        <v>1471</v>
      </c>
      <c r="AS335">
        <v>47</v>
      </c>
      <c r="AT335">
        <v>3</v>
      </c>
      <c r="AZ335">
        <v>13</v>
      </c>
      <c r="BA335">
        <v>19</v>
      </c>
      <c r="BB335">
        <v>11</v>
      </c>
      <c r="BC335">
        <v>8</v>
      </c>
      <c r="BD335">
        <v>43</v>
      </c>
      <c r="BE335">
        <v>32</v>
      </c>
      <c r="BF335">
        <v>48</v>
      </c>
      <c r="BG335">
        <v>38</v>
      </c>
      <c r="BH335">
        <v>30</v>
      </c>
      <c r="BI335">
        <v>16</v>
      </c>
      <c r="BJ335" t="s">
        <v>1334</v>
      </c>
      <c r="BK335" t="s">
        <v>2</v>
      </c>
      <c r="BL335" t="s">
        <v>5</v>
      </c>
      <c r="BM335" t="s">
        <v>7</v>
      </c>
      <c r="BN335" t="s">
        <v>7</v>
      </c>
      <c r="BO335" t="s">
        <v>1472</v>
      </c>
      <c r="BP335">
        <v>640</v>
      </c>
      <c r="BQ335">
        <v>145</v>
      </c>
      <c r="BR335">
        <v>113</v>
      </c>
      <c r="BS335" t="s">
        <v>1350</v>
      </c>
      <c r="BT335" t="s">
        <v>1707</v>
      </c>
      <c r="BU335" t="s">
        <v>1824</v>
      </c>
      <c r="BV335" t="s">
        <v>1827</v>
      </c>
      <c r="BW335" t="s">
        <v>1818</v>
      </c>
      <c r="BX335" t="s">
        <v>2077</v>
      </c>
      <c r="BY335" s="44" t="str">
        <f t="shared" si="5"/>
        <v>Show location</v>
      </c>
    </row>
    <row r="336" spans="1:77" x14ac:dyDescent="0.3">
      <c r="A336" s="51" t="s">
        <v>1496</v>
      </c>
      <c r="B336" t="s">
        <v>2650</v>
      </c>
      <c r="C336" t="s">
        <v>2647</v>
      </c>
      <c r="D336" t="s">
        <v>2648</v>
      </c>
      <c r="E336" t="s">
        <v>102</v>
      </c>
      <c r="F336" t="s">
        <v>1350</v>
      </c>
      <c r="G336" t="s">
        <v>1474</v>
      </c>
      <c r="H336" t="s">
        <v>1824</v>
      </c>
      <c r="I336" t="s">
        <v>1707</v>
      </c>
      <c r="J336" t="s">
        <v>1534</v>
      </c>
      <c r="K336" t="s">
        <v>1827</v>
      </c>
      <c r="L336" t="s">
        <v>1020</v>
      </c>
      <c r="M336" t="s">
        <v>50</v>
      </c>
      <c r="N336" t="s">
        <v>1493</v>
      </c>
      <c r="O336">
        <v>11.5528</v>
      </c>
      <c r="P336">
        <v>32.029949999999999</v>
      </c>
      <c r="Q336" t="s">
        <v>1</v>
      </c>
      <c r="R336" t="s">
        <v>95</v>
      </c>
      <c r="S336">
        <v>68</v>
      </c>
      <c r="T336">
        <v>462</v>
      </c>
      <c r="U336">
        <v>103</v>
      </c>
      <c r="V336">
        <v>908</v>
      </c>
      <c r="Y336">
        <v>103</v>
      </c>
      <c r="Z336">
        <v>908</v>
      </c>
      <c r="AI336" t="s">
        <v>1350</v>
      </c>
      <c r="AJ336" t="s">
        <v>1707</v>
      </c>
      <c r="AO336" t="s">
        <v>1745</v>
      </c>
      <c r="AP336" t="s">
        <v>1471</v>
      </c>
      <c r="AQ336" t="s">
        <v>1471</v>
      </c>
      <c r="AR336" t="s">
        <v>1471</v>
      </c>
      <c r="AT336">
        <v>103</v>
      </c>
      <c r="AZ336">
        <v>88</v>
      </c>
      <c r="BA336">
        <v>78</v>
      </c>
      <c r="BB336">
        <v>88</v>
      </c>
      <c r="BC336">
        <v>98</v>
      </c>
      <c r="BD336">
        <v>107</v>
      </c>
      <c r="BE336">
        <v>68</v>
      </c>
      <c r="BF336">
        <v>117</v>
      </c>
      <c r="BG336">
        <v>137</v>
      </c>
      <c r="BH336">
        <v>49</v>
      </c>
      <c r="BI336">
        <v>78</v>
      </c>
      <c r="BJ336" t="s">
        <v>1676</v>
      </c>
      <c r="BK336" t="s">
        <v>2</v>
      </c>
      <c r="BL336" t="s">
        <v>7</v>
      </c>
      <c r="BM336" t="s">
        <v>5</v>
      </c>
      <c r="BN336" t="s">
        <v>7</v>
      </c>
      <c r="BO336" t="s">
        <v>1472</v>
      </c>
      <c r="BP336">
        <v>619</v>
      </c>
      <c r="BQ336">
        <v>449</v>
      </c>
      <c r="BR336">
        <v>459</v>
      </c>
      <c r="BS336" t="s">
        <v>1350</v>
      </c>
      <c r="BT336" t="s">
        <v>1707</v>
      </c>
      <c r="BU336" t="s">
        <v>1824</v>
      </c>
      <c r="BV336" t="s">
        <v>1827</v>
      </c>
      <c r="BW336" t="s">
        <v>1818</v>
      </c>
      <c r="BX336" t="s">
        <v>2018</v>
      </c>
      <c r="BY336" s="44" t="str">
        <f t="shared" si="5"/>
        <v>Show location</v>
      </c>
    </row>
    <row r="337" spans="1:77" x14ac:dyDescent="0.3">
      <c r="A337" s="51" t="s">
        <v>1481</v>
      </c>
      <c r="B337" t="s">
        <v>2650</v>
      </c>
      <c r="C337" t="s">
        <v>2647</v>
      </c>
      <c r="D337" t="s">
        <v>2648</v>
      </c>
      <c r="E337" t="s">
        <v>102</v>
      </c>
      <c r="F337" t="s">
        <v>1350</v>
      </c>
      <c r="G337" t="s">
        <v>1474</v>
      </c>
      <c r="H337" t="s">
        <v>1824</v>
      </c>
      <c r="I337" t="s">
        <v>1707</v>
      </c>
      <c r="J337" t="s">
        <v>1534</v>
      </c>
      <c r="K337" t="s">
        <v>1827</v>
      </c>
      <c r="L337" t="s">
        <v>1021</v>
      </c>
      <c r="M337" t="s">
        <v>447</v>
      </c>
      <c r="N337" t="s">
        <v>1493</v>
      </c>
      <c r="O337">
        <v>11.843030000000001</v>
      </c>
      <c r="P337">
        <v>31.235990990000001</v>
      </c>
      <c r="Q337" t="s">
        <v>1</v>
      </c>
      <c r="R337" t="s">
        <v>95</v>
      </c>
      <c r="S337">
        <v>1400</v>
      </c>
      <c r="T337">
        <v>8400</v>
      </c>
      <c r="U337">
        <v>110</v>
      </c>
      <c r="V337">
        <v>690</v>
      </c>
      <c r="Y337">
        <v>100</v>
      </c>
      <c r="Z337">
        <v>640</v>
      </c>
      <c r="AC337">
        <v>10</v>
      </c>
      <c r="AD337">
        <v>50</v>
      </c>
      <c r="AI337" t="s">
        <v>1350</v>
      </c>
      <c r="AJ337" t="s">
        <v>1707</v>
      </c>
      <c r="AO337" t="s">
        <v>1745</v>
      </c>
      <c r="AP337" t="s">
        <v>1933</v>
      </c>
      <c r="AQ337" t="s">
        <v>1934</v>
      </c>
      <c r="AR337" t="s">
        <v>1471</v>
      </c>
      <c r="AS337">
        <v>100</v>
      </c>
      <c r="AT337">
        <v>10</v>
      </c>
      <c r="AZ337">
        <v>67</v>
      </c>
      <c r="BA337">
        <v>43</v>
      </c>
      <c r="BB337">
        <v>55</v>
      </c>
      <c r="BC337">
        <v>61</v>
      </c>
      <c r="BD337">
        <v>85</v>
      </c>
      <c r="BE337">
        <v>79</v>
      </c>
      <c r="BF337">
        <v>92</v>
      </c>
      <c r="BG337">
        <v>116</v>
      </c>
      <c r="BH337">
        <v>49</v>
      </c>
      <c r="BI337">
        <v>43</v>
      </c>
      <c r="BJ337" t="s">
        <v>1676</v>
      </c>
      <c r="BK337" t="s">
        <v>2</v>
      </c>
      <c r="BL337" t="s">
        <v>5</v>
      </c>
      <c r="BM337" t="s">
        <v>7</v>
      </c>
      <c r="BN337" t="s">
        <v>7</v>
      </c>
      <c r="BO337" t="s">
        <v>1472</v>
      </c>
      <c r="BP337">
        <v>638</v>
      </c>
      <c r="BQ337">
        <v>348</v>
      </c>
      <c r="BR337">
        <v>342</v>
      </c>
      <c r="BS337" t="s">
        <v>1350</v>
      </c>
      <c r="BT337" t="s">
        <v>1707</v>
      </c>
      <c r="BU337" t="s">
        <v>1814</v>
      </c>
      <c r="BV337" t="s">
        <v>1827</v>
      </c>
      <c r="BW337" t="s">
        <v>1816</v>
      </c>
      <c r="BX337" t="s">
        <v>1998</v>
      </c>
      <c r="BY337" s="44" t="str">
        <f t="shared" si="5"/>
        <v>Show location</v>
      </c>
    </row>
    <row r="338" spans="1:77" x14ac:dyDescent="0.3">
      <c r="A338" s="51" t="s">
        <v>1489</v>
      </c>
      <c r="B338" t="s">
        <v>2650</v>
      </c>
      <c r="C338" t="s">
        <v>2647</v>
      </c>
      <c r="D338" t="s">
        <v>2648</v>
      </c>
      <c r="E338" t="s">
        <v>102</v>
      </c>
      <c r="F338" t="s">
        <v>1350</v>
      </c>
      <c r="G338" t="s">
        <v>1474</v>
      </c>
      <c r="H338" t="s">
        <v>1824</v>
      </c>
      <c r="I338" t="s">
        <v>1707</v>
      </c>
      <c r="J338" t="s">
        <v>1534</v>
      </c>
      <c r="K338" t="s">
        <v>1827</v>
      </c>
      <c r="L338" t="s">
        <v>1022</v>
      </c>
      <c r="M338" t="s">
        <v>448</v>
      </c>
      <c r="N338" t="s">
        <v>1493</v>
      </c>
      <c r="O338">
        <v>11.47949</v>
      </c>
      <c r="P338">
        <v>31.215630000000001</v>
      </c>
      <c r="Q338" t="s">
        <v>6</v>
      </c>
      <c r="R338" t="s">
        <v>1497</v>
      </c>
      <c r="S338">
        <v>38</v>
      </c>
      <c r="T338">
        <v>120</v>
      </c>
      <c r="U338">
        <v>266</v>
      </c>
      <c r="V338">
        <v>1596</v>
      </c>
      <c r="Y338">
        <v>250</v>
      </c>
      <c r="Z338">
        <v>1500</v>
      </c>
      <c r="AG338">
        <v>16</v>
      </c>
      <c r="AH338">
        <v>96</v>
      </c>
      <c r="AI338" t="s">
        <v>1350</v>
      </c>
      <c r="AJ338" t="s">
        <v>1707</v>
      </c>
      <c r="AK338" t="s">
        <v>1350</v>
      </c>
      <c r="AL338" t="s">
        <v>1392</v>
      </c>
      <c r="AO338" t="s">
        <v>1745</v>
      </c>
      <c r="AP338" t="s">
        <v>1939</v>
      </c>
      <c r="AQ338" t="s">
        <v>1946</v>
      </c>
      <c r="AR338" t="s">
        <v>1471</v>
      </c>
      <c r="AS338">
        <v>150</v>
      </c>
      <c r="AT338">
        <v>50</v>
      </c>
      <c r="AU338">
        <v>50</v>
      </c>
      <c r="AY338">
        <v>16</v>
      </c>
      <c r="AZ338">
        <v>122</v>
      </c>
      <c r="BA338">
        <v>102</v>
      </c>
      <c r="BB338">
        <v>143</v>
      </c>
      <c r="BC338">
        <v>163</v>
      </c>
      <c r="BD338">
        <v>183</v>
      </c>
      <c r="BE338">
        <v>201</v>
      </c>
      <c r="BF338">
        <v>194</v>
      </c>
      <c r="BG338">
        <v>243</v>
      </c>
      <c r="BH338">
        <v>143</v>
      </c>
      <c r="BI338">
        <v>102</v>
      </c>
      <c r="BJ338" t="s">
        <v>1676</v>
      </c>
      <c r="BK338" t="s">
        <v>2</v>
      </c>
      <c r="BL338" t="s">
        <v>5</v>
      </c>
      <c r="BM338" t="s">
        <v>7</v>
      </c>
      <c r="BN338" t="s">
        <v>7</v>
      </c>
      <c r="BO338" t="s">
        <v>1472</v>
      </c>
      <c r="BP338">
        <v>1584</v>
      </c>
      <c r="BQ338">
        <v>785</v>
      </c>
      <c r="BR338">
        <v>811</v>
      </c>
      <c r="BS338" t="s">
        <v>1350</v>
      </c>
      <c r="BT338" t="s">
        <v>1707</v>
      </c>
      <c r="BU338" t="s">
        <v>1824</v>
      </c>
      <c r="BV338" t="s">
        <v>1827</v>
      </c>
      <c r="BW338" t="s">
        <v>1818</v>
      </c>
      <c r="BX338" t="s">
        <v>1976</v>
      </c>
      <c r="BY338" s="44" t="str">
        <f t="shared" si="5"/>
        <v>Show location</v>
      </c>
    </row>
    <row r="339" spans="1:77" x14ac:dyDescent="0.3">
      <c r="A339" s="51" t="s">
        <v>1494</v>
      </c>
      <c r="B339" t="s">
        <v>2650</v>
      </c>
      <c r="C339" t="s">
        <v>2647</v>
      </c>
      <c r="D339" t="s">
        <v>2648</v>
      </c>
      <c r="E339" t="s">
        <v>102</v>
      </c>
      <c r="F339" t="s">
        <v>1350</v>
      </c>
      <c r="G339" t="s">
        <v>1474</v>
      </c>
      <c r="H339" t="s">
        <v>1824</v>
      </c>
      <c r="I339" t="s">
        <v>1707</v>
      </c>
      <c r="J339" t="s">
        <v>1534</v>
      </c>
      <c r="K339" t="s">
        <v>1827</v>
      </c>
      <c r="L339" t="s">
        <v>1023</v>
      </c>
      <c r="M339" t="s">
        <v>449</v>
      </c>
      <c r="N339" t="s">
        <v>1493</v>
      </c>
      <c r="O339">
        <v>11.45437566</v>
      </c>
      <c r="P339">
        <v>31.235990990000001</v>
      </c>
      <c r="Q339" t="s">
        <v>6</v>
      </c>
      <c r="R339" t="s">
        <v>1497</v>
      </c>
      <c r="S339">
        <v>84</v>
      </c>
      <c r="T339">
        <v>504</v>
      </c>
      <c r="U339">
        <v>148</v>
      </c>
      <c r="V339">
        <v>812</v>
      </c>
      <c r="Y339">
        <v>128</v>
      </c>
      <c r="Z339">
        <v>730</v>
      </c>
      <c r="AE339">
        <v>12</v>
      </c>
      <c r="AF339">
        <v>34</v>
      </c>
      <c r="AG339">
        <v>8</v>
      </c>
      <c r="AH339">
        <v>48</v>
      </c>
      <c r="AI339" t="s">
        <v>1350</v>
      </c>
      <c r="AJ339" t="s">
        <v>1707</v>
      </c>
      <c r="AO339" t="s">
        <v>1745</v>
      </c>
      <c r="AP339" t="s">
        <v>1933</v>
      </c>
      <c r="AQ339" t="s">
        <v>1934</v>
      </c>
      <c r="AR339" t="s">
        <v>1471</v>
      </c>
      <c r="AS339">
        <v>128</v>
      </c>
      <c r="AT339">
        <v>12</v>
      </c>
      <c r="AY339">
        <v>8</v>
      </c>
      <c r="AZ339">
        <v>34</v>
      </c>
      <c r="BA339">
        <v>48</v>
      </c>
      <c r="BB339">
        <v>61</v>
      </c>
      <c r="BC339">
        <v>68</v>
      </c>
      <c r="BD339">
        <v>89</v>
      </c>
      <c r="BE339">
        <v>102</v>
      </c>
      <c r="BF339">
        <v>116</v>
      </c>
      <c r="BG339">
        <v>144</v>
      </c>
      <c r="BH339">
        <v>68</v>
      </c>
      <c r="BI339">
        <v>82</v>
      </c>
      <c r="BJ339" t="s">
        <v>1676</v>
      </c>
      <c r="BK339" t="s">
        <v>2</v>
      </c>
      <c r="BL339" t="s">
        <v>5</v>
      </c>
      <c r="BM339" t="s">
        <v>7</v>
      </c>
      <c r="BN339" t="s">
        <v>7</v>
      </c>
      <c r="BO339" t="s">
        <v>1472</v>
      </c>
      <c r="BP339">
        <v>646</v>
      </c>
      <c r="BQ339">
        <v>368</v>
      </c>
      <c r="BR339">
        <v>444</v>
      </c>
      <c r="BS339" t="s">
        <v>1350</v>
      </c>
      <c r="BT339" t="s">
        <v>1707</v>
      </c>
      <c r="BU339" t="s">
        <v>1814</v>
      </c>
      <c r="BV339" t="s">
        <v>1827</v>
      </c>
      <c r="BW339" t="s">
        <v>1816</v>
      </c>
      <c r="BX339" t="s">
        <v>2100</v>
      </c>
      <c r="BY339" s="44" t="str">
        <f t="shared" si="5"/>
        <v>Show location</v>
      </c>
    </row>
    <row r="340" spans="1:77" x14ac:dyDescent="0.3">
      <c r="A340" s="51" t="s">
        <v>1613</v>
      </c>
      <c r="B340" t="s">
        <v>2650</v>
      </c>
      <c r="C340" t="s">
        <v>2647</v>
      </c>
      <c r="D340" t="s">
        <v>2648</v>
      </c>
      <c r="E340" t="s">
        <v>102</v>
      </c>
      <c r="F340" t="s">
        <v>1350</v>
      </c>
      <c r="G340" t="s">
        <v>1474</v>
      </c>
      <c r="H340" t="s">
        <v>1824</v>
      </c>
      <c r="I340" t="s">
        <v>1692</v>
      </c>
      <c r="J340" t="s">
        <v>1535</v>
      </c>
      <c r="K340" t="s">
        <v>1882</v>
      </c>
      <c r="L340" t="s">
        <v>1024</v>
      </c>
      <c r="M340" t="s">
        <v>450</v>
      </c>
      <c r="N340" t="s">
        <v>1470</v>
      </c>
      <c r="O340">
        <v>12.10539</v>
      </c>
      <c r="P340">
        <v>30.912230000000001</v>
      </c>
      <c r="Q340" t="s">
        <v>1</v>
      </c>
      <c r="R340" t="s">
        <v>95</v>
      </c>
      <c r="S340">
        <v>6</v>
      </c>
      <c r="T340">
        <v>30</v>
      </c>
      <c r="U340">
        <v>2</v>
      </c>
      <c r="V340">
        <v>13</v>
      </c>
      <c r="AE340">
        <v>2</v>
      </c>
      <c r="AF340">
        <v>13</v>
      </c>
      <c r="AI340" t="s">
        <v>1350</v>
      </c>
      <c r="AJ340" t="s">
        <v>1692</v>
      </c>
      <c r="AO340" t="s">
        <v>1745</v>
      </c>
      <c r="AP340" t="s">
        <v>1471</v>
      </c>
      <c r="AQ340" t="s">
        <v>1471</v>
      </c>
      <c r="AR340" t="s">
        <v>1471</v>
      </c>
      <c r="AY340">
        <v>2</v>
      </c>
      <c r="AZ340">
        <v>1</v>
      </c>
      <c r="BA340">
        <v>0</v>
      </c>
      <c r="BB340">
        <v>3</v>
      </c>
      <c r="BC340">
        <v>2</v>
      </c>
      <c r="BD340">
        <v>3</v>
      </c>
      <c r="BE340">
        <v>2</v>
      </c>
      <c r="BF340">
        <v>1</v>
      </c>
      <c r="BG340">
        <v>1</v>
      </c>
      <c r="BH340">
        <v>0</v>
      </c>
      <c r="BI340">
        <v>0</v>
      </c>
      <c r="BJ340" t="s">
        <v>1676</v>
      </c>
      <c r="BK340" t="s">
        <v>2</v>
      </c>
      <c r="BL340" t="s">
        <v>5</v>
      </c>
      <c r="BM340" t="s">
        <v>5</v>
      </c>
      <c r="BN340" t="s">
        <v>5</v>
      </c>
      <c r="BO340" t="s">
        <v>1472</v>
      </c>
      <c r="BP340">
        <v>1531</v>
      </c>
      <c r="BQ340">
        <v>8</v>
      </c>
      <c r="BR340">
        <v>5</v>
      </c>
      <c r="BS340" t="s">
        <v>1350</v>
      </c>
      <c r="BT340" t="s">
        <v>1692</v>
      </c>
      <c r="BU340" t="s">
        <v>1824</v>
      </c>
      <c r="BV340" t="s">
        <v>1882</v>
      </c>
      <c r="BW340" t="s">
        <v>1818</v>
      </c>
      <c r="BX340" t="s">
        <v>2471</v>
      </c>
      <c r="BY340" s="44" t="str">
        <f t="shared" si="5"/>
        <v>Show location</v>
      </c>
    </row>
    <row r="341" spans="1:77" x14ac:dyDescent="0.3">
      <c r="A341" s="51" t="s">
        <v>1542</v>
      </c>
      <c r="B341" t="s">
        <v>2650</v>
      </c>
      <c r="C341" t="s">
        <v>2647</v>
      </c>
      <c r="D341" t="s">
        <v>2648</v>
      </c>
      <c r="E341" t="s">
        <v>102</v>
      </c>
      <c r="F341" t="s">
        <v>1350</v>
      </c>
      <c r="G341" t="s">
        <v>1474</v>
      </c>
      <c r="H341" t="s">
        <v>1824</v>
      </c>
      <c r="I341" t="s">
        <v>1692</v>
      </c>
      <c r="J341" t="s">
        <v>1535</v>
      </c>
      <c r="K341" t="s">
        <v>1882</v>
      </c>
      <c r="L341" t="s">
        <v>1025</v>
      </c>
      <c r="M341" t="s">
        <v>451</v>
      </c>
      <c r="N341" t="s">
        <v>1470</v>
      </c>
      <c r="O341">
        <v>12.103540000000001</v>
      </c>
      <c r="P341">
        <v>30.893160000000002</v>
      </c>
      <c r="Q341" t="s">
        <v>1</v>
      </c>
      <c r="R341" t="s">
        <v>95</v>
      </c>
      <c r="S341">
        <v>9</v>
      </c>
      <c r="T341">
        <v>27</v>
      </c>
      <c r="U341">
        <v>5</v>
      </c>
      <c r="V341">
        <v>30</v>
      </c>
      <c r="AE341">
        <v>5</v>
      </c>
      <c r="AF341">
        <v>30</v>
      </c>
      <c r="AI341" t="s">
        <v>1350</v>
      </c>
      <c r="AJ341" t="s">
        <v>1692</v>
      </c>
      <c r="AO341" t="s">
        <v>1745</v>
      </c>
      <c r="AP341" t="s">
        <v>1933</v>
      </c>
      <c r="AQ341" t="s">
        <v>1946</v>
      </c>
      <c r="AR341" t="s">
        <v>1471</v>
      </c>
      <c r="AY341">
        <v>5</v>
      </c>
      <c r="AZ341">
        <v>2</v>
      </c>
      <c r="BA341">
        <v>2</v>
      </c>
      <c r="BB341">
        <v>3</v>
      </c>
      <c r="BC341">
        <v>4</v>
      </c>
      <c r="BD341">
        <v>4</v>
      </c>
      <c r="BE341">
        <v>4</v>
      </c>
      <c r="BF341">
        <v>6</v>
      </c>
      <c r="BG341">
        <v>5</v>
      </c>
      <c r="BH341">
        <v>0</v>
      </c>
      <c r="BI341">
        <v>0</v>
      </c>
      <c r="BJ341" t="s">
        <v>1676</v>
      </c>
      <c r="BK341" t="s">
        <v>2</v>
      </c>
      <c r="BL341" t="s">
        <v>5</v>
      </c>
      <c r="BM341" t="s">
        <v>5</v>
      </c>
      <c r="BN341" t="s">
        <v>7</v>
      </c>
      <c r="BO341" t="s">
        <v>1472</v>
      </c>
      <c r="BP341">
        <v>634</v>
      </c>
      <c r="BQ341">
        <v>15</v>
      </c>
      <c r="BR341">
        <v>15</v>
      </c>
      <c r="BS341" t="s">
        <v>1350</v>
      </c>
      <c r="BT341" t="s">
        <v>1692</v>
      </c>
      <c r="BU341" t="s">
        <v>1824</v>
      </c>
      <c r="BV341" t="s">
        <v>1882</v>
      </c>
      <c r="BW341" t="s">
        <v>1818</v>
      </c>
      <c r="BX341" t="s">
        <v>2285</v>
      </c>
      <c r="BY341" s="44" t="str">
        <f t="shared" si="5"/>
        <v>Show location</v>
      </c>
    </row>
    <row r="342" spans="1:77" x14ac:dyDescent="0.3">
      <c r="A342" s="51" t="s">
        <v>1539</v>
      </c>
      <c r="B342" t="s">
        <v>2650</v>
      </c>
      <c r="C342" t="s">
        <v>2647</v>
      </c>
      <c r="D342" t="s">
        <v>2648</v>
      </c>
      <c r="E342" t="s">
        <v>102</v>
      </c>
      <c r="F342" t="s">
        <v>1350</v>
      </c>
      <c r="G342" t="s">
        <v>1474</v>
      </c>
      <c r="H342" t="s">
        <v>1824</v>
      </c>
      <c r="I342" t="s">
        <v>1692</v>
      </c>
      <c r="J342" t="s">
        <v>1535</v>
      </c>
      <c r="K342" t="s">
        <v>1882</v>
      </c>
      <c r="L342" t="s">
        <v>1026</v>
      </c>
      <c r="M342" t="s">
        <v>452</v>
      </c>
      <c r="N342" t="s">
        <v>1470</v>
      </c>
      <c r="O342">
        <v>12.06485</v>
      </c>
      <c r="P342">
        <v>30.924769999999999</v>
      </c>
      <c r="Q342" t="s">
        <v>1</v>
      </c>
      <c r="R342" t="s">
        <v>95</v>
      </c>
      <c r="U342">
        <v>25</v>
      </c>
      <c r="V342">
        <v>150</v>
      </c>
      <c r="AE342">
        <v>25</v>
      </c>
      <c r="AF342">
        <v>150</v>
      </c>
      <c r="AI342" t="s">
        <v>1350</v>
      </c>
      <c r="AJ342" t="s">
        <v>1692</v>
      </c>
      <c r="AK342" t="s">
        <v>1350</v>
      </c>
      <c r="AL342" t="s">
        <v>1387</v>
      </c>
      <c r="AO342" t="s">
        <v>1745</v>
      </c>
      <c r="AP342" t="s">
        <v>1471</v>
      </c>
      <c r="AQ342" t="s">
        <v>1471</v>
      </c>
      <c r="AR342" t="s">
        <v>1471</v>
      </c>
      <c r="AY342">
        <v>25</v>
      </c>
      <c r="AZ342">
        <v>4</v>
      </c>
      <c r="BA342">
        <v>4</v>
      </c>
      <c r="BB342">
        <v>11</v>
      </c>
      <c r="BC342">
        <v>4</v>
      </c>
      <c r="BD342">
        <v>25</v>
      </c>
      <c r="BE342">
        <v>16</v>
      </c>
      <c r="BF342">
        <v>32</v>
      </c>
      <c r="BG342">
        <v>43</v>
      </c>
      <c r="BH342">
        <v>4</v>
      </c>
      <c r="BI342">
        <v>7</v>
      </c>
      <c r="BJ342" t="s">
        <v>1676</v>
      </c>
      <c r="BK342" t="s">
        <v>2</v>
      </c>
      <c r="BL342" t="s">
        <v>5</v>
      </c>
      <c r="BM342" t="s">
        <v>7</v>
      </c>
      <c r="BN342" t="s">
        <v>5</v>
      </c>
      <c r="BO342" t="s">
        <v>1472</v>
      </c>
      <c r="BP342">
        <v>623</v>
      </c>
      <c r="BQ342">
        <v>76</v>
      </c>
      <c r="BR342">
        <v>74</v>
      </c>
      <c r="BS342" t="s">
        <v>1350</v>
      </c>
      <c r="BT342" t="s">
        <v>1692</v>
      </c>
      <c r="BU342" t="s">
        <v>1814</v>
      </c>
      <c r="BV342" t="s">
        <v>1882</v>
      </c>
      <c r="BW342" t="s">
        <v>1816</v>
      </c>
      <c r="BX342" t="s">
        <v>2263</v>
      </c>
      <c r="BY342" s="44" t="str">
        <f t="shared" si="5"/>
        <v>Show location</v>
      </c>
    </row>
    <row r="343" spans="1:77" x14ac:dyDescent="0.3">
      <c r="A343" s="51" t="s">
        <v>1623</v>
      </c>
      <c r="B343" t="s">
        <v>2650</v>
      </c>
      <c r="C343" t="s">
        <v>2647</v>
      </c>
      <c r="D343" t="s">
        <v>2648</v>
      </c>
      <c r="E343" t="s">
        <v>102</v>
      </c>
      <c r="F343" t="s">
        <v>1350</v>
      </c>
      <c r="G343" t="s">
        <v>1474</v>
      </c>
      <c r="H343" t="s">
        <v>1824</v>
      </c>
      <c r="I343" t="s">
        <v>1692</v>
      </c>
      <c r="J343" t="s">
        <v>1535</v>
      </c>
      <c r="K343" t="s">
        <v>1882</v>
      </c>
      <c r="L343" t="s">
        <v>1027</v>
      </c>
      <c r="M343" t="s">
        <v>453</v>
      </c>
      <c r="N343" t="s">
        <v>1470</v>
      </c>
      <c r="O343">
        <v>11.73386</v>
      </c>
      <c r="P343">
        <v>30.823640000000001</v>
      </c>
      <c r="Q343" t="s">
        <v>1</v>
      </c>
      <c r="R343" t="s">
        <v>95</v>
      </c>
      <c r="S343">
        <v>93</v>
      </c>
      <c r="T343">
        <v>93</v>
      </c>
      <c r="U343">
        <v>50</v>
      </c>
      <c r="V343">
        <v>470</v>
      </c>
      <c r="Y343">
        <v>30</v>
      </c>
      <c r="Z343">
        <v>300</v>
      </c>
      <c r="AA343">
        <v>10</v>
      </c>
      <c r="AB343">
        <v>60</v>
      </c>
      <c r="AC343">
        <v>6</v>
      </c>
      <c r="AD343">
        <v>75</v>
      </c>
      <c r="AE343">
        <v>4</v>
      </c>
      <c r="AF343">
        <v>35</v>
      </c>
      <c r="AI343" t="s">
        <v>1350</v>
      </c>
      <c r="AJ343" t="s">
        <v>1708</v>
      </c>
      <c r="AK343" t="s">
        <v>1350</v>
      </c>
      <c r="AL343" t="s">
        <v>1387</v>
      </c>
      <c r="AO343" t="s">
        <v>1745</v>
      </c>
      <c r="AP343" t="s">
        <v>1946</v>
      </c>
      <c r="AQ343" t="s">
        <v>1471</v>
      </c>
      <c r="AR343" t="s">
        <v>1471</v>
      </c>
      <c r="AT343">
        <v>15</v>
      </c>
      <c r="AY343">
        <v>35</v>
      </c>
      <c r="AZ343">
        <v>21</v>
      </c>
      <c r="BA343">
        <v>30</v>
      </c>
      <c r="BB343">
        <v>38</v>
      </c>
      <c r="BC343">
        <v>30</v>
      </c>
      <c r="BD343">
        <v>53</v>
      </c>
      <c r="BE343">
        <v>50</v>
      </c>
      <c r="BF343">
        <v>103</v>
      </c>
      <c r="BG343">
        <v>118</v>
      </c>
      <c r="BH343">
        <v>12</v>
      </c>
      <c r="BI343">
        <v>15</v>
      </c>
      <c r="BJ343" t="s">
        <v>1334</v>
      </c>
      <c r="BK343" t="s">
        <v>2</v>
      </c>
      <c r="BL343" t="s">
        <v>5</v>
      </c>
      <c r="BM343" t="s">
        <v>3</v>
      </c>
      <c r="BN343" t="s">
        <v>5</v>
      </c>
      <c r="BO343" t="s">
        <v>1480</v>
      </c>
      <c r="BP343">
        <v>1590</v>
      </c>
      <c r="BQ343">
        <v>227</v>
      </c>
      <c r="BR343">
        <v>243</v>
      </c>
      <c r="BS343" t="s">
        <v>1350</v>
      </c>
      <c r="BT343" t="s">
        <v>1692</v>
      </c>
      <c r="BU343" t="s">
        <v>1824</v>
      </c>
      <c r="BV343" t="s">
        <v>1882</v>
      </c>
      <c r="BW343" t="s">
        <v>1818</v>
      </c>
      <c r="BX343" t="s">
        <v>2503</v>
      </c>
      <c r="BY343" s="44" t="str">
        <f t="shared" si="5"/>
        <v>Show location</v>
      </c>
    </row>
    <row r="344" spans="1:77" x14ac:dyDescent="0.3">
      <c r="A344" s="51" t="s">
        <v>1618</v>
      </c>
      <c r="B344" t="s">
        <v>2650</v>
      </c>
      <c r="C344" t="s">
        <v>2647</v>
      </c>
      <c r="D344" t="s">
        <v>2648</v>
      </c>
      <c r="E344" t="s">
        <v>102</v>
      </c>
      <c r="F344" t="s">
        <v>1350</v>
      </c>
      <c r="G344" t="s">
        <v>1474</v>
      </c>
      <c r="H344" t="s">
        <v>1824</v>
      </c>
      <c r="I344" t="s">
        <v>1692</v>
      </c>
      <c r="J344" t="s">
        <v>1535</v>
      </c>
      <c r="K344" t="s">
        <v>1882</v>
      </c>
      <c r="L344" t="s">
        <v>454</v>
      </c>
      <c r="M344" t="s">
        <v>455</v>
      </c>
      <c r="N344" t="s">
        <v>1470</v>
      </c>
      <c r="O344">
        <v>12.136749999999999</v>
      </c>
      <c r="P344">
        <v>30.92502</v>
      </c>
      <c r="Q344" t="s">
        <v>1</v>
      </c>
      <c r="R344" t="s">
        <v>95</v>
      </c>
      <c r="S344">
        <v>72</v>
      </c>
      <c r="T344">
        <v>529</v>
      </c>
      <c r="U344">
        <v>56</v>
      </c>
      <c r="V344">
        <v>335</v>
      </c>
      <c r="AE344">
        <v>56</v>
      </c>
      <c r="AF344">
        <v>335</v>
      </c>
      <c r="AI344" t="s">
        <v>1350</v>
      </c>
      <c r="AJ344" t="s">
        <v>1387</v>
      </c>
      <c r="AK344" t="s">
        <v>1350</v>
      </c>
      <c r="AL344" t="s">
        <v>1692</v>
      </c>
      <c r="AM344" t="s">
        <v>1350</v>
      </c>
      <c r="AN344" t="s">
        <v>1691</v>
      </c>
      <c r="AO344" t="s">
        <v>1745</v>
      </c>
      <c r="AP344" t="s">
        <v>1471</v>
      </c>
      <c r="AQ344" t="s">
        <v>1471</v>
      </c>
      <c r="AR344" t="s">
        <v>1471</v>
      </c>
      <c r="AY344">
        <v>56</v>
      </c>
      <c r="AZ344">
        <v>7</v>
      </c>
      <c r="BA344">
        <v>13</v>
      </c>
      <c r="BB344">
        <v>20</v>
      </c>
      <c r="BC344">
        <v>27</v>
      </c>
      <c r="BD344">
        <v>34</v>
      </c>
      <c r="BE344">
        <v>47</v>
      </c>
      <c r="BF344">
        <v>80</v>
      </c>
      <c r="BG344">
        <v>87</v>
      </c>
      <c r="BH344">
        <v>13</v>
      </c>
      <c r="BI344">
        <v>7</v>
      </c>
      <c r="BJ344" t="s">
        <v>1676</v>
      </c>
      <c r="BK344" t="s">
        <v>2</v>
      </c>
      <c r="BL344" t="s">
        <v>5</v>
      </c>
      <c r="BM344" t="s">
        <v>5</v>
      </c>
      <c r="BN344" t="s">
        <v>5</v>
      </c>
      <c r="BO344" t="s">
        <v>1472</v>
      </c>
      <c r="BP344">
        <v>1535</v>
      </c>
      <c r="BQ344">
        <v>154</v>
      </c>
      <c r="BR344">
        <v>181</v>
      </c>
      <c r="BS344" t="s">
        <v>1350</v>
      </c>
      <c r="BT344" t="s">
        <v>1692</v>
      </c>
      <c r="BU344" t="s">
        <v>1824</v>
      </c>
      <c r="BV344" t="s">
        <v>1882</v>
      </c>
      <c r="BW344" t="s">
        <v>1818</v>
      </c>
      <c r="BX344" t="s">
        <v>2479</v>
      </c>
      <c r="BY344" s="44" t="str">
        <f t="shared" si="5"/>
        <v>Show location</v>
      </c>
    </row>
    <row r="345" spans="1:77" x14ac:dyDescent="0.3">
      <c r="A345" s="51" t="s">
        <v>1617</v>
      </c>
      <c r="B345" t="s">
        <v>2650</v>
      </c>
      <c r="C345" t="s">
        <v>2647</v>
      </c>
      <c r="D345" t="s">
        <v>2648</v>
      </c>
      <c r="E345" t="s">
        <v>102</v>
      </c>
      <c r="F345" t="s">
        <v>1350</v>
      </c>
      <c r="G345" t="s">
        <v>1474</v>
      </c>
      <c r="H345" t="s">
        <v>1824</v>
      </c>
      <c r="I345" t="s">
        <v>1692</v>
      </c>
      <c r="J345" t="s">
        <v>1535</v>
      </c>
      <c r="K345" t="s">
        <v>1882</v>
      </c>
      <c r="L345" t="s">
        <v>1028</v>
      </c>
      <c r="M345" t="s">
        <v>456</v>
      </c>
      <c r="N345" t="s">
        <v>1470</v>
      </c>
      <c r="O345">
        <v>12.25062</v>
      </c>
      <c r="P345">
        <v>30.943539999999999</v>
      </c>
      <c r="Q345" t="s">
        <v>1</v>
      </c>
      <c r="R345" t="s">
        <v>95</v>
      </c>
      <c r="S345">
        <v>276</v>
      </c>
      <c r="T345">
        <v>2036</v>
      </c>
      <c r="U345">
        <v>269</v>
      </c>
      <c r="V345">
        <v>1640</v>
      </c>
      <c r="AE345">
        <v>269</v>
      </c>
      <c r="AF345">
        <v>1640</v>
      </c>
      <c r="AI345" t="s">
        <v>1350</v>
      </c>
      <c r="AJ345" t="s">
        <v>1692</v>
      </c>
      <c r="AO345" t="s">
        <v>1745</v>
      </c>
      <c r="AP345" t="s">
        <v>1471</v>
      </c>
      <c r="AQ345" t="s">
        <v>1471</v>
      </c>
      <c r="AR345" t="s">
        <v>1471</v>
      </c>
      <c r="AY345">
        <v>269</v>
      </c>
      <c r="AZ345">
        <v>49</v>
      </c>
      <c r="BA345">
        <v>98</v>
      </c>
      <c r="BB345">
        <v>147</v>
      </c>
      <c r="BC345">
        <v>171</v>
      </c>
      <c r="BD345">
        <v>220</v>
      </c>
      <c r="BE345">
        <v>295</v>
      </c>
      <c r="BF345">
        <v>269</v>
      </c>
      <c r="BG345">
        <v>318</v>
      </c>
      <c r="BH345">
        <v>24</v>
      </c>
      <c r="BI345">
        <v>49</v>
      </c>
      <c r="BJ345" t="s">
        <v>1676</v>
      </c>
      <c r="BK345" t="s">
        <v>2</v>
      </c>
      <c r="BL345" t="s">
        <v>5</v>
      </c>
      <c r="BM345" t="s">
        <v>3</v>
      </c>
      <c r="BN345" t="s">
        <v>5</v>
      </c>
      <c r="BO345" t="s">
        <v>1472</v>
      </c>
      <c r="BP345">
        <v>1525</v>
      </c>
      <c r="BQ345">
        <v>709</v>
      </c>
      <c r="BR345">
        <v>931</v>
      </c>
      <c r="BS345" t="s">
        <v>1350</v>
      </c>
      <c r="BT345" t="s">
        <v>1692</v>
      </c>
      <c r="BU345" t="s">
        <v>1824</v>
      </c>
      <c r="BV345" t="s">
        <v>1882</v>
      </c>
      <c r="BW345" t="s">
        <v>1818</v>
      </c>
      <c r="BX345" t="s">
        <v>2476</v>
      </c>
      <c r="BY345" s="44" t="str">
        <f t="shared" si="5"/>
        <v>Show location</v>
      </c>
    </row>
    <row r="346" spans="1:77" x14ac:dyDescent="0.3">
      <c r="A346" s="51" t="s">
        <v>1613</v>
      </c>
      <c r="B346" t="s">
        <v>2650</v>
      </c>
      <c r="C346" t="s">
        <v>2647</v>
      </c>
      <c r="D346" t="s">
        <v>2648</v>
      </c>
      <c r="E346" t="s">
        <v>102</v>
      </c>
      <c r="F346" t="s">
        <v>1350</v>
      </c>
      <c r="G346" t="s">
        <v>1474</v>
      </c>
      <c r="H346" t="s">
        <v>1824</v>
      </c>
      <c r="I346" t="s">
        <v>1692</v>
      </c>
      <c r="J346" t="s">
        <v>1535</v>
      </c>
      <c r="K346" t="s">
        <v>1882</v>
      </c>
      <c r="L346" t="s">
        <v>1029</v>
      </c>
      <c r="M346" t="s">
        <v>457</v>
      </c>
      <c r="N346" t="s">
        <v>1470</v>
      </c>
      <c r="O346">
        <v>12.28219</v>
      </c>
      <c r="P346">
        <v>31.004549999999998</v>
      </c>
      <c r="Q346" t="s">
        <v>1</v>
      </c>
      <c r="R346" t="s">
        <v>95</v>
      </c>
      <c r="S346">
        <v>241</v>
      </c>
      <c r="T346">
        <v>1446</v>
      </c>
      <c r="U346">
        <v>246</v>
      </c>
      <c r="V346">
        <v>1476</v>
      </c>
      <c r="AE346">
        <v>246</v>
      </c>
      <c r="AF346">
        <v>1476</v>
      </c>
      <c r="AI346" t="s">
        <v>1350</v>
      </c>
      <c r="AJ346" t="s">
        <v>1692</v>
      </c>
      <c r="AK346" t="s">
        <v>1350</v>
      </c>
      <c r="AL346" t="s">
        <v>1691</v>
      </c>
      <c r="AO346" t="s">
        <v>1745</v>
      </c>
      <c r="AP346" t="s">
        <v>1471</v>
      </c>
      <c r="AQ346" t="s">
        <v>1471</v>
      </c>
      <c r="AR346" t="s">
        <v>1471</v>
      </c>
      <c r="AY346">
        <v>246</v>
      </c>
      <c r="AZ346">
        <v>53</v>
      </c>
      <c r="BA346">
        <v>79</v>
      </c>
      <c r="BB346">
        <v>79</v>
      </c>
      <c r="BC346">
        <v>132</v>
      </c>
      <c r="BD346">
        <v>158</v>
      </c>
      <c r="BE346">
        <v>236</v>
      </c>
      <c r="BF346">
        <v>343</v>
      </c>
      <c r="BG346">
        <v>290</v>
      </c>
      <c r="BH346">
        <v>53</v>
      </c>
      <c r="BI346">
        <v>53</v>
      </c>
      <c r="BJ346" t="s">
        <v>1676</v>
      </c>
      <c r="BK346" t="s">
        <v>2</v>
      </c>
      <c r="BL346" t="s">
        <v>5</v>
      </c>
      <c r="BM346" t="s">
        <v>5</v>
      </c>
      <c r="BN346" t="s">
        <v>7</v>
      </c>
      <c r="BO346" t="s">
        <v>1472</v>
      </c>
      <c r="BP346">
        <v>1527</v>
      </c>
      <c r="BQ346">
        <v>686</v>
      </c>
      <c r="BR346">
        <v>790</v>
      </c>
      <c r="BS346" t="s">
        <v>1350</v>
      </c>
      <c r="BT346" t="s">
        <v>1692</v>
      </c>
      <c r="BU346" t="s">
        <v>1824</v>
      </c>
      <c r="BV346" t="s">
        <v>1882</v>
      </c>
      <c r="BW346" t="s">
        <v>1818</v>
      </c>
      <c r="BX346" t="s">
        <v>2472</v>
      </c>
      <c r="BY346" s="44" t="str">
        <f t="shared" si="5"/>
        <v>Show location</v>
      </c>
    </row>
    <row r="347" spans="1:77" x14ac:dyDescent="0.3">
      <c r="A347" s="51" t="s">
        <v>1620</v>
      </c>
      <c r="B347" t="s">
        <v>2650</v>
      </c>
      <c r="C347" t="s">
        <v>2647</v>
      </c>
      <c r="D347" t="s">
        <v>2648</v>
      </c>
      <c r="E347" t="s">
        <v>102</v>
      </c>
      <c r="F347" t="s">
        <v>1350</v>
      </c>
      <c r="G347" t="s">
        <v>1474</v>
      </c>
      <c r="H347" t="s">
        <v>1824</v>
      </c>
      <c r="I347" t="s">
        <v>1692</v>
      </c>
      <c r="J347" t="s">
        <v>1535</v>
      </c>
      <c r="K347" t="s">
        <v>1882</v>
      </c>
      <c r="L347" t="s">
        <v>1030</v>
      </c>
      <c r="M347" t="s">
        <v>458</v>
      </c>
      <c r="N347" t="s">
        <v>1470</v>
      </c>
      <c r="O347">
        <v>12.17216</v>
      </c>
      <c r="P347">
        <v>30.607610000000001</v>
      </c>
      <c r="Q347" t="s">
        <v>1</v>
      </c>
      <c r="R347" t="s">
        <v>95</v>
      </c>
      <c r="U347">
        <v>44</v>
      </c>
      <c r="V347">
        <v>264</v>
      </c>
      <c r="AG347">
        <v>44</v>
      </c>
      <c r="AH347">
        <v>264</v>
      </c>
      <c r="AI347" t="s">
        <v>1350</v>
      </c>
      <c r="AJ347" t="s">
        <v>1707</v>
      </c>
      <c r="AO347" t="s">
        <v>1745</v>
      </c>
      <c r="AP347" t="s">
        <v>1933</v>
      </c>
      <c r="AQ347" t="s">
        <v>1471</v>
      </c>
      <c r="AR347" t="s">
        <v>1471</v>
      </c>
      <c r="AY347">
        <v>44</v>
      </c>
      <c r="AZ347">
        <v>4</v>
      </c>
      <c r="BA347">
        <v>9</v>
      </c>
      <c r="BB347">
        <v>9</v>
      </c>
      <c r="BC347">
        <v>9</v>
      </c>
      <c r="BD347">
        <v>40</v>
      </c>
      <c r="BE347">
        <v>54</v>
      </c>
      <c r="BF347">
        <v>49</v>
      </c>
      <c r="BG347">
        <v>72</v>
      </c>
      <c r="BH347">
        <v>9</v>
      </c>
      <c r="BI347">
        <v>9</v>
      </c>
      <c r="BJ347" t="s">
        <v>1334</v>
      </c>
      <c r="BK347" t="s">
        <v>2</v>
      </c>
      <c r="BL347" t="s">
        <v>5</v>
      </c>
      <c r="BM347" t="s">
        <v>5</v>
      </c>
      <c r="BN347" t="s">
        <v>5</v>
      </c>
      <c r="BO347" t="s">
        <v>1472</v>
      </c>
      <c r="BP347">
        <v>1581</v>
      </c>
      <c r="BQ347">
        <v>111</v>
      </c>
      <c r="BR347">
        <v>153</v>
      </c>
      <c r="BS347" t="s">
        <v>1350</v>
      </c>
      <c r="BT347" t="s">
        <v>1692</v>
      </c>
      <c r="BU347" t="s">
        <v>1824</v>
      </c>
      <c r="BV347" t="s">
        <v>1882</v>
      </c>
      <c r="BW347" t="s">
        <v>1818</v>
      </c>
      <c r="BX347" t="s">
        <v>2498</v>
      </c>
      <c r="BY347" s="44" t="str">
        <f t="shared" si="5"/>
        <v>Show location</v>
      </c>
    </row>
    <row r="348" spans="1:77" x14ac:dyDescent="0.3">
      <c r="A348" s="51" t="s">
        <v>1618</v>
      </c>
      <c r="B348" t="s">
        <v>2650</v>
      </c>
      <c r="C348" t="s">
        <v>2647</v>
      </c>
      <c r="D348" t="s">
        <v>2648</v>
      </c>
      <c r="E348" t="s">
        <v>102</v>
      </c>
      <c r="F348" t="s">
        <v>1350</v>
      </c>
      <c r="G348" t="s">
        <v>1474</v>
      </c>
      <c r="H348" t="s">
        <v>1824</v>
      </c>
      <c r="I348" t="s">
        <v>1692</v>
      </c>
      <c r="J348" t="s">
        <v>1535</v>
      </c>
      <c r="K348" t="s">
        <v>1882</v>
      </c>
      <c r="L348" t="s">
        <v>459</v>
      </c>
      <c r="M348" t="s">
        <v>460</v>
      </c>
      <c r="N348" t="s">
        <v>1470</v>
      </c>
      <c r="O348">
        <v>12.11299</v>
      </c>
      <c r="P348">
        <v>30.867560000000001</v>
      </c>
      <c r="Q348" t="s">
        <v>1</v>
      </c>
      <c r="R348" t="s">
        <v>95</v>
      </c>
      <c r="U348">
        <v>2</v>
      </c>
      <c r="V348">
        <v>20</v>
      </c>
      <c r="AE348">
        <v>2</v>
      </c>
      <c r="AF348">
        <v>20</v>
      </c>
      <c r="AI348" t="s">
        <v>1350</v>
      </c>
      <c r="AJ348" t="s">
        <v>1692</v>
      </c>
      <c r="AO348" t="s">
        <v>1745</v>
      </c>
      <c r="AP348" t="s">
        <v>1471</v>
      </c>
      <c r="AQ348" t="s">
        <v>1471</v>
      </c>
      <c r="AR348" t="s">
        <v>1471</v>
      </c>
      <c r="AY348">
        <v>2</v>
      </c>
      <c r="AZ348">
        <v>0</v>
      </c>
      <c r="BA348">
        <v>0</v>
      </c>
      <c r="BB348">
        <v>1</v>
      </c>
      <c r="BC348">
        <v>1</v>
      </c>
      <c r="BD348">
        <v>3</v>
      </c>
      <c r="BE348">
        <v>5</v>
      </c>
      <c r="BF348">
        <v>2</v>
      </c>
      <c r="BG348">
        <v>5</v>
      </c>
      <c r="BH348">
        <v>2</v>
      </c>
      <c r="BI348">
        <v>1</v>
      </c>
      <c r="BJ348" t="s">
        <v>1676</v>
      </c>
      <c r="BK348" t="s">
        <v>2</v>
      </c>
      <c r="BL348" t="s">
        <v>5</v>
      </c>
      <c r="BM348" t="s">
        <v>5</v>
      </c>
      <c r="BN348" t="s">
        <v>5</v>
      </c>
      <c r="BO348" t="s">
        <v>1472</v>
      </c>
      <c r="BP348">
        <v>1526</v>
      </c>
      <c r="BQ348">
        <v>8</v>
      </c>
      <c r="BR348">
        <v>12</v>
      </c>
      <c r="BS348" t="s">
        <v>1350</v>
      </c>
      <c r="BT348" t="s">
        <v>1692</v>
      </c>
      <c r="BU348" t="s">
        <v>1824</v>
      </c>
      <c r="BV348" t="s">
        <v>1882</v>
      </c>
      <c r="BW348" t="s">
        <v>1818</v>
      </c>
      <c r="BX348" t="s">
        <v>2480</v>
      </c>
      <c r="BY348" s="44" t="str">
        <f t="shared" si="5"/>
        <v>Show location</v>
      </c>
    </row>
    <row r="349" spans="1:77" x14ac:dyDescent="0.3">
      <c r="A349" s="51" t="s">
        <v>1530</v>
      </c>
      <c r="B349" t="s">
        <v>2650</v>
      </c>
      <c r="C349" t="s">
        <v>2647</v>
      </c>
      <c r="D349" t="s">
        <v>2648</v>
      </c>
      <c r="E349" t="s">
        <v>102</v>
      </c>
      <c r="F349" t="s">
        <v>1350</v>
      </c>
      <c r="G349" t="s">
        <v>1474</v>
      </c>
      <c r="H349" t="s">
        <v>1824</v>
      </c>
      <c r="I349" t="s">
        <v>1692</v>
      </c>
      <c r="J349" t="s">
        <v>1535</v>
      </c>
      <c r="K349" t="s">
        <v>1882</v>
      </c>
      <c r="L349" t="s">
        <v>461</v>
      </c>
      <c r="M349" t="s">
        <v>462</v>
      </c>
      <c r="N349" t="s">
        <v>1470</v>
      </c>
      <c r="O349">
        <v>12.126950000000001</v>
      </c>
      <c r="P349">
        <v>30.894739999999999</v>
      </c>
      <c r="Q349" t="s">
        <v>1</v>
      </c>
      <c r="R349" t="s">
        <v>95</v>
      </c>
      <c r="S349">
        <v>15</v>
      </c>
      <c r="T349">
        <v>27</v>
      </c>
      <c r="U349">
        <v>15</v>
      </c>
      <c r="V349">
        <v>92</v>
      </c>
      <c r="AE349">
        <v>15</v>
      </c>
      <c r="AF349">
        <v>92</v>
      </c>
      <c r="AI349" t="s">
        <v>1350</v>
      </c>
      <c r="AJ349" t="s">
        <v>1692</v>
      </c>
      <c r="AO349" t="s">
        <v>1745</v>
      </c>
      <c r="AP349" t="s">
        <v>1471</v>
      </c>
      <c r="AQ349" t="s">
        <v>1471</v>
      </c>
      <c r="AR349" t="s">
        <v>1471</v>
      </c>
      <c r="AY349">
        <v>15</v>
      </c>
      <c r="AZ349">
        <v>2</v>
      </c>
      <c r="BA349">
        <v>2</v>
      </c>
      <c r="BB349">
        <v>3</v>
      </c>
      <c r="BC349">
        <v>5</v>
      </c>
      <c r="BD349">
        <v>13</v>
      </c>
      <c r="BE349">
        <v>11</v>
      </c>
      <c r="BF349">
        <v>25</v>
      </c>
      <c r="BG349">
        <v>22</v>
      </c>
      <c r="BH349">
        <v>5</v>
      </c>
      <c r="BI349">
        <v>4</v>
      </c>
      <c r="BJ349" t="s">
        <v>1676</v>
      </c>
      <c r="BK349" t="s">
        <v>42</v>
      </c>
      <c r="BL349" t="s">
        <v>5</v>
      </c>
      <c r="BM349" t="s">
        <v>7</v>
      </c>
      <c r="BN349" t="s">
        <v>5</v>
      </c>
      <c r="BO349" t="s">
        <v>1472</v>
      </c>
      <c r="BP349">
        <v>677</v>
      </c>
      <c r="BQ349">
        <v>48</v>
      </c>
      <c r="BR349">
        <v>44</v>
      </c>
      <c r="BS349" t="s">
        <v>1350</v>
      </c>
      <c r="BT349" t="s">
        <v>1692</v>
      </c>
      <c r="BU349" t="s">
        <v>1824</v>
      </c>
      <c r="BV349" t="s">
        <v>1882</v>
      </c>
      <c r="BW349" t="s">
        <v>1818</v>
      </c>
      <c r="BX349" t="s">
        <v>2222</v>
      </c>
      <c r="BY349" s="44" t="str">
        <f t="shared" si="5"/>
        <v>Show location</v>
      </c>
    </row>
    <row r="350" spans="1:77" x14ac:dyDescent="0.3">
      <c r="A350" s="51" t="s">
        <v>1532</v>
      </c>
      <c r="B350" t="s">
        <v>2650</v>
      </c>
      <c r="C350" t="s">
        <v>2647</v>
      </c>
      <c r="D350" t="s">
        <v>2648</v>
      </c>
      <c r="E350" t="s">
        <v>102</v>
      </c>
      <c r="F350" t="s">
        <v>1350</v>
      </c>
      <c r="G350" t="s">
        <v>1474</v>
      </c>
      <c r="H350" t="s">
        <v>1824</v>
      </c>
      <c r="I350" t="s">
        <v>1692</v>
      </c>
      <c r="J350" t="s">
        <v>1535</v>
      </c>
      <c r="K350" t="s">
        <v>1882</v>
      </c>
      <c r="L350" t="s">
        <v>1031</v>
      </c>
      <c r="M350" t="s">
        <v>463</v>
      </c>
      <c r="N350" t="s">
        <v>1470</v>
      </c>
      <c r="O350">
        <v>12.14654</v>
      </c>
      <c r="P350">
        <v>30.795269999999999</v>
      </c>
      <c r="Q350" t="s">
        <v>6</v>
      </c>
      <c r="R350" t="s">
        <v>1497</v>
      </c>
      <c r="S350">
        <v>35</v>
      </c>
      <c r="T350">
        <v>245</v>
      </c>
      <c r="U350">
        <v>8</v>
      </c>
      <c r="V350">
        <v>46</v>
      </c>
      <c r="AE350">
        <v>8</v>
      </c>
      <c r="AF350">
        <v>46</v>
      </c>
      <c r="AI350" t="s">
        <v>1350</v>
      </c>
      <c r="AJ350" t="s">
        <v>1692</v>
      </c>
      <c r="AO350" t="s">
        <v>1745</v>
      </c>
      <c r="AP350" t="s">
        <v>1471</v>
      </c>
      <c r="AQ350" t="s">
        <v>1471</v>
      </c>
      <c r="AR350" t="s">
        <v>1471</v>
      </c>
      <c r="AY350">
        <v>8</v>
      </c>
      <c r="AZ350">
        <v>1</v>
      </c>
      <c r="BA350">
        <v>2</v>
      </c>
      <c r="BB350">
        <v>3</v>
      </c>
      <c r="BC350">
        <v>2</v>
      </c>
      <c r="BD350">
        <v>8</v>
      </c>
      <c r="BE350">
        <v>8</v>
      </c>
      <c r="BF350">
        <v>9</v>
      </c>
      <c r="BG350">
        <v>11</v>
      </c>
      <c r="BH350">
        <v>1</v>
      </c>
      <c r="BI350">
        <v>1</v>
      </c>
      <c r="BJ350" t="s">
        <v>1676</v>
      </c>
      <c r="BK350" t="s">
        <v>2</v>
      </c>
      <c r="BL350" t="s">
        <v>5</v>
      </c>
      <c r="BM350" t="s">
        <v>7</v>
      </c>
      <c r="BN350" t="s">
        <v>7</v>
      </c>
      <c r="BO350" t="s">
        <v>1472</v>
      </c>
      <c r="BP350">
        <v>667</v>
      </c>
      <c r="BQ350">
        <v>22</v>
      </c>
      <c r="BR350">
        <v>24</v>
      </c>
      <c r="BS350" t="s">
        <v>1350</v>
      </c>
      <c r="BT350" t="s">
        <v>1692</v>
      </c>
      <c r="BU350" t="s">
        <v>1824</v>
      </c>
      <c r="BV350" t="s">
        <v>1882</v>
      </c>
      <c r="BW350" t="s">
        <v>1818</v>
      </c>
      <c r="BX350" t="s">
        <v>2238</v>
      </c>
      <c r="BY350" s="44" t="str">
        <f t="shared" si="5"/>
        <v>Show location</v>
      </c>
    </row>
    <row r="351" spans="1:77" x14ac:dyDescent="0.3">
      <c r="A351" s="51" t="s">
        <v>1624</v>
      </c>
      <c r="B351" t="s">
        <v>2650</v>
      </c>
      <c r="C351" t="s">
        <v>2647</v>
      </c>
      <c r="D351" t="s">
        <v>2648</v>
      </c>
      <c r="E351" t="s">
        <v>102</v>
      </c>
      <c r="F351" t="s">
        <v>1350</v>
      </c>
      <c r="G351" t="s">
        <v>1474</v>
      </c>
      <c r="H351" t="s">
        <v>1824</v>
      </c>
      <c r="I351" t="s">
        <v>1692</v>
      </c>
      <c r="J351" t="s">
        <v>1535</v>
      </c>
      <c r="K351" t="s">
        <v>1882</v>
      </c>
      <c r="L351" t="s">
        <v>1032</v>
      </c>
      <c r="M351" t="s">
        <v>464</v>
      </c>
      <c r="N351" t="s">
        <v>1470</v>
      </c>
      <c r="O351">
        <v>11.841049999999999</v>
      </c>
      <c r="P351">
        <v>30.752009999999999</v>
      </c>
      <c r="Q351" t="s">
        <v>1</v>
      </c>
      <c r="R351" t="s">
        <v>95</v>
      </c>
      <c r="U351">
        <v>20</v>
      </c>
      <c r="V351">
        <v>170</v>
      </c>
      <c r="Y351">
        <v>10</v>
      </c>
      <c r="Z351">
        <v>60</v>
      </c>
      <c r="AA351">
        <v>5</v>
      </c>
      <c r="AB351">
        <v>40</v>
      </c>
      <c r="AC351">
        <v>5</v>
      </c>
      <c r="AD351">
        <v>70</v>
      </c>
      <c r="AI351" t="s">
        <v>1350</v>
      </c>
      <c r="AO351" t="s">
        <v>1745</v>
      </c>
      <c r="AP351" t="s">
        <v>1946</v>
      </c>
      <c r="AQ351" t="s">
        <v>1933</v>
      </c>
      <c r="AR351" t="s">
        <v>1471</v>
      </c>
      <c r="AY351">
        <v>20</v>
      </c>
      <c r="AZ351">
        <v>5</v>
      </c>
      <c r="BA351">
        <v>10</v>
      </c>
      <c r="BB351">
        <v>8</v>
      </c>
      <c r="BC351">
        <v>13</v>
      </c>
      <c r="BD351">
        <v>13</v>
      </c>
      <c r="BE351">
        <v>17</v>
      </c>
      <c r="BF351">
        <v>52</v>
      </c>
      <c r="BG351">
        <v>44</v>
      </c>
      <c r="BH351">
        <v>8</v>
      </c>
      <c r="BI351">
        <v>0</v>
      </c>
      <c r="BJ351" t="s">
        <v>1334</v>
      </c>
      <c r="BK351" t="s">
        <v>42</v>
      </c>
      <c r="BL351" t="s">
        <v>5</v>
      </c>
      <c r="BM351" t="s">
        <v>5</v>
      </c>
      <c r="BN351" t="s">
        <v>5</v>
      </c>
      <c r="BO351" t="s">
        <v>1509</v>
      </c>
      <c r="BP351">
        <v>1588</v>
      </c>
      <c r="BQ351">
        <v>86</v>
      </c>
      <c r="BR351">
        <v>84</v>
      </c>
      <c r="BS351" t="s">
        <v>1350</v>
      </c>
      <c r="BT351" t="s">
        <v>1692</v>
      </c>
      <c r="BU351" t="s">
        <v>1824</v>
      </c>
      <c r="BV351" t="s">
        <v>1882</v>
      </c>
      <c r="BW351" t="s">
        <v>1818</v>
      </c>
      <c r="BX351" t="s">
        <v>2507</v>
      </c>
      <c r="BY351" s="44" t="str">
        <f t="shared" si="5"/>
        <v>Show location</v>
      </c>
    </row>
    <row r="352" spans="1:77" x14ac:dyDescent="0.3">
      <c r="A352" s="51" t="s">
        <v>1617</v>
      </c>
      <c r="B352" t="s">
        <v>2650</v>
      </c>
      <c r="C352" t="s">
        <v>2647</v>
      </c>
      <c r="D352" t="s">
        <v>2648</v>
      </c>
      <c r="E352" t="s">
        <v>102</v>
      </c>
      <c r="F352" t="s">
        <v>1350</v>
      </c>
      <c r="G352" t="s">
        <v>1474</v>
      </c>
      <c r="H352" t="s">
        <v>1824</v>
      </c>
      <c r="I352" t="s">
        <v>1692</v>
      </c>
      <c r="J352" t="s">
        <v>1535</v>
      </c>
      <c r="K352" t="s">
        <v>1882</v>
      </c>
      <c r="L352" t="s">
        <v>1033</v>
      </c>
      <c r="M352" t="s">
        <v>465</v>
      </c>
      <c r="N352" t="s">
        <v>1470</v>
      </c>
      <c r="O352">
        <v>12.10629</v>
      </c>
      <c r="P352">
        <v>30.881499999999999</v>
      </c>
      <c r="Q352" t="s">
        <v>1</v>
      </c>
      <c r="R352" t="s">
        <v>95</v>
      </c>
      <c r="S352">
        <v>15</v>
      </c>
      <c r="T352">
        <v>65</v>
      </c>
      <c r="U352">
        <v>40</v>
      </c>
      <c r="V352">
        <v>240</v>
      </c>
      <c r="AE352">
        <v>40</v>
      </c>
      <c r="AF352">
        <v>240</v>
      </c>
      <c r="AI352" t="s">
        <v>1350</v>
      </c>
      <c r="AJ352" t="s">
        <v>1692</v>
      </c>
      <c r="AO352" t="s">
        <v>1745</v>
      </c>
      <c r="AP352" t="s">
        <v>1471</v>
      </c>
      <c r="AQ352" t="s">
        <v>1471</v>
      </c>
      <c r="AR352" t="s">
        <v>1471</v>
      </c>
      <c r="AY352">
        <v>40</v>
      </c>
      <c r="AZ352">
        <v>5</v>
      </c>
      <c r="BA352">
        <v>9</v>
      </c>
      <c r="BB352">
        <v>14</v>
      </c>
      <c r="BC352">
        <v>9</v>
      </c>
      <c r="BD352">
        <v>36</v>
      </c>
      <c r="BE352">
        <v>31</v>
      </c>
      <c r="BF352">
        <v>50</v>
      </c>
      <c r="BG352">
        <v>63</v>
      </c>
      <c r="BH352">
        <v>14</v>
      </c>
      <c r="BI352">
        <v>9</v>
      </c>
      <c r="BJ352" t="s">
        <v>1676</v>
      </c>
      <c r="BK352" t="s">
        <v>2</v>
      </c>
      <c r="BL352" t="s">
        <v>4</v>
      </c>
      <c r="BM352" t="s">
        <v>4</v>
      </c>
      <c r="BN352" t="s">
        <v>4</v>
      </c>
      <c r="BO352" t="s">
        <v>1480</v>
      </c>
      <c r="BP352">
        <v>1530</v>
      </c>
      <c r="BQ352">
        <v>119</v>
      </c>
      <c r="BR352">
        <v>121</v>
      </c>
      <c r="BS352" t="s">
        <v>1350</v>
      </c>
      <c r="BT352" t="s">
        <v>1692</v>
      </c>
      <c r="BU352" t="s">
        <v>1824</v>
      </c>
      <c r="BV352" t="s">
        <v>1882</v>
      </c>
      <c r="BW352" t="s">
        <v>1818</v>
      </c>
      <c r="BX352" t="s">
        <v>2477</v>
      </c>
      <c r="BY352" s="44" t="str">
        <f t="shared" si="5"/>
        <v>Show location</v>
      </c>
    </row>
    <row r="353" spans="1:77" x14ac:dyDescent="0.3">
      <c r="A353" s="51" t="s">
        <v>1538</v>
      </c>
      <c r="B353" t="s">
        <v>2650</v>
      </c>
      <c r="C353" t="s">
        <v>2647</v>
      </c>
      <c r="D353" t="s">
        <v>2648</v>
      </c>
      <c r="E353" t="s">
        <v>102</v>
      </c>
      <c r="F353" t="s">
        <v>1350</v>
      </c>
      <c r="G353" t="s">
        <v>1474</v>
      </c>
      <c r="H353" t="s">
        <v>1824</v>
      </c>
      <c r="I353" t="s">
        <v>1692</v>
      </c>
      <c r="J353" t="s">
        <v>1535</v>
      </c>
      <c r="K353" t="s">
        <v>1882</v>
      </c>
      <c r="L353" t="s">
        <v>1034</v>
      </c>
      <c r="M353" t="s">
        <v>466</v>
      </c>
      <c r="N353" t="s">
        <v>1470</v>
      </c>
      <c r="O353">
        <v>12.304449999999999</v>
      </c>
      <c r="P353">
        <v>30.977799999999998</v>
      </c>
      <c r="Q353" t="s">
        <v>1</v>
      </c>
      <c r="R353" t="s">
        <v>95</v>
      </c>
      <c r="U353">
        <v>40</v>
      </c>
      <c r="V353">
        <v>240</v>
      </c>
      <c r="AE353">
        <v>30</v>
      </c>
      <c r="AF353">
        <v>180</v>
      </c>
      <c r="AG353">
        <v>10</v>
      </c>
      <c r="AH353">
        <v>60</v>
      </c>
      <c r="AI353" t="s">
        <v>1350</v>
      </c>
      <c r="AJ353" t="s">
        <v>1385</v>
      </c>
      <c r="AK353" t="s">
        <v>1343</v>
      </c>
      <c r="AL353" t="s">
        <v>1710</v>
      </c>
      <c r="AM353" t="s">
        <v>1350</v>
      </c>
      <c r="AN353" t="s">
        <v>1389</v>
      </c>
      <c r="AO353" t="s">
        <v>1745</v>
      </c>
      <c r="AP353" t="s">
        <v>1933</v>
      </c>
      <c r="AQ353" t="s">
        <v>1946</v>
      </c>
      <c r="AR353" t="s">
        <v>1471</v>
      </c>
      <c r="AY353">
        <v>40</v>
      </c>
      <c r="AZ353">
        <v>11</v>
      </c>
      <c r="BA353">
        <v>7</v>
      </c>
      <c r="BB353">
        <v>21</v>
      </c>
      <c r="BC353">
        <v>28</v>
      </c>
      <c r="BD353">
        <v>42</v>
      </c>
      <c r="BE353">
        <v>25</v>
      </c>
      <c r="BF353">
        <v>39</v>
      </c>
      <c r="BG353">
        <v>28</v>
      </c>
      <c r="BH353">
        <v>21</v>
      </c>
      <c r="BI353">
        <v>18</v>
      </c>
      <c r="BJ353" t="s">
        <v>1676</v>
      </c>
      <c r="BK353" t="s">
        <v>2</v>
      </c>
      <c r="BL353" t="s">
        <v>7</v>
      </c>
      <c r="BM353" t="s">
        <v>7</v>
      </c>
      <c r="BN353" t="s">
        <v>7</v>
      </c>
      <c r="BO353" t="s">
        <v>1472</v>
      </c>
      <c r="BP353">
        <v>636</v>
      </c>
      <c r="BQ353">
        <v>134</v>
      </c>
      <c r="BR353">
        <v>106</v>
      </c>
      <c r="BS353" t="s">
        <v>1350</v>
      </c>
      <c r="BT353" t="s">
        <v>1692</v>
      </c>
      <c r="BU353" t="s">
        <v>1824</v>
      </c>
      <c r="BV353" t="s">
        <v>1882</v>
      </c>
      <c r="BW353" t="s">
        <v>1818</v>
      </c>
      <c r="BX353" t="s">
        <v>2257</v>
      </c>
      <c r="BY353" s="44" t="str">
        <f t="shared" si="5"/>
        <v>Show location</v>
      </c>
    </row>
    <row r="354" spans="1:77" x14ac:dyDescent="0.3">
      <c r="A354" s="51" t="s">
        <v>1613</v>
      </c>
      <c r="B354" t="s">
        <v>2650</v>
      </c>
      <c r="C354" t="s">
        <v>2647</v>
      </c>
      <c r="D354" t="s">
        <v>2648</v>
      </c>
      <c r="E354" t="s">
        <v>102</v>
      </c>
      <c r="F354" t="s">
        <v>1350</v>
      </c>
      <c r="G354" t="s">
        <v>1474</v>
      </c>
      <c r="H354" t="s">
        <v>1824</v>
      </c>
      <c r="I354" t="s">
        <v>1692</v>
      </c>
      <c r="J354" t="s">
        <v>1535</v>
      </c>
      <c r="K354" t="s">
        <v>1882</v>
      </c>
      <c r="L354" t="s">
        <v>1035</v>
      </c>
      <c r="M354" t="s">
        <v>467</v>
      </c>
      <c r="N354" t="s">
        <v>1470</v>
      </c>
      <c r="O354">
        <v>12.147209999999999</v>
      </c>
      <c r="P354">
        <v>30.798279999999998</v>
      </c>
      <c r="Q354" t="s">
        <v>6</v>
      </c>
      <c r="R354" t="s">
        <v>1497</v>
      </c>
      <c r="S354">
        <v>42</v>
      </c>
      <c r="T354">
        <v>294</v>
      </c>
      <c r="U354">
        <v>35</v>
      </c>
      <c r="V354">
        <v>210</v>
      </c>
      <c r="AE354">
        <v>35</v>
      </c>
      <c r="AF354">
        <v>210</v>
      </c>
      <c r="AI354" t="s">
        <v>1350</v>
      </c>
      <c r="AJ354" t="s">
        <v>1692</v>
      </c>
      <c r="AO354" t="s">
        <v>1745</v>
      </c>
      <c r="AP354" t="s">
        <v>1471</v>
      </c>
      <c r="AQ354" t="s">
        <v>1471</v>
      </c>
      <c r="AR354" t="s">
        <v>1471</v>
      </c>
      <c r="AY354">
        <v>35</v>
      </c>
      <c r="AZ354">
        <v>9</v>
      </c>
      <c r="BA354">
        <v>14</v>
      </c>
      <c r="BB354">
        <v>18</v>
      </c>
      <c r="BC354">
        <v>27</v>
      </c>
      <c r="BD354">
        <v>41</v>
      </c>
      <c r="BE354">
        <v>32</v>
      </c>
      <c r="BF354">
        <v>37</v>
      </c>
      <c r="BG354">
        <v>14</v>
      </c>
      <c r="BH354">
        <v>9</v>
      </c>
      <c r="BI354">
        <v>9</v>
      </c>
      <c r="BJ354" t="s">
        <v>1676</v>
      </c>
      <c r="BK354" t="s">
        <v>2</v>
      </c>
      <c r="BL354" t="s">
        <v>5</v>
      </c>
      <c r="BM354" t="s">
        <v>3</v>
      </c>
      <c r="BN354" t="s">
        <v>5</v>
      </c>
      <c r="BO354" t="s">
        <v>1472</v>
      </c>
      <c r="BP354">
        <v>1529</v>
      </c>
      <c r="BQ354">
        <v>114</v>
      </c>
      <c r="BR354">
        <v>96</v>
      </c>
      <c r="BS354" t="s">
        <v>1350</v>
      </c>
      <c r="BT354" t="s">
        <v>1692</v>
      </c>
      <c r="BU354" t="s">
        <v>1824</v>
      </c>
      <c r="BV354" t="s">
        <v>1882</v>
      </c>
      <c r="BW354" t="s">
        <v>1818</v>
      </c>
      <c r="BX354" t="s">
        <v>2473</v>
      </c>
      <c r="BY354" s="44" t="str">
        <f t="shared" si="5"/>
        <v>Show location</v>
      </c>
    </row>
    <row r="355" spans="1:77" x14ac:dyDescent="0.3">
      <c r="A355" s="51" t="s">
        <v>1618</v>
      </c>
      <c r="B355" t="s">
        <v>2650</v>
      </c>
      <c r="C355" t="s">
        <v>2647</v>
      </c>
      <c r="D355" t="s">
        <v>2648</v>
      </c>
      <c r="E355" t="s">
        <v>102</v>
      </c>
      <c r="F355" t="s">
        <v>1350</v>
      </c>
      <c r="G355" t="s">
        <v>1474</v>
      </c>
      <c r="H355" t="s">
        <v>1824</v>
      </c>
      <c r="I355" t="s">
        <v>1692</v>
      </c>
      <c r="J355" t="s">
        <v>1535</v>
      </c>
      <c r="K355" t="s">
        <v>1882</v>
      </c>
      <c r="L355" t="s">
        <v>1036</v>
      </c>
      <c r="M355" t="s">
        <v>468</v>
      </c>
      <c r="N355" t="s">
        <v>1470</v>
      </c>
      <c r="O355">
        <v>12.10675</v>
      </c>
      <c r="P355">
        <v>30.916550000000001</v>
      </c>
      <c r="Q355" t="s">
        <v>1</v>
      </c>
      <c r="R355" t="s">
        <v>95</v>
      </c>
      <c r="S355">
        <v>6</v>
      </c>
      <c r="T355">
        <v>85</v>
      </c>
      <c r="U355">
        <v>18</v>
      </c>
      <c r="V355">
        <v>108</v>
      </c>
      <c r="AE355">
        <v>12</v>
      </c>
      <c r="AF355">
        <v>72</v>
      </c>
      <c r="AG355">
        <v>6</v>
      </c>
      <c r="AH355">
        <v>36</v>
      </c>
      <c r="AI355" t="s">
        <v>1350</v>
      </c>
      <c r="AJ355" t="s">
        <v>1692</v>
      </c>
      <c r="AO355" t="s">
        <v>1745</v>
      </c>
      <c r="AP355" t="s">
        <v>1471</v>
      </c>
      <c r="AQ355" t="s">
        <v>1471</v>
      </c>
      <c r="AR355" t="s">
        <v>1471</v>
      </c>
      <c r="AY355">
        <v>18</v>
      </c>
      <c r="AZ355">
        <v>3</v>
      </c>
      <c r="BA355">
        <v>5</v>
      </c>
      <c r="BB355">
        <v>5</v>
      </c>
      <c r="BC355">
        <v>9</v>
      </c>
      <c r="BD355">
        <v>10</v>
      </c>
      <c r="BE355">
        <v>16</v>
      </c>
      <c r="BF355">
        <v>22</v>
      </c>
      <c r="BG355">
        <v>29</v>
      </c>
      <c r="BH355">
        <v>4</v>
      </c>
      <c r="BI355">
        <v>5</v>
      </c>
      <c r="BJ355" t="s">
        <v>1676</v>
      </c>
      <c r="BK355" t="s">
        <v>2</v>
      </c>
      <c r="BL355" t="s">
        <v>7</v>
      </c>
      <c r="BM355" t="s">
        <v>5</v>
      </c>
      <c r="BN355" t="s">
        <v>5</v>
      </c>
      <c r="BO355" t="s">
        <v>1472</v>
      </c>
      <c r="BP355">
        <v>1528</v>
      </c>
      <c r="BQ355">
        <v>44</v>
      </c>
      <c r="BR355">
        <v>64</v>
      </c>
      <c r="BS355" t="s">
        <v>1350</v>
      </c>
      <c r="BT355" t="s">
        <v>1692</v>
      </c>
      <c r="BU355" t="s">
        <v>1824</v>
      </c>
      <c r="BV355" t="s">
        <v>1882</v>
      </c>
      <c r="BW355" t="s">
        <v>1818</v>
      </c>
      <c r="BX355" t="s">
        <v>2481</v>
      </c>
      <c r="BY355" s="44" t="str">
        <f t="shared" si="5"/>
        <v>Show location</v>
      </c>
    </row>
    <row r="356" spans="1:77" x14ac:dyDescent="0.3">
      <c r="A356" s="51" t="s">
        <v>1539</v>
      </c>
      <c r="B356" t="s">
        <v>2650</v>
      </c>
      <c r="C356" t="s">
        <v>2647</v>
      </c>
      <c r="D356" t="s">
        <v>2648</v>
      </c>
      <c r="E356" t="s">
        <v>102</v>
      </c>
      <c r="F356" t="s">
        <v>1350</v>
      </c>
      <c r="G356" t="s">
        <v>1474</v>
      </c>
      <c r="H356" t="s">
        <v>1824</v>
      </c>
      <c r="I356" t="s">
        <v>1692</v>
      </c>
      <c r="J356" t="s">
        <v>1535</v>
      </c>
      <c r="K356" t="s">
        <v>1882</v>
      </c>
      <c r="L356" t="s">
        <v>1037</v>
      </c>
      <c r="M356" t="s">
        <v>469</v>
      </c>
      <c r="N356" t="s">
        <v>1470</v>
      </c>
      <c r="O356">
        <v>12.260730000000001</v>
      </c>
      <c r="P356">
        <v>30.913489999999999</v>
      </c>
      <c r="Q356" t="s">
        <v>1</v>
      </c>
      <c r="R356" t="s">
        <v>95</v>
      </c>
      <c r="S356">
        <v>20</v>
      </c>
      <c r="T356">
        <v>51</v>
      </c>
      <c r="U356">
        <v>35</v>
      </c>
      <c r="V356">
        <v>210</v>
      </c>
      <c r="AE356">
        <v>35</v>
      </c>
      <c r="AF356">
        <v>210</v>
      </c>
      <c r="AI356" t="s">
        <v>1350</v>
      </c>
      <c r="AJ356" t="s">
        <v>1692</v>
      </c>
      <c r="AO356" t="s">
        <v>1745</v>
      </c>
      <c r="AP356" t="s">
        <v>1471</v>
      </c>
      <c r="AQ356" t="s">
        <v>1471</v>
      </c>
      <c r="AR356" t="s">
        <v>1471</v>
      </c>
      <c r="AY356">
        <v>35</v>
      </c>
      <c r="AZ356">
        <v>5</v>
      </c>
      <c r="BA356">
        <v>5</v>
      </c>
      <c r="BB356">
        <v>15</v>
      </c>
      <c r="BC356">
        <v>31</v>
      </c>
      <c r="BD356">
        <v>26</v>
      </c>
      <c r="BE356">
        <v>46</v>
      </c>
      <c r="BF356">
        <v>31</v>
      </c>
      <c r="BG356">
        <v>41</v>
      </c>
      <c r="BH356">
        <v>5</v>
      </c>
      <c r="BI356">
        <v>5</v>
      </c>
      <c r="BJ356" t="s">
        <v>1676</v>
      </c>
      <c r="BK356" t="s">
        <v>2</v>
      </c>
      <c r="BL356" t="s">
        <v>5</v>
      </c>
      <c r="BM356" t="s">
        <v>5</v>
      </c>
      <c r="BN356" t="s">
        <v>7</v>
      </c>
      <c r="BO356" t="s">
        <v>1472</v>
      </c>
      <c r="BP356">
        <v>666</v>
      </c>
      <c r="BQ356">
        <v>82</v>
      </c>
      <c r="BR356">
        <v>128</v>
      </c>
      <c r="BS356" t="s">
        <v>1350</v>
      </c>
      <c r="BT356" t="s">
        <v>1692</v>
      </c>
      <c r="BU356" t="s">
        <v>1824</v>
      </c>
      <c r="BV356" t="s">
        <v>1882</v>
      </c>
      <c r="BW356" t="s">
        <v>1818</v>
      </c>
      <c r="BX356" t="s">
        <v>2264</v>
      </c>
      <c r="BY356" s="44" t="str">
        <f t="shared" si="5"/>
        <v>Show location</v>
      </c>
    </row>
    <row r="357" spans="1:77" x14ac:dyDescent="0.3">
      <c r="A357" s="51" t="s">
        <v>1541</v>
      </c>
      <c r="B357" t="s">
        <v>2650</v>
      </c>
      <c r="C357" t="s">
        <v>2647</v>
      </c>
      <c r="D357" t="s">
        <v>2648</v>
      </c>
      <c r="E357" t="s">
        <v>102</v>
      </c>
      <c r="F357" t="s">
        <v>1350</v>
      </c>
      <c r="G357" t="s">
        <v>1474</v>
      </c>
      <c r="H357" t="s">
        <v>1824</v>
      </c>
      <c r="I357" t="s">
        <v>1692</v>
      </c>
      <c r="J357" t="s">
        <v>1535</v>
      </c>
      <c r="K357" t="s">
        <v>1882</v>
      </c>
      <c r="L357" t="s">
        <v>1038</v>
      </c>
      <c r="M357" t="s">
        <v>470</v>
      </c>
      <c r="N357" t="s">
        <v>1470</v>
      </c>
      <c r="O357">
        <v>12.11163</v>
      </c>
      <c r="P357">
        <v>30.842079999999999</v>
      </c>
      <c r="Q357" t="s">
        <v>1</v>
      </c>
      <c r="R357" t="s">
        <v>95</v>
      </c>
      <c r="S357">
        <v>8</v>
      </c>
      <c r="T357">
        <v>56</v>
      </c>
      <c r="U357">
        <v>9</v>
      </c>
      <c r="V357">
        <v>54</v>
      </c>
      <c r="AE357">
        <v>9</v>
      </c>
      <c r="AF357">
        <v>54</v>
      </c>
      <c r="AI357" t="s">
        <v>1350</v>
      </c>
      <c r="AJ357" t="s">
        <v>1692</v>
      </c>
      <c r="AO357" t="s">
        <v>1745</v>
      </c>
      <c r="AP357" t="s">
        <v>1471</v>
      </c>
      <c r="AQ357" t="s">
        <v>1471</v>
      </c>
      <c r="AR357" t="s">
        <v>1471</v>
      </c>
      <c r="AY357">
        <v>9</v>
      </c>
      <c r="AZ357">
        <v>6</v>
      </c>
      <c r="BA357">
        <v>3</v>
      </c>
      <c r="BB357">
        <v>2</v>
      </c>
      <c r="BC357">
        <v>9</v>
      </c>
      <c r="BD357">
        <v>6</v>
      </c>
      <c r="BE357">
        <v>9</v>
      </c>
      <c r="BF357">
        <v>5</v>
      </c>
      <c r="BG357">
        <v>7</v>
      </c>
      <c r="BH357">
        <v>3</v>
      </c>
      <c r="BI357">
        <v>4</v>
      </c>
      <c r="BJ357" t="s">
        <v>1676</v>
      </c>
      <c r="BK357" t="s">
        <v>2</v>
      </c>
      <c r="BL357" t="s">
        <v>5</v>
      </c>
      <c r="BM357" t="s">
        <v>5</v>
      </c>
      <c r="BN357" t="s">
        <v>7</v>
      </c>
      <c r="BO357" t="s">
        <v>1472</v>
      </c>
      <c r="BP357">
        <v>627</v>
      </c>
      <c r="BQ357">
        <v>22</v>
      </c>
      <c r="BR357">
        <v>32</v>
      </c>
      <c r="BS357" t="s">
        <v>1350</v>
      </c>
      <c r="BT357" t="s">
        <v>1692</v>
      </c>
      <c r="BU357" t="s">
        <v>1824</v>
      </c>
      <c r="BV357" t="s">
        <v>1882</v>
      </c>
      <c r="BW357" t="s">
        <v>1818</v>
      </c>
      <c r="BX357" t="s">
        <v>2295</v>
      </c>
      <c r="BY357" s="44" t="str">
        <f t="shared" si="5"/>
        <v>Show location</v>
      </c>
    </row>
    <row r="358" spans="1:77" x14ac:dyDescent="0.3">
      <c r="A358" s="51" t="s">
        <v>1620</v>
      </c>
      <c r="B358" t="s">
        <v>2650</v>
      </c>
      <c r="C358" t="s">
        <v>2647</v>
      </c>
      <c r="D358" t="s">
        <v>2648</v>
      </c>
      <c r="E358" t="s">
        <v>102</v>
      </c>
      <c r="F358" t="s">
        <v>1350</v>
      </c>
      <c r="G358" t="s">
        <v>1474</v>
      </c>
      <c r="H358" t="s">
        <v>1824</v>
      </c>
      <c r="I358" t="s">
        <v>1692</v>
      </c>
      <c r="J358" t="s">
        <v>1535</v>
      </c>
      <c r="K358" t="s">
        <v>1882</v>
      </c>
      <c r="L358" t="s">
        <v>1039</v>
      </c>
      <c r="M358" t="s">
        <v>471</v>
      </c>
      <c r="N358" t="s">
        <v>1470</v>
      </c>
      <c r="O358">
        <v>11.750719999999999</v>
      </c>
      <c r="P358">
        <v>30.767399999999999</v>
      </c>
      <c r="Q358" t="s">
        <v>1</v>
      </c>
      <c r="R358" t="s">
        <v>95</v>
      </c>
      <c r="S358">
        <v>280</v>
      </c>
      <c r="T358">
        <v>1587</v>
      </c>
      <c r="U358">
        <v>130</v>
      </c>
      <c r="V358">
        <v>500</v>
      </c>
      <c r="W358">
        <v>10</v>
      </c>
      <c r="X358">
        <v>60</v>
      </c>
      <c r="Y358">
        <v>40</v>
      </c>
      <c r="Z358">
        <v>200</v>
      </c>
      <c r="AA358">
        <v>20</v>
      </c>
      <c r="AB358">
        <v>75</v>
      </c>
      <c r="AC358">
        <v>50</v>
      </c>
      <c r="AD358">
        <v>90</v>
      </c>
      <c r="AE358">
        <v>10</v>
      </c>
      <c r="AF358">
        <v>75</v>
      </c>
      <c r="AI358" t="s">
        <v>1350</v>
      </c>
      <c r="AJ358" t="s">
        <v>1708</v>
      </c>
      <c r="AK358" t="s">
        <v>1350</v>
      </c>
      <c r="AO358" t="s">
        <v>1745</v>
      </c>
      <c r="AP358" t="s">
        <v>1946</v>
      </c>
      <c r="AQ358" t="s">
        <v>1471</v>
      </c>
      <c r="AR358" t="s">
        <v>1471</v>
      </c>
      <c r="AT358">
        <v>30</v>
      </c>
      <c r="AY358">
        <v>100</v>
      </c>
      <c r="AZ358">
        <v>27</v>
      </c>
      <c r="BA358">
        <v>34</v>
      </c>
      <c r="BB358">
        <v>44</v>
      </c>
      <c r="BC358">
        <v>27</v>
      </c>
      <c r="BD358">
        <v>51</v>
      </c>
      <c r="BE358">
        <v>35</v>
      </c>
      <c r="BF358">
        <v>136</v>
      </c>
      <c r="BG358">
        <v>119</v>
      </c>
      <c r="BH358">
        <v>17</v>
      </c>
      <c r="BI358">
        <v>10</v>
      </c>
      <c r="BJ358" t="s">
        <v>1334</v>
      </c>
      <c r="BK358" t="s">
        <v>2</v>
      </c>
      <c r="BL358" t="s">
        <v>7</v>
      </c>
      <c r="BM358" t="s">
        <v>7</v>
      </c>
      <c r="BN358" t="s">
        <v>7</v>
      </c>
      <c r="BO358" t="s">
        <v>1472</v>
      </c>
      <c r="BP358">
        <v>1589</v>
      </c>
      <c r="BQ358">
        <v>275</v>
      </c>
      <c r="BR358">
        <v>225</v>
      </c>
      <c r="BS358" t="s">
        <v>1350</v>
      </c>
      <c r="BT358" t="s">
        <v>1692</v>
      </c>
      <c r="BU358" t="s">
        <v>1824</v>
      </c>
      <c r="BV358" t="s">
        <v>1882</v>
      </c>
      <c r="BW358" t="s">
        <v>1818</v>
      </c>
      <c r="BX358" t="s">
        <v>2499</v>
      </c>
      <c r="BY358" s="44" t="str">
        <f t="shared" si="5"/>
        <v>Show location</v>
      </c>
    </row>
    <row r="359" spans="1:77" x14ac:dyDescent="0.3">
      <c r="A359" s="51" t="s">
        <v>1538</v>
      </c>
      <c r="B359" t="s">
        <v>2650</v>
      </c>
      <c r="C359" t="s">
        <v>2647</v>
      </c>
      <c r="D359" t="s">
        <v>2648</v>
      </c>
      <c r="E359" t="s">
        <v>102</v>
      </c>
      <c r="F359" t="s">
        <v>1350</v>
      </c>
      <c r="G359" t="s">
        <v>1474</v>
      </c>
      <c r="H359" t="s">
        <v>1824</v>
      </c>
      <c r="I359" t="s">
        <v>1692</v>
      </c>
      <c r="J359" t="s">
        <v>1631</v>
      </c>
      <c r="K359" t="s">
        <v>1882</v>
      </c>
      <c r="L359" t="s">
        <v>1040</v>
      </c>
      <c r="M359" t="s">
        <v>472</v>
      </c>
      <c r="N359" t="s">
        <v>1470</v>
      </c>
      <c r="O359">
        <v>11.86243</v>
      </c>
      <c r="P359">
        <v>31.05669</v>
      </c>
      <c r="Q359" t="s">
        <v>1</v>
      </c>
      <c r="R359" t="s">
        <v>95</v>
      </c>
      <c r="S359">
        <v>34</v>
      </c>
      <c r="T359">
        <v>142</v>
      </c>
      <c r="U359">
        <v>40</v>
      </c>
      <c r="V359">
        <v>166</v>
      </c>
      <c r="Y359">
        <v>34</v>
      </c>
      <c r="Z359">
        <v>142</v>
      </c>
      <c r="AE359">
        <v>4</v>
      </c>
      <c r="AF359">
        <v>19</v>
      </c>
      <c r="AG359">
        <v>2</v>
      </c>
      <c r="AH359">
        <v>5</v>
      </c>
      <c r="AI359" t="s">
        <v>1350</v>
      </c>
      <c r="AJ359" t="s">
        <v>1692</v>
      </c>
      <c r="AK359" t="s">
        <v>1350</v>
      </c>
      <c r="AL359" t="s">
        <v>1387</v>
      </c>
      <c r="AO359" t="s">
        <v>1745</v>
      </c>
      <c r="AP359" t="s">
        <v>1471</v>
      </c>
      <c r="AQ359" t="s">
        <v>1471</v>
      </c>
      <c r="AR359" t="s">
        <v>1471</v>
      </c>
      <c r="AT359">
        <v>40</v>
      </c>
      <c r="AZ359">
        <v>9</v>
      </c>
      <c r="BA359">
        <v>6</v>
      </c>
      <c r="BB359">
        <v>9</v>
      </c>
      <c r="BC359">
        <v>8</v>
      </c>
      <c r="BD359">
        <v>15</v>
      </c>
      <c r="BE359">
        <v>23</v>
      </c>
      <c r="BF359">
        <v>38</v>
      </c>
      <c r="BG359">
        <v>21</v>
      </c>
      <c r="BH359">
        <v>11</v>
      </c>
      <c r="BI359">
        <v>26</v>
      </c>
      <c r="BJ359" t="s">
        <v>1676</v>
      </c>
      <c r="BK359" t="s">
        <v>2</v>
      </c>
      <c r="BL359" t="s">
        <v>7</v>
      </c>
      <c r="BM359" t="s">
        <v>7</v>
      </c>
      <c r="BN359" t="s">
        <v>7</v>
      </c>
      <c r="BO359" t="s">
        <v>1472</v>
      </c>
      <c r="BP359">
        <v>1558</v>
      </c>
      <c r="BQ359">
        <v>82</v>
      </c>
      <c r="BR359">
        <v>84</v>
      </c>
      <c r="BS359" t="s">
        <v>1350</v>
      </c>
      <c r="BT359" t="s">
        <v>1387</v>
      </c>
      <c r="BU359" t="s">
        <v>1824</v>
      </c>
      <c r="BV359" t="s">
        <v>1880</v>
      </c>
      <c r="BW359" t="s">
        <v>1818</v>
      </c>
      <c r="BX359" t="s">
        <v>2256</v>
      </c>
      <c r="BY359" s="44" t="str">
        <f t="shared" si="5"/>
        <v>Show location</v>
      </c>
    </row>
    <row r="360" spans="1:77" x14ac:dyDescent="0.3">
      <c r="A360" s="51" t="s">
        <v>1619</v>
      </c>
      <c r="B360" t="s">
        <v>2650</v>
      </c>
      <c r="C360" t="s">
        <v>2647</v>
      </c>
      <c r="D360" t="s">
        <v>2648</v>
      </c>
      <c r="E360" t="s">
        <v>102</v>
      </c>
      <c r="F360" t="s">
        <v>1350</v>
      </c>
      <c r="G360" t="s">
        <v>1474</v>
      </c>
      <c r="H360" t="s">
        <v>1824</v>
      </c>
      <c r="I360" t="s">
        <v>1692</v>
      </c>
      <c r="J360" t="s">
        <v>1535</v>
      </c>
      <c r="K360" t="s">
        <v>1882</v>
      </c>
      <c r="L360" t="s">
        <v>1041</v>
      </c>
      <c r="M360" t="s">
        <v>473</v>
      </c>
      <c r="N360" t="s">
        <v>1470</v>
      </c>
      <c r="O360">
        <v>12.149749999999999</v>
      </c>
      <c r="P360">
        <v>30.793189999999999</v>
      </c>
      <c r="Q360" t="s">
        <v>6</v>
      </c>
      <c r="R360" t="s">
        <v>1497</v>
      </c>
      <c r="S360">
        <v>7</v>
      </c>
      <c r="T360">
        <v>44</v>
      </c>
      <c r="U360">
        <v>27</v>
      </c>
      <c r="V360">
        <v>162</v>
      </c>
      <c r="AE360">
        <v>27</v>
      </c>
      <c r="AF360">
        <v>162</v>
      </c>
      <c r="AI360" t="s">
        <v>1350</v>
      </c>
      <c r="AJ360" t="s">
        <v>1692</v>
      </c>
      <c r="AO360" t="s">
        <v>1745</v>
      </c>
      <c r="AP360" t="s">
        <v>1471</v>
      </c>
      <c r="AQ360" t="s">
        <v>1471</v>
      </c>
      <c r="AR360" t="s">
        <v>1471</v>
      </c>
      <c r="AY360">
        <v>27</v>
      </c>
      <c r="AZ360">
        <v>3</v>
      </c>
      <c r="BA360">
        <v>8</v>
      </c>
      <c r="BB360">
        <v>11</v>
      </c>
      <c r="BC360">
        <v>11</v>
      </c>
      <c r="BD360">
        <v>14</v>
      </c>
      <c r="BE360">
        <v>19</v>
      </c>
      <c r="BF360">
        <v>45</v>
      </c>
      <c r="BG360">
        <v>34</v>
      </c>
      <c r="BH360">
        <v>6</v>
      </c>
      <c r="BI360">
        <v>11</v>
      </c>
      <c r="BJ360" t="s">
        <v>1676</v>
      </c>
      <c r="BK360" t="s">
        <v>2</v>
      </c>
      <c r="BL360" t="s">
        <v>5</v>
      </c>
      <c r="BM360" t="s">
        <v>7</v>
      </c>
      <c r="BN360" t="s">
        <v>5</v>
      </c>
      <c r="BO360" t="s">
        <v>1472</v>
      </c>
      <c r="BP360">
        <v>1536</v>
      </c>
      <c r="BQ360">
        <v>79</v>
      </c>
      <c r="BR360">
        <v>83</v>
      </c>
      <c r="BS360" t="s">
        <v>1350</v>
      </c>
      <c r="BT360" t="s">
        <v>1692</v>
      </c>
      <c r="BU360" t="s">
        <v>1824</v>
      </c>
      <c r="BV360" t="s">
        <v>1882</v>
      </c>
      <c r="BW360" t="s">
        <v>1818</v>
      </c>
      <c r="BX360" t="s">
        <v>2488</v>
      </c>
      <c r="BY360" s="44" t="str">
        <f t="shared" si="5"/>
        <v>Show location</v>
      </c>
    </row>
    <row r="361" spans="1:77" x14ac:dyDescent="0.3">
      <c r="A361" s="51" t="s">
        <v>1541</v>
      </c>
      <c r="B361" t="s">
        <v>2650</v>
      </c>
      <c r="C361" t="s">
        <v>2647</v>
      </c>
      <c r="D361" t="s">
        <v>2648</v>
      </c>
      <c r="E361" t="s">
        <v>102</v>
      </c>
      <c r="F361" t="s">
        <v>1350</v>
      </c>
      <c r="G361" t="s">
        <v>1474</v>
      </c>
      <c r="H361" t="s">
        <v>1824</v>
      </c>
      <c r="I361" t="s">
        <v>1692</v>
      </c>
      <c r="J361" t="s">
        <v>1535</v>
      </c>
      <c r="K361" t="s">
        <v>1882</v>
      </c>
      <c r="L361" t="s">
        <v>474</v>
      </c>
      <c r="M361" t="s">
        <v>475</v>
      </c>
      <c r="N361" t="s">
        <v>1470</v>
      </c>
      <c r="O361">
        <v>12.30925</v>
      </c>
      <c r="P361">
        <v>30.925260000000002</v>
      </c>
      <c r="Q361" t="s">
        <v>1</v>
      </c>
      <c r="R361" t="s">
        <v>95</v>
      </c>
      <c r="U361">
        <v>6</v>
      </c>
      <c r="V361">
        <v>36</v>
      </c>
      <c r="AE361">
        <v>6</v>
      </c>
      <c r="AF361">
        <v>36</v>
      </c>
      <c r="AI361" t="s">
        <v>1350</v>
      </c>
      <c r="AJ361" t="s">
        <v>1387</v>
      </c>
      <c r="AK361" t="s">
        <v>1350</v>
      </c>
      <c r="AL361" t="s">
        <v>1692</v>
      </c>
      <c r="AO361" t="s">
        <v>1745</v>
      </c>
      <c r="AP361" t="s">
        <v>1471</v>
      </c>
      <c r="AQ361" t="s">
        <v>1471</v>
      </c>
      <c r="AR361" t="s">
        <v>1471</v>
      </c>
      <c r="AY361">
        <v>6</v>
      </c>
      <c r="AZ361">
        <v>1</v>
      </c>
      <c r="BA361">
        <v>1</v>
      </c>
      <c r="BB361">
        <v>5</v>
      </c>
      <c r="BC361">
        <v>7</v>
      </c>
      <c r="BD361">
        <v>3</v>
      </c>
      <c r="BE361">
        <v>8</v>
      </c>
      <c r="BF361">
        <v>7</v>
      </c>
      <c r="BG361">
        <v>4</v>
      </c>
      <c r="BH361">
        <v>0</v>
      </c>
      <c r="BI361">
        <v>0</v>
      </c>
      <c r="BJ361" t="s">
        <v>1676</v>
      </c>
      <c r="BK361" t="s">
        <v>2</v>
      </c>
      <c r="BL361" t="s">
        <v>7</v>
      </c>
      <c r="BM361" t="s">
        <v>5</v>
      </c>
      <c r="BN361" t="s">
        <v>5</v>
      </c>
      <c r="BO361" t="s">
        <v>1480</v>
      </c>
      <c r="BP361">
        <v>630</v>
      </c>
      <c r="BQ361">
        <v>16</v>
      </c>
      <c r="BR361">
        <v>20</v>
      </c>
      <c r="BS361" t="s">
        <v>1350</v>
      </c>
      <c r="BT361" t="s">
        <v>1692</v>
      </c>
      <c r="BU361" t="s">
        <v>1824</v>
      </c>
      <c r="BV361" t="s">
        <v>1882</v>
      </c>
      <c r="BW361" t="s">
        <v>1818</v>
      </c>
      <c r="BX361" t="s">
        <v>2296</v>
      </c>
      <c r="BY361" s="44" t="str">
        <f t="shared" si="5"/>
        <v>Show location</v>
      </c>
    </row>
    <row r="362" spans="1:77" x14ac:dyDescent="0.3">
      <c r="A362" s="51" t="s">
        <v>1541</v>
      </c>
      <c r="B362" t="s">
        <v>2650</v>
      </c>
      <c r="C362" t="s">
        <v>2647</v>
      </c>
      <c r="D362" t="s">
        <v>2648</v>
      </c>
      <c r="E362" t="s">
        <v>102</v>
      </c>
      <c r="F362" t="s">
        <v>1350</v>
      </c>
      <c r="G362" t="s">
        <v>1474</v>
      </c>
      <c r="H362" t="s">
        <v>1824</v>
      </c>
      <c r="I362" t="s">
        <v>1692</v>
      </c>
      <c r="J362" t="s">
        <v>1535</v>
      </c>
      <c r="K362" t="s">
        <v>1882</v>
      </c>
      <c r="L362" t="s">
        <v>1042</v>
      </c>
      <c r="M362" t="s">
        <v>476</v>
      </c>
      <c r="N362" t="s">
        <v>1470</v>
      </c>
      <c r="O362">
        <v>12.300240000000001</v>
      </c>
      <c r="P362">
        <v>30.951879999999999</v>
      </c>
      <c r="Q362" t="s">
        <v>1</v>
      </c>
      <c r="R362" t="s">
        <v>95</v>
      </c>
      <c r="U362">
        <v>3</v>
      </c>
      <c r="V362">
        <v>18</v>
      </c>
      <c r="AE362">
        <v>3</v>
      </c>
      <c r="AF362">
        <v>18</v>
      </c>
      <c r="AI362" t="s">
        <v>1350</v>
      </c>
      <c r="AJ362" t="s">
        <v>1692</v>
      </c>
      <c r="AO362" t="s">
        <v>1745</v>
      </c>
      <c r="AP362" t="s">
        <v>1471</v>
      </c>
      <c r="AQ362" t="s">
        <v>1471</v>
      </c>
      <c r="AR362" t="s">
        <v>1471</v>
      </c>
      <c r="AY362">
        <v>3</v>
      </c>
      <c r="AZ362">
        <v>1</v>
      </c>
      <c r="BA362">
        <v>1</v>
      </c>
      <c r="BB362">
        <v>1</v>
      </c>
      <c r="BC362">
        <v>2</v>
      </c>
      <c r="BD362">
        <v>3</v>
      </c>
      <c r="BE362">
        <v>2</v>
      </c>
      <c r="BF362">
        <v>4</v>
      </c>
      <c r="BG362">
        <v>4</v>
      </c>
      <c r="BH362">
        <v>0</v>
      </c>
      <c r="BI362">
        <v>0</v>
      </c>
      <c r="BJ362" t="s">
        <v>1676</v>
      </c>
      <c r="BK362" t="s">
        <v>2</v>
      </c>
      <c r="BL362" t="s">
        <v>7</v>
      </c>
      <c r="BM362" t="s">
        <v>5</v>
      </c>
      <c r="BN362" t="s">
        <v>5</v>
      </c>
      <c r="BO362" t="s">
        <v>1472</v>
      </c>
      <c r="BP362">
        <v>626</v>
      </c>
      <c r="BQ362">
        <v>9</v>
      </c>
      <c r="BR362">
        <v>9</v>
      </c>
      <c r="BS362" t="s">
        <v>1350</v>
      </c>
      <c r="BT362" t="s">
        <v>1692</v>
      </c>
      <c r="BU362" t="s">
        <v>1824</v>
      </c>
      <c r="BV362" t="s">
        <v>1882</v>
      </c>
      <c r="BW362" t="s">
        <v>1818</v>
      </c>
      <c r="BX362" t="s">
        <v>2297</v>
      </c>
      <c r="BY362" s="44" t="str">
        <f t="shared" si="5"/>
        <v>Show location</v>
      </c>
    </row>
    <row r="363" spans="1:77" x14ac:dyDescent="0.3">
      <c r="A363" s="51" t="s">
        <v>1539</v>
      </c>
      <c r="B363" t="s">
        <v>2650</v>
      </c>
      <c r="C363" t="s">
        <v>2647</v>
      </c>
      <c r="D363" t="s">
        <v>2648</v>
      </c>
      <c r="E363" t="s">
        <v>102</v>
      </c>
      <c r="F363" t="s">
        <v>1350</v>
      </c>
      <c r="G363" t="s">
        <v>1474</v>
      </c>
      <c r="H363" t="s">
        <v>1824</v>
      </c>
      <c r="I363" t="s">
        <v>1692</v>
      </c>
      <c r="J363" t="s">
        <v>1535</v>
      </c>
      <c r="K363" t="s">
        <v>1882</v>
      </c>
      <c r="L363" t="s">
        <v>1043</v>
      </c>
      <c r="M363" t="s">
        <v>477</v>
      </c>
      <c r="N363" t="s">
        <v>1470</v>
      </c>
      <c r="O363">
        <v>12.108230000000001</v>
      </c>
      <c r="P363">
        <v>30.932400000000001</v>
      </c>
      <c r="Q363" t="s">
        <v>1</v>
      </c>
      <c r="R363" t="s">
        <v>95</v>
      </c>
      <c r="U363">
        <v>114</v>
      </c>
      <c r="V363">
        <v>684</v>
      </c>
      <c r="AE363">
        <v>114</v>
      </c>
      <c r="AF363">
        <v>684</v>
      </c>
      <c r="AI363" t="s">
        <v>1350</v>
      </c>
      <c r="AJ363" t="s">
        <v>1692</v>
      </c>
      <c r="AK363" t="s">
        <v>1350</v>
      </c>
      <c r="AL363" t="s">
        <v>1702</v>
      </c>
      <c r="AO363" t="s">
        <v>1745</v>
      </c>
      <c r="AP363" t="s">
        <v>1471</v>
      </c>
      <c r="AQ363" t="s">
        <v>1471</v>
      </c>
      <c r="AR363" t="s">
        <v>1471</v>
      </c>
      <c r="AY363">
        <v>114</v>
      </c>
      <c r="AZ363">
        <v>34</v>
      </c>
      <c r="BA363">
        <v>25</v>
      </c>
      <c r="BB363">
        <v>51</v>
      </c>
      <c r="BC363">
        <v>25</v>
      </c>
      <c r="BD363">
        <v>135</v>
      </c>
      <c r="BE363">
        <v>101</v>
      </c>
      <c r="BF363">
        <v>152</v>
      </c>
      <c r="BG363">
        <v>110</v>
      </c>
      <c r="BH363">
        <v>17</v>
      </c>
      <c r="BI363">
        <v>34</v>
      </c>
      <c r="BJ363" t="s">
        <v>1676</v>
      </c>
      <c r="BK363" t="s">
        <v>2</v>
      </c>
      <c r="BL363" t="s">
        <v>5</v>
      </c>
      <c r="BM363" t="s">
        <v>5</v>
      </c>
      <c r="BN363" t="s">
        <v>5</v>
      </c>
      <c r="BO363" t="s">
        <v>1472</v>
      </c>
      <c r="BP363">
        <v>624</v>
      </c>
      <c r="BQ363">
        <v>389</v>
      </c>
      <c r="BR363">
        <v>295</v>
      </c>
      <c r="BS363" t="s">
        <v>1350</v>
      </c>
      <c r="BT363" t="s">
        <v>1692</v>
      </c>
      <c r="BU363" t="s">
        <v>1824</v>
      </c>
      <c r="BV363" t="s">
        <v>1882</v>
      </c>
      <c r="BW363" t="s">
        <v>1818</v>
      </c>
      <c r="BX363" t="s">
        <v>2265</v>
      </c>
      <c r="BY363" s="44" t="str">
        <f t="shared" si="5"/>
        <v>Show location</v>
      </c>
    </row>
    <row r="364" spans="1:77" x14ac:dyDescent="0.3">
      <c r="A364" s="51" t="s">
        <v>1636</v>
      </c>
      <c r="B364" t="s">
        <v>2650</v>
      </c>
      <c r="C364" t="s">
        <v>2647</v>
      </c>
      <c r="D364" t="s">
        <v>2648</v>
      </c>
      <c r="E364" t="s">
        <v>102</v>
      </c>
      <c r="F364" t="s">
        <v>1350</v>
      </c>
      <c r="G364" t="s">
        <v>1474</v>
      </c>
      <c r="H364" t="s">
        <v>1824</v>
      </c>
      <c r="I364" t="s">
        <v>1692</v>
      </c>
      <c r="J364" t="s">
        <v>1535</v>
      </c>
      <c r="K364" t="s">
        <v>1882</v>
      </c>
      <c r="L364" t="s">
        <v>1044</v>
      </c>
      <c r="M364" t="s">
        <v>478</v>
      </c>
      <c r="N364" t="s">
        <v>1470</v>
      </c>
      <c r="O364">
        <v>11.85323</v>
      </c>
      <c r="P364">
        <v>30.633870000000002</v>
      </c>
      <c r="Q364" t="s">
        <v>6</v>
      </c>
      <c r="R364" t="s">
        <v>2612</v>
      </c>
      <c r="S364">
        <v>286</v>
      </c>
      <c r="T364">
        <v>1430</v>
      </c>
      <c r="U364">
        <v>120</v>
      </c>
      <c r="V364">
        <v>900</v>
      </c>
      <c r="W364">
        <v>20</v>
      </c>
      <c r="X364">
        <v>180</v>
      </c>
      <c r="Y364">
        <v>50</v>
      </c>
      <c r="Z364">
        <v>400</v>
      </c>
      <c r="AA364">
        <v>20</v>
      </c>
      <c r="AB364">
        <v>120</v>
      </c>
      <c r="AC364">
        <v>15</v>
      </c>
      <c r="AD364">
        <v>70</v>
      </c>
      <c r="AE364">
        <v>15</v>
      </c>
      <c r="AF364">
        <v>130</v>
      </c>
      <c r="AI364" t="s">
        <v>1350</v>
      </c>
      <c r="AJ364" t="s">
        <v>1708</v>
      </c>
      <c r="AK364" t="s">
        <v>1350</v>
      </c>
      <c r="AO364" t="s">
        <v>1745</v>
      </c>
      <c r="AP364" t="s">
        <v>1946</v>
      </c>
      <c r="AQ364" t="s">
        <v>1471</v>
      </c>
      <c r="AR364" t="s">
        <v>1471</v>
      </c>
      <c r="AT364">
        <v>40</v>
      </c>
      <c r="AY364">
        <v>80</v>
      </c>
      <c r="AZ364">
        <v>51</v>
      </c>
      <c r="BA364">
        <v>32</v>
      </c>
      <c r="BB364">
        <v>45</v>
      </c>
      <c r="BC364">
        <v>57</v>
      </c>
      <c r="BD364">
        <v>64</v>
      </c>
      <c r="BE364">
        <v>64</v>
      </c>
      <c r="BF364">
        <v>255</v>
      </c>
      <c r="BG364">
        <v>262</v>
      </c>
      <c r="BH364">
        <v>32</v>
      </c>
      <c r="BI364">
        <v>38</v>
      </c>
      <c r="BJ364" t="s">
        <v>1334</v>
      </c>
      <c r="BK364" t="s">
        <v>2</v>
      </c>
      <c r="BL364" t="s">
        <v>5</v>
      </c>
      <c r="BM364" t="s">
        <v>3</v>
      </c>
      <c r="BN364" t="s">
        <v>5</v>
      </c>
      <c r="BO364" t="s">
        <v>1472</v>
      </c>
      <c r="BP364">
        <v>1752</v>
      </c>
      <c r="BQ364">
        <v>447</v>
      </c>
      <c r="BR364">
        <v>453</v>
      </c>
      <c r="BS364" t="s">
        <v>1350</v>
      </c>
      <c r="BT364" t="s">
        <v>1692</v>
      </c>
      <c r="BU364" t="s">
        <v>1824</v>
      </c>
      <c r="BV364" t="s">
        <v>1882</v>
      </c>
      <c r="BW364" t="s">
        <v>1818</v>
      </c>
      <c r="BX364" t="s">
        <v>2569</v>
      </c>
      <c r="BY364" s="44" t="str">
        <f t="shared" si="5"/>
        <v>Show location</v>
      </c>
    </row>
    <row r="365" spans="1:77" x14ac:dyDescent="0.3">
      <c r="A365" s="51" t="s">
        <v>1532</v>
      </c>
      <c r="B365" t="s">
        <v>2650</v>
      </c>
      <c r="C365" t="s">
        <v>2647</v>
      </c>
      <c r="D365" t="s">
        <v>2648</v>
      </c>
      <c r="E365" t="s">
        <v>102</v>
      </c>
      <c r="F365" t="s">
        <v>1350</v>
      </c>
      <c r="G365" t="s">
        <v>1474</v>
      </c>
      <c r="H365" t="s">
        <v>1824</v>
      </c>
      <c r="I365" t="s">
        <v>1692</v>
      </c>
      <c r="J365" t="s">
        <v>1535</v>
      </c>
      <c r="K365" t="s">
        <v>1882</v>
      </c>
      <c r="L365" t="s">
        <v>1045</v>
      </c>
      <c r="M365" t="s">
        <v>479</v>
      </c>
      <c r="N365" t="s">
        <v>1470</v>
      </c>
      <c r="O365">
        <v>12.14855</v>
      </c>
      <c r="P365">
        <v>30.7959</v>
      </c>
      <c r="Q365" t="s">
        <v>6</v>
      </c>
      <c r="R365" t="s">
        <v>1497</v>
      </c>
      <c r="S365">
        <v>16</v>
      </c>
      <c r="T365">
        <v>112</v>
      </c>
      <c r="U365">
        <v>15</v>
      </c>
      <c r="V365">
        <v>75</v>
      </c>
      <c r="AE365">
        <v>15</v>
      </c>
      <c r="AF365">
        <v>75</v>
      </c>
      <c r="AI365" t="s">
        <v>1350</v>
      </c>
      <c r="AJ365" t="s">
        <v>1692</v>
      </c>
      <c r="AK365" t="s">
        <v>1350</v>
      </c>
      <c r="AL365" t="s">
        <v>1702</v>
      </c>
      <c r="AM365" t="s">
        <v>1350</v>
      </c>
      <c r="AN365" t="s">
        <v>1708</v>
      </c>
      <c r="AO365" t="s">
        <v>1745</v>
      </c>
      <c r="AP365" t="s">
        <v>1471</v>
      </c>
      <c r="AQ365" t="s">
        <v>1471</v>
      </c>
      <c r="AR365" t="s">
        <v>1471</v>
      </c>
      <c r="AY365">
        <v>15</v>
      </c>
      <c r="AZ365">
        <v>2</v>
      </c>
      <c r="BA365">
        <v>3</v>
      </c>
      <c r="BB365">
        <v>7</v>
      </c>
      <c r="BC365">
        <v>7</v>
      </c>
      <c r="BD365">
        <v>13</v>
      </c>
      <c r="BE365">
        <v>11</v>
      </c>
      <c r="BF365">
        <v>14</v>
      </c>
      <c r="BG365">
        <v>16</v>
      </c>
      <c r="BH365">
        <v>1</v>
      </c>
      <c r="BI365">
        <v>1</v>
      </c>
      <c r="BJ365" t="s">
        <v>1676</v>
      </c>
      <c r="BK365" t="s">
        <v>2</v>
      </c>
      <c r="BL365" t="s">
        <v>7</v>
      </c>
      <c r="BM365" t="s">
        <v>5</v>
      </c>
      <c r="BN365" t="s">
        <v>5</v>
      </c>
      <c r="BO365" t="s">
        <v>1472</v>
      </c>
      <c r="BP365">
        <v>622</v>
      </c>
      <c r="BQ365">
        <v>37</v>
      </c>
      <c r="BR365">
        <v>38</v>
      </c>
      <c r="BS365" t="s">
        <v>1350</v>
      </c>
      <c r="BT365" t="s">
        <v>1692</v>
      </c>
      <c r="BU365" t="s">
        <v>1824</v>
      </c>
      <c r="BV365" t="s">
        <v>1882</v>
      </c>
      <c r="BW365" t="s">
        <v>1818</v>
      </c>
      <c r="BX365" t="s">
        <v>2239</v>
      </c>
      <c r="BY365" s="44" t="str">
        <f t="shared" si="5"/>
        <v>Show location</v>
      </c>
    </row>
    <row r="366" spans="1:77" x14ac:dyDescent="0.3">
      <c r="A366" s="51" t="s">
        <v>1599</v>
      </c>
      <c r="B366" t="s">
        <v>2650</v>
      </c>
      <c r="C366" t="s">
        <v>2647</v>
      </c>
      <c r="D366" t="s">
        <v>2648</v>
      </c>
      <c r="E366" t="s">
        <v>102</v>
      </c>
      <c r="F366" t="s">
        <v>1350</v>
      </c>
      <c r="G366" t="s">
        <v>1474</v>
      </c>
      <c r="H366" t="s">
        <v>1824</v>
      </c>
      <c r="I366" t="s">
        <v>1385</v>
      </c>
      <c r="J366" t="s">
        <v>1548</v>
      </c>
      <c r="K366" t="s">
        <v>1886</v>
      </c>
      <c r="L366" t="s">
        <v>1046</v>
      </c>
      <c r="M366" t="s">
        <v>51</v>
      </c>
      <c r="N366" t="s">
        <v>1470</v>
      </c>
      <c r="O366">
        <v>10.036759999999999</v>
      </c>
      <c r="P366">
        <v>30.691330000000001</v>
      </c>
      <c r="Q366" t="s">
        <v>1</v>
      </c>
      <c r="R366" t="s">
        <v>95</v>
      </c>
      <c r="S366">
        <v>38</v>
      </c>
      <c r="T366">
        <v>297</v>
      </c>
      <c r="U366">
        <v>32</v>
      </c>
      <c r="V366">
        <v>219</v>
      </c>
      <c r="Y366">
        <v>32</v>
      </c>
      <c r="Z366">
        <v>219</v>
      </c>
      <c r="AI366" t="s">
        <v>1350</v>
      </c>
      <c r="AJ366" t="s">
        <v>1385</v>
      </c>
      <c r="AO366" t="s">
        <v>1745</v>
      </c>
      <c r="AP366" t="s">
        <v>1933</v>
      </c>
      <c r="AQ366" t="s">
        <v>1946</v>
      </c>
      <c r="AR366" t="s">
        <v>1471</v>
      </c>
      <c r="AT366">
        <v>32</v>
      </c>
      <c r="AZ366">
        <v>17</v>
      </c>
      <c r="BA366">
        <v>8</v>
      </c>
      <c r="BB366">
        <v>25</v>
      </c>
      <c r="BC366">
        <v>25</v>
      </c>
      <c r="BD366">
        <v>25</v>
      </c>
      <c r="BE366">
        <v>35</v>
      </c>
      <c r="BF366">
        <v>42</v>
      </c>
      <c r="BG366">
        <v>8</v>
      </c>
      <c r="BH366">
        <v>17</v>
      </c>
      <c r="BI366">
        <v>17</v>
      </c>
      <c r="BJ366" t="s">
        <v>1334</v>
      </c>
      <c r="BK366" t="s">
        <v>2</v>
      </c>
      <c r="BL366" t="s">
        <v>5</v>
      </c>
      <c r="BM366" t="s">
        <v>5</v>
      </c>
      <c r="BN366" t="s">
        <v>5</v>
      </c>
      <c r="BO366" t="s">
        <v>1480</v>
      </c>
      <c r="BP366">
        <v>1372</v>
      </c>
      <c r="BQ366">
        <v>126</v>
      </c>
      <c r="BR366">
        <v>93</v>
      </c>
      <c r="BS366" t="s">
        <v>1350</v>
      </c>
      <c r="BT366" t="s">
        <v>1385</v>
      </c>
      <c r="BU366" t="s">
        <v>1814</v>
      </c>
      <c r="BV366" t="s">
        <v>1886</v>
      </c>
      <c r="BW366" t="s">
        <v>1816</v>
      </c>
      <c r="BX366" t="s">
        <v>2456</v>
      </c>
      <c r="BY366" s="44" t="str">
        <f t="shared" si="5"/>
        <v>Show location</v>
      </c>
    </row>
    <row r="367" spans="1:77" x14ac:dyDescent="0.3">
      <c r="A367" s="51" t="s">
        <v>1541</v>
      </c>
      <c r="B367" t="s">
        <v>2650</v>
      </c>
      <c r="C367" t="s">
        <v>2647</v>
      </c>
      <c r="D367" t="s">
        <v>2648</v>
      </c>
      <c r="E367" t="s">
        <v>102</v>
      </c>
      <c r="F367" t="s">
        <v>1350</v>
      </c>
      <c r="G367" t="s">
        <v>1474</v>
      </c>
      <c r="H367" t="s">
        <v>1824</v>
      </c>
      <c r="I367" t="s">
        <v>1385</v>
      </c>
      <c r="J367" t="s">
        <v>1548</v>
      </c>
      <c r="K367" t="s">
        <v>1886</v>
      </c>
      <c r="L367" t="s">
        <v>1047</v>
      </c>
      <c r="M367" t="s">
        <v>52</v>
      </c>
      <c r="N367" t="s">
        <v>1493</v>
      </c>
      <c r="O367">
        <v>10.23898</v>
      </c>
      <c r="P367">
        <v>30.688859999999998</v>
      </c>
      <c r="Q367" t="s">
        <v>6</v>
      </c>
      <c r="R367" t="s">
        <v>1497</v>
      </c>
      <c r="S367">
        <v>107</v>
      </c>
      <c r="T367">
        <v>605</v>
      </c>
      <c r="U367">
        <v>111</v>
      </c>
      <c r="V367">
        <v>731</v>
      </c>
      <c r="Y367">
        <v>111</v>
      </c>
      <c r="Z367">
        <v>731</v>
      </c>
      <c r="AI367" t="s">
        <v>1350</v>
      </c>
      <c r="AJ367" t="s">
        <v>1392</v>
      </c>
      <c r="AO367" t="s">
        <v>1745</v>
      </c>
      <c r="AP367" t="s">
        <v>1933</v>
      </c>
      <c r="AQ367" t="s">
        <v>1946</v>
      </c>
      <c r="AR367" t="s">
        <v>1471</v>
      </c>
      <c r="AT367">
        <v>111</v>
      </c>
      <c r="AZ367">
        <v>8</v>
      </c>
      <c r="BA367">
        <v>8</v>
      </c>
      <c r="BB367">
        <v>120</v>
      </c>
      <c r="BC367">
        <v>137</v>
      </c>
      <c r="BD367">
        <v>64</v>
      </c>
      <c r="BE367">
        <v>121</v>
      </c>
      <c r="BF367">
        <v>104</v>
      </c>
      <c r="BG367">
        <v>129</v>
      </c>
      <c r="BH367">
        <v>16</v>
      </c>
      <c r="BI367">
        <v>24</v>
      </c>
      <c r="BJ367" t="s">
        <v>1334</v>
      </c>
      <c r="BK367" t="s">
        <v>2</v>
      </c>
      <c r="BL367" t="s">
        <v>5</v>
      </c>
      <c r="BM367" t="s">
        <v>5</v>
      </c>
      <c r="BN367" t="s">
        <v>5</v>
      </c>
      <c r="BO367" t="s">
        <v>1472</v>
      </c>
      <c r="BP367">
        <v>1363</v>
      </c>
      <c r="BQ367">
        <v>312</v>
      </c>
      <c r="BR367">
        <v>419</v>
      </c>
      <c r="BS367" t="s">
        <v>1350</v>
      </c>
      <c r="BT367" t="s">
        <v>1385</v>
      </c>
      <c r="BU367" t="s">
        <v>1824</v>
      </c>
      <c r="BV367" t="s">
        <v>1886</v>
      </c>
      <c r="BW367" t="s">
        <v>1818</v>
      </c>
      <c r="BX367" t="s">
        <v>2298</v>
      </c>
      <c r="BY367" s="44" t="str">
        <f t="shared" si="5"/>
        <v>Show location</v>
      </c>
    </row>
    <row r="368" spans="1:77" x14ac:dyDescent="0.3">
      <c r="A368" s="51" t="s">
        <v>1599</v>
      </c>
      <c r="B368" t="s">
        <v>2650</v>
      </c>
      <c r="C368" t="s">
        <v>2647</v>
      </c>
      <c r="D368" t="s">
        <v>2648</v>
      </c>
      <c r="E368" t="s">
        <v>102</v>
      </c>
      <c r="F368" t="s">
        <v>1350</v>
      </c>
      <c r="G368" t="s">
        <v>1474</v>
      </c>
      <c r="H368" t="s">
        <v>1824</v>
      </c>
      <c r="I368" t="s">
        <v>1385</v>
      </c>
      <c r="J368" t="s">
        <v>1548</v>
      </c>
      <c r="K368" t="s">
        <v>1886</v>
      </c>
      <c r="L368" t="s">
        <v>1048</v>
      </c>
      <c r="M368" t="s">
        <v>53</v>
      </c>
      <c r="N368" t="s">
        <v>1493</v>
      </c>
      <c r="O368">
        <v>10.03586</v>
      </c>
      <c r="P368">
        <v>30.68805</v>
      </c>
      <c r="Q368" t="s">
        <v>1</v>
      </c>
      <c r="R368" t="s">
        <v>95</v>
      </c>
      <c r="S368">
        <v>49</v>
      </c>
      <c r="T368">
        <v>245</v>
      </c>
      <c r="U368">
        <v>57</v>
      </c>
      <c r="V368">
        <v>342</v>
      </c>
      <c r="Y368">
        <v>57</v>
      </c>
      <c r="Z368">
        <v>342</v>
      </c>
      <c r="AI368" t="s">
        <v>1350</v>
      </c>
      <c r="AJ368" t="s">
        <v>1392</v>
      </c>
      <c r="AO368" t="s">
        <v>1745</v>
      </c>
      <c r="AP368" t="s">
        <v>1933</v>
      </c>
      <c r="AQ368" t="s">
        <v>1946</v>
      </c>
      <c r="AR368" t="s">
        <v>1471</v>
      </c>
      <c r="AT368">
        <v>57</v>
      </c>
      <c r="AZ368">
        <v>19</v>
      </c>
      <c r="BA368">
        <v>13</v>
      </c>
      <c r="BB368">
        <v>38</v>
      </c>
      <c r="BC368">
        <v>51</v>
      </c>
      <c r="BD368">
        <v>57</v>
      </c>
      <c r="BE368">
        <v>25</v>
      </c>
      <c r="BF368">
        <v>51</v>
      </c>
      <c r="BG368">
        <v>25</v>
      </c>
      <c r="BH368">
        <v>25</v>
      </c>
      <c r="BI368">
        <v>38</v>
      </c>
      <c r="BJ368" t="s">
        <v>1334</v>
      </c>
      <c r="BK368" t="s">
        <v>2</v>
      </c>
      <c r="BL368" t="s">
        <v>5</v>
      </c>
      <c r="BM368" t="s">
        <v>5</v>
      </c>
      <c r="BN368" t="s">
        <v>5</v>
      </c>
      <c r="BO368" t="s">
        <v>1472</v>
      </c>
      <c r="BP368">
        <v>1365</v>
      </c>
      <c r="BQ368">
        <v>190</v>
      </c>
      <c r="BR368">
        <v>152</v>
      </c>
      <c r="BS368" t="s">
        <v>1350</v>
      </c>
      <c r="BT368" t="s">
        <v>1385</v>
      </c>
      <c r="BU368" t="s">
        <v>1814</v>
      </c>
      <c r="BV368" t="s">
        <v>1886</v>
      </c>
      <c r="BW368" t="s">
        <v>1816</v>
      </c>
      <c r="BX368" t="s">
        <v>2457</v>
      </c>
      <c r="BY368" s="44" t="str">
        <f t="shared" si="5"/>
        <v>Show location</v>
      </c>
    </row>
    <row r="369" spans="1:77" x14ac:dyDescent="0.3">
      <c r="A369" s="51" t="s">
        <v>1599</v>
      </c>
      <c r="B369" t="s">
        <v>2650</v>
      </c>
      <c r="C369" t="s">
        <v>2647</v>
      </c>
      <c r="D369" t="s">
        <v>2648</v>
      </c>
      <c r="E369" t="s">
        <v>102</v>
      </c>
      <c r="F369" t="s">
        <v>1350</v>
      </c>
      <c r="G369" t="s">
        <v>1474</v>
      </c>
      <c r="H369" t="s">
        <v>1824</v>
      </c>
      <c r="I369" t="s">
        <v>1385</v>
      </c>
      <c r="J369" t="s">
        <v>1548</v>
      </c>
      <c r="K369" t="s">
        <v>1886</v>
      </c>
      <c r="L369" t="s">
        <v>54</v>
      </c>
      <c r="M369" t="s">
        <v>55</v>
      </c>
      <c r="N369" t="s">
        <v>1493</v>
      </c>
      <c r="O369">
        <v>10.344670000000001</v>
      </c>
      <c r="P369">
        <v>30.80021</v>
      </c>
      <c r="Q369" t="s">
        <v>1</v>
      </c>
      <c r="R369" t="s">
        <v>95</v>
      </c>
      <c r="S369">
        <v>66</v>
      </c>
      <c r="T369">
        <v>439</v>
      </c>
      <c r="U369">
        <v>97</v>
      </c>
      <c r="V369">
        <v>582</v>
      </c>
      <c r="Y369">
        <v>97</v>
      </c>
      <c r="Z369">
        <v>582</v>
      </c>
      <c r="AI369" t="s">
        <v>1350</v>
      </c>
      <c r="AJ369" t="s">
        <v>1389</v>
      </c>
      <c r="AO369" t="s">
        <v>1745</v>
      </c>
      <c r="AP369" t="s">
        <v>1933</v>
      </c>
      <c r="AQ369" t="s">
        <v>1946</v>
      </c>
      <c r="AR369" t="s">
        <v>1471</v>
      </c>
      <c r="AT369">
        <v>97</v>
      </c>
      <c r="AZ369">
        <v>20</v>
      </c>
      <c r="BA369">
        <v>20</v>
      </c>
      <c r="BB369">
        <v>88</v>
      </c>
      <c r="BC369">
        <v>88</v>
      </c>
      <c r="BD369">
        <v>81</v>
      </c>
      <c r="BE369">
        <v>102</v>
      </c>
      <c r="BF369">
        <v>54</v>
      </c>
      <c r="BG369">
        <v>61</v>
      </c>
      <c r="BH369">
        <v>27</v>
      </c>
      <c r="BI369">
        <v>41</v>
      </c>
      <c r="BJ369" t="s">
        <v>1334</v>
      </c>
      <c r="BK369" t="s">
        <v>2</v>
      </c>
      <c r="BL369" t="s">
        <v>5</v>
      </c>
      <c r="BM369" t="s">
        <v>5</v>
      </c>
      <c r="BN369" t="s">
        <v>5</v>
      </c>
      <c r="BO369" t="s">
        <v>1472</v>
      </c>
      <c r="BP369">
        <v>1366</v>
      </c>
      <c r="BQ369">
        <v>270</v>
      </c>
      <c r="BR369">
        <v>312</v>
      </c>
      <c r="BS369" t="s">
        <v>1350</v>
      </c>
      <c r="BT369" t="s">
        <v>1385</v>
      </c>
      <c r="BU369" t="s">
        <v>1824</v>
      </c>
      <c r="BV369" t="s">
        <v>1886</v>
      </c>
      <c r="BW369" t="s">
        <v>1829</v>
      </c>
      <c r="BX369" t="s">
        <v>2458</v>
      </c>
      <c r="BY369" s="44" t="str">
        <f t="shared" si="5"/>
        <v>Show location</v>
      </c>
    </row>
    <row r="370" spans="1:77" x14ac:dyDescent="0.3">
      <c r="A370" s="51" t="s">
        <v>1599</v>
      </c>
      <c r="B370" t="s">
        <v>2650</v>
      </c>
      <c r="C370" t="s">
        <v>2647</v>
      </c>
      <c r="D370" t="s">
        <v>2648</v>
      </c>
      <c r="E370" t="s">
        <v>102</v>
      </c>
      <c r="F370" t="s">
        <v>1350</v>
      </c>
      <c r="G370" t="s">
        <v>1474</v>
      </c>
      <c r="H370" t="s">
        <v>1824</v>
      </c>
      <c r="I370" t="s">
        <v>1385</v>
      </c>
      <c r="J370" t="s">
        <v>1548</v>
      </c>
      <c r="K370" t="s">
        <v>1886</v>
      </c>
      <c r="L370" t="s">
        <v>1049</v>
      </c>
      <c r="M370" t="s">
        <v>56</v>
      </c>
      <c r="N370" t="s">
        <v>1470</v>
      </c>
      <c r="O370">
        <v>10.206049999999999</v>
      </c>
      <c r="P370">
        <v>30.908300000000001</v>
      </c>
      <c r="Q370" t="s">
        <v>1</v>
      </c>
      <c r="R370" t="s">
        <v>95</v>
      </c>
      <c r="S370">
        <v>25</v>
      </c>
      <c r="T370">
        <v>150</v>
      </c>
      <c r="U370">
        <v>43</v>
      </c>
      <c r="V370">
        <v>311</v>
      </c>
      <c r="Y370">
        <v>43</v>
      </c>
      <c r="Z370">
        <v>311</v>
      </c>
      <c r="AI370" t="s">
        <v>1350</v>
      </c>
      <c r="AJ370" t="s">
        <v>1385</v>
      </c>
      <c r="AK370" t="s">
        <v>1350</v>
      </c>
      <c r="AL370" t="s">
        <v>1389</v>
      </c>
      <c r="AO370" t="s">
        <v>1745</v>
      </c>
      <c r="AP370" t="s">
        <v>1933</v>
      </c>
      <c r="AQ370" t="s">
        <v>1946</v>
      </c>
      <c r="AR370" t="s">
        <v>1471</v>
      </c>
      <c r="AT370">
        <v>43</v>
      </c>
      <c r="AZ370">
        <v>14</v>
      </c>
      <c r="BA370">
        <v>21</v>
      </c>
      <c r="BB370">
        <v>21</v>
      </c>
      <c r="BC370">
        <v>42</v>
      </c>
      <c r="BD370">
        <v>42</v>
      </c>
      <c r="BE370">
        <v>37</v>
      </c>
      <c r="BF370">
        <v>57</v>
      </c>
      <c r="BG370">
        <v>42</v>
      </c>
      <c r="BH370">
        <v>21</v>
      </c>
      <c r="BI370">
        <v>14</v>
      </c>
      <c r="BJ370" t="s">
        <v>1334</v>
      </c>
      <c r="BK370" t="s">
        <v>2</v>
      </c>
      <c r="BL370" t="s">
        <v>5</v>
      </c>
      <c r="BM370" t="s">
        <v>5</v>
      </c>
      <c r="BN370" t="s">
        <v>5</v>
      </c>
      <c r="BO370" t="s">
        <v>1480</v>
      </c>
      <c r="BP370">
        <v>1371</v>
      </c>
      <c r="BQ370">
        <v>155</v>
      </c>
      <c r="BR370">
        <v>156</v>
      </c>
      <c r="BS370" t="s">
        <v>1350</v>
      </c>
      <c r="BT370" t="s">
        <v>1385</v>
      </c>
      <c r="BU370" t="s">
        <v>1824</v>
      </c>
      <c r="BV370" t="s">
        <v>1886</v>
      </c>
      <c r="BW370" t="s">
        <v>1818</v>
      </c>
      <c r="BX370" t="s">
        <v>2459</v>
      </c>
      <c r="BY370" s="44" t="str">
        <f t="shared" si="5"/>
        <v>Show location</v>
      </c>
    </row>
    <row r="371" spans="1:77" x14ac:dyDescent="0.3">
      <c r="A371" s="51" t="s">
        <v>1599</v>
      </c>
      <c r="B371" t="s">
        <v>2650</v>
      </c>
      <c r="C371" t="s">
        <v>2647</v>
      </c>
      <c r="D371" t="s">
        <v>2648</v>
      </c>
      <c r="E371" t="s">
        <v>102</v>
      </c>
      <c r="F371" t="s">
        <v>1350</v>
      </c>
      <c r="G371" t="s">
        <v>1474</v>
      </c>
      <c r="H371" t="s">
        <v>1824</v>
      </c>
      <c r="I371" t="s">
        <v>1385</v>
      </c>
      <c r="J371" t="s">
        <v>1548</v>
      </c>
      <c r="K371" t="s">
        <v>1886</v>
      </c>
      <c r="L371" t="s">
        <v>97</v>
      </c>
      <c r="M371" t="s">
        <v>57</v>
      </c>
      <c r="N371" t="s">
        <v>1493</v>
      </c>
      <c r="O371">
        <v>10.328060000000001</v>
      </c>
      <c r="P371">
        <v>30.684930000000001</v>
      </c>
      <c r="Q371" t="s">
        <v>1</v>
      </c>
      <c r="R371" t="s">
        <v>95</v>
      </c>
      <c r="S371">
        <v>18</v>
      </c>
      <c r="T371">
        <v>115</v>
      </c>
      <c r="U371">
        <v>18</v>
      </c>
      <c r="V371">
        <v>113</v>
      </c>
      <c r="Y371">
        <v>18</v>
      </c>
      <c r="Z371">
        <v>113</v>
      </c>
      <c r="AI371" t="s">
        <v>1350</v>
      </c>
      <c r="AJ371" t="s">
        <v>1392</v>
      </c>
      <c r="AO371" t="s">
        <v>1745</v>
      </c>
      <c r="AP371" t="s">
        <v>1933</v>
      </c>
      <c r="AQ371" t="s">
        <v>1946</v>
      </c>
      <c r="AR371" t="s">
        <v>1471</v>
      </c>
      <c r="AT371">
        <v>18</v>
      </c>
      <c r="AZ371">
        <v>4</v>
      </c>
      <c r="BA371">
        <v>4</v>
      </c>
      <c r="BB371">
        <v>12</v>
      </c>
      <c r="BC371">
        <v>16</v>
      </c>
      <c r="BD371">
        <v>8</v>
      </c>
      <c r="BE371">
        <v>13</v>
      </c>
      <c r="BF371">
        <v>16</v>
      </c>
      <c r="BG371">
        <v>14</v>
      </c>
      <c r="BH371">
        <v>14</v>
      </c>
      <c r="BI371">
        <v>12</v>
      </c>
      <c r="BJ371" t="s">
        <v>1334</v>
      </c>
      <c r="BK371" t="s">
        <v>2</v>
      </c>
      <c r="BL371" t="s">
        <v>5</v>
      </c>
      <c r="BM371" t="s">
        <v>5</v>
      </c>
      <c r="BN371" t="s">
        <v>5</v>
      </c>
      <c r="BO371" t="s">
        <v>1472</v>
      </c>
      <c r="BP371">
        <v>1364</v>
      </c>
      <c r="BQ371">
        <v>54</v>
      </c>
      <c r="BR371">
        <v>59</v>
      </c>
      <c r="BS371" t="s">
        <v>1350</v>
      </c>
      <c r="BT371" t="s">
        <v>1385</v>
      </c>
      <c r="BU371" t="s">
        <v>1824</v>
      </c>
      <c r="BV371" t="s">
        <v>1886</v>
      </c>
      <c r="BW371" t="s">
        <v>1818</v>
      </c>
      <c r="BX371" t="s">
        <v>2460</v>
      </c>
      <c r="BY371" s="44" t="str">
        <f t="shared" si="5"/>
        <v>Show location</v>
      </c>
    </row>
    <row r="372" spans="1:77" x14ac:dyDescent="0.3">
      <c r="A372" s="51" t="s">
        <v>1599</v>
      </c>
      <c r="B372" t="s">
        <v>2650</v>
      </c>
      <c r="C372" t="s">
        <v>2647</v>
      </c>
      <c r="D372" t="s">
        <v>2648</v>
      </c>
      <c r="E372" t="s">
        <v>102</v>
      </c>
      <c r="F372" t="s">
        <v>1350</v>
      </c>
      <c r="G372" t="s">
        <v>1474</v>
      </c>
      <c r="H372" t="s">
        <v>1824</v>
      </c>
      <c r="I372" t="s">
        <v>1385</v>
      </c>
      <c r="J372" t="s">
        <v>1548</v>
      </c>
      <c r="K372" t="s">
        <v>1886</v>
      </c>
      <c r="L372" t="s">
        <v>1050</v>
      </c>
      <c r="M372" t="s">
        <v>58</v>
      </c>
      <c r="N372" t="s">
        <v>1493</v>
      </c>
      <c r="O372">
        <v>10.25793</v>
      </c>
      <c r="P372">
        <v>30.841280000000001</v>
      </c>
      <c r="Q372" t="s">
        <v>1</v>
      </c>
      <c r="R372" t="s">
        <v>95</v>
      </c>
      <c r="S372">
        <v>96</v>
      </c>
      <c r="T372">
        <v>480</v>
      </c>
      <c r="U372">
        <v>89</v>
      </c>
      <c r="V372">
        <v>570</v>
      </c>
      <c r="Y372">
        <v>89</v>
      </c>
      <c r="Z372">
        <v>570</v>
      </c>
      <c r="AI372" t="s">
        <v>1350</v>
      </c>
      <c r="AJ372" t="s">
        <v>1385</v>
      </c>
      <c r="AK372" t="s">
        <v>1350</v>
      </c>
      <c r="AL372" t="s">
        <v>1389</v>
      </c>
      <c r="AO372" t="s">
        <v>1745</v>
      </c>
      <c r="AP372" t="s">
        <v>1933</v>
      </c>
      <c r="AQ372" t="s">
        <v>1946</v>
      </c>
      <c r="AR372" t="s">
        <v>1471</v>
      </c>
      <c r="AT372">
        <v>89</v>
      </c>
      <c r="AZ372">
        <v>25</v>
      </c>
      <c r="BA372">
        <v>33</v>
      </c>
      <c r="BB372">
        <v>99</v>
      </c>
      <c r="BC372">
        <v>74</v>
      </c>
      <c r="BD372">
        <v>66</v>
      </c>
      <c r="BE372">
        <v>50</v>
      </c>
      <c r="BF372">
        <v>74</v>
      </c>
      <c r="BG372">
        <v>83</v>
      </c>
      <c r="BH372">
        <v>41</v>
      </c>
      <c r="BI372">
        <v>25</v>
      </c>
      <c r="BJ372" t="s">
        <v>1334</v>
      </c>
      <c r="BK372" t="s">
        <v>2</v>
      </c>
      <c r="BL372" t="s">
        <v>5</v>
      </c>
      <c r="BM372" t="s">
        <v>5</v>
      </c>
      <c r="BN372" t="s">
        <v>5</v>
      </c>
      <c r="BO372" t="s">
        <v>1472</v>
      </c>
      <c r="BP372">
        <v>1368</v>
      </c>
      <c r="BQ372">
        <v>305</v>
      </c>
      <c r="BR372">
        <v>265</v>
      </c>
      <c r="BS372" t="s">
        <v>1350</v>
      </c>
      <c r="BT372" t="s">
        <v>1385</v>
      </c>
      <c r="BU372" t="s">
        <v>1824</v>
      </c>
      <c r="BV372" t="s">
        <v>1886</v>
      </c>
      <c r="BW372" t="s">
        <v>1818</v>
      </c>
      <c r="BX372" t="s">
        <v>2461</v>
      </c>
      <c r="BY372" s="44" t="str">
        <f t="shared" si="5"/>
        <v>Show location</v>
      </c>
    </row>
    <row r="373" spans="1:77" x14ac:dyDescent="0.3">
      <c r="A373" s="51" t="s">
        <v>1618</v>
      </c>
      <c r="B373" t="s">
        <v>2650</v>
      </c>
      <c r="C373" t="s">
        <v>2647</v>
      </c>
      <c r="D373" t="s">
        <v>2648</v>
      </c>
      <c r="E373" t="s">
        <v>102</v>
      </c>
      <c r="F373" t="s">
        <v>1350</v>
      </c>
      <c r="G373" t="s">
        <v>1474</v>
      </c>
      <c r="H373" t="s">
        <v>1824</v>
      </c>
      <c r="I373" t="s">
        <v>1386</v>
      </c>
      <c r="J373" t="s">
        <v>1559</v>
      </c>
      <c r="K373" t="s">
        <v>1873</v>
      </c>
      <c r="L373" t="s">
        <v>1051</v>
      </c>
      <c r="M373" t="s">
        <v>480</v>
      </c>
      <c r="N373" t="s">
        <v>1470</v>
      </c>
      <c r="O373">
        <v>12.49882</v>
      </c>
      <c r="P373">
        <v>29.804099999999998</v>
      </c>
      <c r="Q373" t="s">
        <v>6</v>
      </c>
      <c r="R373" t="s">
        <v>1497</v>
      </c>
      <c r="S373">
        <v>200</v>
      </c>
      <c r="T373">
        <v>1000</v>
      </c>
      <c r="U373">
        <v>140</v>
      </c>
      <c r="V373">
        <v>840</v>
      </c>
      <c r="W373">
        <v>120</v>
      </c>
      <c r="X373">
        <v>720</v>
      </c>
      <c r="Y373">
        <v>10</v>
      </c>
      <c r="Z373">
        <v>60</v>
      </c>
      <c r="AA373">
        <v>5</v>
      </c>
      <c r="AB373">
        <v>30</v>
      </c>
      <c r="AC373">
        <v>3</v>
      </c>
      <c r="AD373">
        <v>18</v>
      </c>
      <c r="AE373">
        <v>2</v>
      </c>
      <c r="AF373">
        <v>12</v>
      </c>
      <c r="AI373" t="s">
        <v>1350</v>
      </c>
      <c r="AJ373" t="s">
        <v>1391</v>
      </c>
      <c r="AK373" t="s">
        <v>1350</v>
      </c>
      <c r="AO373" t="s">
        <v>1745</v>
      </c>
      <c r="AP373" t="s">
        <v>1471</v>
      </c>
      <c r="AQ373" t="s">
        <v>1471</v>
      </c>
      <c r="AR373" t="s">
        <v>1471</v>
      </c>
      <c r="AT373">
        <v>140</v>
      </c>
      <c r="AZ373">
        <v>30</v>
      </c>
      <c r="BA373">
        <v>24</v>
      </c>
      <c r="BB373">
        <v>38</v>
      </c>
      <c r="BC373">
        <v>51</v>
      </c>
      <c r="BD373">
        <v>83</v>
      </c>
      <c r="BE373">
        <v>114</v>
      </c>
      <c r="BF373">
        <v>153</v>
      </c>
      <c r="BG373">
        <v>180</v>
      </c>
      <c r="BH373">
        <v>94</v>
      </c>
      <c r="BI373">
        <v>73</v>
      </c>
      <c r="BJ373" t="s">
        <v>1334</v>
      </c>
      <c r="BK373" t="s">
        <v>2</v>
      </c>
      <c r="BL373" t="s">
        <v>5</v>
      </c>
      <c r="BM373" t="s">
        <v>5</v>
      </c>
      <c r="BN373" t="s">
        <v>5</v>
      </c>
      <c r="BO373" t="s">
        <v>1509</v>
      </c>
      <c r="BP373">
        <v>1524</v>
      </c>
      <c r="BQ373">
        <v>398</v>
      </c>
      <c r="BR373">
        <v>442</v>
      </c>
      <c r="BS373" t="s">
        <v>1350</v>
      </c>
      <c r="BT373" t="s">
        <v>1386</v>
      </c>
      <c r="BU373" t="s">
        <v>1824</v>
      </c>
      <c r="BV373" t="s">
        <v>1873</v>
      </c>
      <c r="BW373" t="s">
        <v>1818</v>
      </c>
      <c r="BX373" t="s">
        <v>2482</v>
      </c>
      <c r="BY373" s="44" t="str">
        <f t="shared" si="5"/>
        <v>Show location</v>
      </c>
    </row>
    <row r="374" spans="1:77" x14ac:dyDescent="0.3">
      <c r="A374" s="51" t="s">
        <v>1494</v>
      </c>
      <c r="B374" t="s">
        <v>2650</v>
      </c>
      <c r="C374" t="s">
        <v>2647</v>
      </c>
      <c r="D374" t="s">
        <v>2648</v>
      </c>
      <c r="E374" t="s">
        <v>102</v>
      </c>
      <c r="F374" t="s">
        <v>1350</v>
      </c>
      <c r="G374" t="s">
        <v>1474</v>
      </c>
      <c r="H374" t="s">
        <v>1824</v>
      </c>
      <c r="I374" t="s">
        <v>1386</v>
      </c>
      <c r="J374" t="s">
        <v>1559</v>
      </c>
      <c r="K374" t="s">
        <v>1873</v>
      </c>
      <c r="L374" t="s">
        <v>1052</v>
      </c>
      <c r="M374" t="s">
        <v>481</v>
      </c>
      <c r="N374" t="s">
        <v>1470</v>
      </c>
      <c r="O374">
        <v>12.508240000000001</v>
      </c>
      <c r="P374">
        <v>29.803370000000001</v>
      </c>
      <c r="Q374" t="s">
        <v>6</v>
      </c>
      <c r="R374" t="s">
        <v>1497</v>
      </c>
      <c r="S374">
        <v>20</v>
      </c>
      <c r="T374">
        <v>140</v>
      </c>
      <c r="U374">
        <v>250</v>
      </c>
      <c r="V374">
        <v>1500</v>
      </c>
      <c r="Y374">
        <v>250</v>
      </c>
      <c r="Z374">
        <v>1500</v>
      </c>
      <c r="AI374" t="s">
        <v>1350</v>
      </c>
      <c r="AJ374" t="s">
        <v>1390</v>
      </c>
      <c r="AO374" t="s">
        <v>1745</v>
      </c>
      <c r="AP374" t="s">
        <v>1471</v>
      </c>
      <c r="AQ374" t="s">
        <v>1471</v>
      </c>
      <c r="AR374" t="s">
        <v>1471</v>
      </c>
      <c r="AX374">
        <v>250</v>
      </c>
      <c r="AZ374">
        <v>130</v>
      </c>
      <c r="BA374">
        <v>130</v>
      </c>
      <c r="BB374">
        <v>104</v>
      </c>
      <c r="BC374">
        <v>157</v>
      </c>
      <c r="BD374">
        <v>117</v>
      </c>
      <c r="BE374">
        <v>236</v>
      </c>
      <c r="BF374">
        <v>78</v>
      </c>
      <c r="BG374">
        <v>287</v>
      </c>
      <c r="BH374">
        <v>157</v>
      </c>
      <c r="BI374">
        <v>104</v>
      </c>
      <c r="BJ374" t="s">
        <v>1334</v>
      </c>
      <c r="BK374" t="s">
        <v>2</v>
      </c>
      <c r="BL374" t="s">
        <v>7</v>
      </c>
      <c r="BM374" t="s">
        <v>7</v>
      </c>
      <c r="BN374" t="s">
        <v>7</v>
      </c>
      <c r="BO374" t="s">
        <v>1480</v>
      </c>
      <c r="BP374">
        <v>976</v>
      </c>
      <c r="BQ374">
        <v>586</v>
      </c>
      <c r="BR374">
        <v>914</v>
      </c>
      <c r="BS374" t="s">
        <v>1350</v>
      </c>
      <c r="BT374" t="s">
        <v>1386</v>
      </c>
      <c r="BU374" t="s">
        <v>1824</v>
      </c>
      <c r="BV374" t="s">
        <v>1873</v>
      </c>
      <c r="BW374" t="s">
        <v>1818</v>
      </c>
      <c r="BX374" t="s">
        <v>2101</v>
      </c>
      <c r="BY374" s="44" t="str">
        <f t="shared" si="5"/>
        <v>Show location</v>
      </c>
    </row>
    <row r="375" spans="1:77" x14ac:dyDescent="0.3">
      <c r="A375" s="51" t="s">
        <v>1494</v>
      </c>
      <c r="B375" t="s">
        <v>2650</v>
      </c>
      <c r="C375" t="s">
        <v>2647</v>
      </c>
      <c r="D375" t="s">
        <v>2648</v>
      </c>
      <c r="E375" t="s">
        <v>102</v>
      </c>
      <c r="F375" t="s">
        <v>1350</v>
      </c>
      <c r="G375" t="s">
        <v>1474</v>
      </c>
      <c r="H375" t="s">
        <v>1824</v>
      </c>
      <c r="I375" t="s">
        <v>1386</v>
      </c>
      <c r="J375" t="s">
        <v>1559</v>
      </c>
      <c r="K375" t="s">
        <v>1873</v>
      </c>
      <c r="L375" t="s">
        <v>1053</v>
      </c>
      <c r="M375" t="s">
        <v>482</v>
      </c>
      <c r="N375" t="s">
        <v>1470</v>
      </c>
      <c r="O375">
        <v>12.49882</v>
      </c>
      <c r="P375">
        <v>29.804099999999998</v>
      </c>
      <c r="Q375" t="s">
        <v>6</v>
      </c>
      <c r="R375" t="s">
        <v>1497</v>
      </c>
      <c r="S375">
        <v>4</v>
      </c>
      <c r="T375">
        <v>23</v>
      </c>
      <c r="U375">
        <v>75</v>
      </c>
      <c r="V375">
        <v>450</v>
      </c>
      <c r="W375">
        <v>60</v>
      </c>
      <c r="X375">
        <v>360</v>
      </c>
      <c r="AA375">
        <v>15</v>
      </c>
      <c r="AB375">
        <v>90</v>
      </c>
      <c r="AI375" t="s">
        <v>1350</v>
      </c>
      <c r="AJ375" t="s">
        <v>1391</v>
      </c>
      <c r="AO375" t="s">
        <v>1745</v>
      </c>
      <c r="AP375" t="s">
        <v>1933</v>
      </c>
      <c r="AQ375" t="s">
        <v>1471</v>
      </c>
      <c r="AR375" t="s">
        <v>1471</v>
      </c>
      <c r="AY375">
        <v>75</v>
      </c>
      <c r="AZ375">
        <v>13</v>
      </c>
      <c r="BA375">
        <v>13</v>
      </c>
      <c r="BB375">
        <v>42</v>
      </c>
      <c r="BC375">
        <v>76</v>
      </c>
      <c r="BD375">
        <v>121</v>
      </c>
      <c r="BE375">
        <v>92</v>
      </c>
      <c r="BF375">
        <v>32</v>
      </c>
      <c r="BG375">
        <v>42</v>
      </c>
      <c r="BH375">
        <v>8</v>
      </c>
      <c r="BI375">
        <v>11</v>
      </c>
      <c r="BJ375" t="s">
        <v>1334</v>
      </c>
      <c r="BK375" t="s">
        <v>2</v>
      </c>
      <c r="BL375" t="s">
        <v>5</v>
      </c>
      <c r="BM375" t="s">
        <v>7</v>
      </c>
      <c r="BN375" t="s">
        <v>4</v>
      </c>
      <c r="BO375" t="s">
        <v>1480</v>
      </c>
      <c r="BP375">
        <v>977</v>
      </c>
      <c r="BQ375">
        <v>216</v>
      </c>
      <c r="BR375">
        <v>234</v>
      </c>
      <c r="BS375" t="s">
        <v>1350</v>
      </c>
      <c r="BT375" t="s">
        <v>1386</v>
      </c>
      <c r="BU375" t="s">
        <v>1824</v>
      </c>
      <c r="BV375" t="s">
        <v>1873</v>
      </c>
      <c r="BW375" t="s">
        <v>1818</v>
      </c>
      <c r="BX375" t="s">
        <v>2102</v>
      </c>
      <c r="BY375" s="44" t="str">
        <f t="shared" si="5"/>
        <v>Show location</v>
      </c>
    </row>
    <row r="376" spans="1:77" x14ac:dyDescent="0.3">
      <c r="A376" s="51" t="s">
        <v>1541</v>
      </c>
      <c r="B376" t="s">
        <v>2650</v>
      </c>
      <c r="C376" t="s">
        <v>2647</v>
      </c>
      <c r="D376" t="s">
        <v>2648</v>
      </c>
      <c r="E376" t="s">
        <v>102</v>
      </c>
      <c r="F376" t="s">
        <v>1350</v>
      </c>
      <c r="G376" t="s">
        <v>1474</v>
      </c>
      <c r="H376" t="s">
        <v>1824</v>
      </c>
      <c r="I376" t="s">
        <v>1387</v>
      </c>
      <c r="J376" t="s">
        <v>1631</v>
      </c>
      <c r="K376" t="s">
        <v>1880</v>
      </c>
      <c r="L376" t="s">
        <v>1054</v>
      </c>
      <c r="M376" t="s">
        <v>483</v>
      </c>
      <c r="N376" t="s">
        <v>1470</v>
      </c>
      <c r="O376">
        <v>11.60713</v>
      </c>
      <c r="P376">
        <v>31.089929999999999</v>
      </c>
      <c r="Q376" t="s">
        <v>6</v>
      </c>
      <c r="R376" t="s">
        <v>1497</v>
      </c>
      <c r="S376">
        <v>50</v>
      </c>
      <c r="T376">
        <v>295</v>
      </c>
      <c r="U376">
        <v>31</v>
      </c>
      <c r="V376">
        <v>170</v>
      </c>
      <c r="Y376">
        <v>31</v>
      </c>
      <c r="Z376">
        <v>170</v>
      </c>
      <c r="AI376" t="s">
        <v>1350</v>
      </c>
      <c r="AJ376" t="s">
        <v>1692</v>
      </c>
      <c r="AK376" t="s">
        <v>1350</v>
      </c>
      <c r="AL376" t="s">
        <v>1707</v>
      </c>
      <c r="AO376" t="s">
        <v>1745</v>
      </c>
      <c r="AP376" t="s">
        <v>1933</v>
      </c>
      <c r="AQ376" t="s">
        <v>1471</v>
      </c>
      <c r="AR376" t="s">
        <v>1471</v>
      </c>
      <c r="AT376">
        <v>31</v>
      </c>
      <c r="AZ376">
        <v>9</v>
      </c>
      <c r="BA376">
        <v>5</v>
      </c>
      <c r="BB376">
        <v>8</v>
      </c>
      <c r="BC376">
        <v>5</v>
      </c>
      <c r="BD376">
        <v>23</v>
      </c>
      <c r="BE376">
        <v>27</v>
      </c>
      <c r="BF376">
        <v>32</v>
      </c>
      <c r="BG376">
        <v>38</v>
      </c>
      <c r="BH376">
        <v>9</v>
      </c>
      <c r="BI376">
        <v>14</v>
      </c>
      <c r="BJ376" t="s">
        <v>1676</v>
      </c>
      <c r="BK376" t="s">
        <v>42</v>
      </c>
      <c r="BL376" t="s">
        <v>5</v>
      </c>
      <c r="BM376" t="s">
        <v>5</v>
      </c>
      <c r="BN376" t="s">
        <v>5</v>
      </c>
      <c r="BO376" t="s">
        <v>1509</v>
      </c>
      <c r="BP376">
        <v>1567</v>
      </c>
      <c r="BQ376">
        <v>81</v>
      </c>
      <c r="BR376">
        <v>89</v>
      </c>
      <c r="BS376" t="s">
        <v>1350</v>
      </c>
      <c r="BT376" t="s">
        <v>1387</v>
      </c>
      <c r="BU376" t="s">
        <v>1824</v>
      </c>
      <c r="BV376" t="s">
        <v>1880</v>
      </c>
      <c r="BW376" t="s">
        <v>1818</v>
      </c>
      <c r="BX376" t="s">
        <v>2299</v>
      </c>
      <c r="BY376" s="44" t="str">
        <f t="shared" si="5"/>
        <v>Show location</v>
      </c>
    </row>
    <row r="377" spans="1:77" x14ac:dyDescent="0.3">
      <c r="A377" s="51" t="s">
        <v>1542</v>
      </c>
      <c r="B377" t="s">
        <v>2650</v>
      </c>
      <c r="C377" t="s">
        <v>2647</v>
      </c>
      <c r="D377" t="s">
        <v>2648</v>
      </c>
      <c r="E377" t="s">
        <v>102</v>
      </c>
      <c r="F377" t="s">
        <v>1350</v>
      </c>
      <c r="G377" t="s">
        <v>1474</v>
      </c>
      <c r="H377" t="s">
        <v>1824</v>
      </c>
      <c r="I377" t="s">
        <v>1387</v>
      </c>
      <c r="J377" t="s">
        <v>1631</v>
      </c>
      <c r="K377" t="s">
        <v>1880</v>
      </c>
      <c r="L377" t="s">
        <v>1055</v>
      </c>
      <c r="M377" t="s">
        <v>484</v>
      </c>
      <c r="N377" t="s">
        <v>1470</v>
      </c>
      <c r="O377">
        <v>11.867620000000001</v>
      </c>
      <c r="P377">
        <v>31.099599999999999</v>
      </c>
      <c r="Q377" t="s">
        <v>6</v>
      </c>
      <c r="R377" t="s">
        <v>1497</v>
      </c>
      <c r="S377">
        <v>209</v>
      </c>
      <c r="T377">
        <v>1245</v>
      </c>
      <c r="U377">
        <v>95</v>
      </c>
      <c r="V377">
        <v>615</v>
      </c>
      <c r="Y377">
        <v>95</v>
      </c>
      <c r="Z377">
        <v>615</v>
      </c>
      <c r="AI377" t="s">
        <v>1350</v>
      </c>
      <c r="AJ377" t="s">
        <v>1387</v>
      </c>
      <c r="AK377" t="s">
        <v>1350</v>
      </c>
      <c r="AL377" t="s">
        <v>1692</v>
      </c>
      <c r="AO377" t="s">
        <v>1745</v>
      </c>
      <c r="AP377" t="s">
        <v>1471</v>
      </c>
      <c r="AQ377" t="s">
        <v>1471</v>
      </c>
      <c r="AR377" t="s">
        <v>1471</v>
      </c>
      <c r="AT377">
        <v>95</v>
      </c>
      <c r="AZ377">
        <v>33</v>
      </c>
      <c r="BA377">
        <v>19</v>
      </c>
      <c r="BB377">
        <v>63</v>
      </c>
      <c r="BC377">
        <v>74</v>
      </c>
      <c r="BD377">
        <v>78</v>
      </c>
      <c r="BE377">
        <v>60</v>
      </c>
      <c r="BF377">
        <v>111</v>
      </c>
      <c r="BG377">
        <v>96</v>
      </c>
      <c r="BH377">
        <v>48</v>
      </c>
      <c r="BI377">
        <v>33</v>
      </c>
      <c r="BJ377" t="s">
        <v>1676</v>
      </c>
      <c r="BK377" t="s">
        <v>2</v>
      </c>
      <c r="BL377" t="s">
        <v>7</v>
      </c>
      <c r="BM377" t="s">
        <v>5</v>
      </c>
      <c r="BN377" t="s">
        <v>7</v>
      </c>
      <c r="BO377" t="s">
        <v>1480</v>
      </c>
      <c r="BP377">
        <v>1564</v>
      </c>
      <c r="BQ377">
        <v>333</v>
      </c>
      <c r="BR377">
        <v>282</v>
      </c>
      <c r="BS377" t="s">
        <v>1350</v>
      </c>
      <c r="BT377" t="s">
        <v>1387</v>
      </c>
      <c r="BU377" t="s">
        <v>1824</v>
      </c>
      <c r="BV377" t="s">
        <v>1880</v>
      </c>
      <c r="BW377" t="s">
        <v>1829</v>
      </c>
      <c r="BX377" t="s">
        <v>2286</v>
      </c>
      <c r="BY377" s="44" t="str">
        <f t="shared" si="5"/>
        <v>Show location</v>
      </c>
    </row>
    <row r="378" spans="1:77" x14ac:dyDescent="0.3">
      <c r="A378" s="51" t="s">
        <v>1532</v>
      </c>
      <c r="B378" t="s">
        <v>2650</v>
      </c>
      <c r="C378" t="s">
        <v>2647</v>
      </c>
      <c r="D378" t="s">
        <v>2648</v>
      </c>
      <c r="E378" t="s">
        <v>102</v>
      </c>
      <c r="F378" t="s">
        <v>1350</v>
      </c>
      <c r="G378" t="s">
        <v>1474</v>
      </c>
      <c r="H378" t="s">
        <v>1824</v>
      </c>
      <c r="I378" t="s">
        <v>1387</v>
      </c>
      <c r="J378" t="s">
        <v>1631</v>
      </c>
      <c r="K378" t="s">
        <v>1880</v>
      </c>
      <c r="L378" t="s">
        <v>1056</v>
      </c>
      <c r="M378" t="s">
        <v>485</v>
      </c>
      <c r="N378" t="s">
        <v>1470</v>
      </c>
      <c r="O378">
        <v>11.87514</v>
      </c>
      <c r="P378">
        <v>31.043679999999998</v>
      </c>
      <c r="Q378" t="s">
        <v>6</v>
      </c>
      <c r="R378" t="s">
        <v>1497</v>
      </c>
      <c r="S378">
        <v>50</v>
      </c>
      <c r="T378">
        <v>310</v>
      </c>
      <c r="U378">
        <v>60</v>
      </c>
      <c r="V378">
        <v>240</v>
      </c>
      <c r="Y378">
        <v>55</v>
      </c>
      <c r="Z378">
        <v>220</v>
      </c>
      <c r="AE378">
        <v>5</v>
      </c>
      <c r="AF378">
        <v>20</v>
      </c>
      <c r="AI378" t="s">
        <v>1350</v>
      </c>
      <c r="AJ378" t="s">
        <v>1387</v>
      </c>
      <c r="AK378" t="s">
        <v>1350</v>
      </c>
      <c r="AL378" t="s">
        <v>1692</v>
      </c>
      <c r="AO378" t="s">
        <v>1745</v>
      </c>
      <c r="AP378" t="s">
        <v>1471</v>
      </c>
      <c r="AQ378" t="s">
        <v>1471</v>
      </c>
      <c r="AR378" t="s">
        <v>1471</v>
      </c>
      <c r="AT378">
        <v>60</v>
      </c>
      <c r="AZ378">
        <v>7</v>
      </c>
      <c r="BA378">
        <v>8</v>
      </c>
      <c r="BB378">
        <v>27</v>
      </c>
      <c r="BC378">
        <v>34</v>
      </c>
      <c r="BD378">
        <v>51</v>
      </c>
      <c r="BE378">
        <v>47</v>
      </c>
      <c r="BF378">
        <v>31</v>
      </c>
      <c r="BG378">
        <v>27</v>
      </c>
      <c r="BH378">
        <v>3</v>
      </c>
      <c r="BI378">
        <v>5</v>
      </c>
      <c r="BJ378" t="s">
        <v>1676</v>
      </c>
      <c r="BK378" t="s">
        <v>2</v>
      </c>
      <c r="BL378" t="s">
        <v>7</v>
      </c>
      <c r="BM378" t="s">
        <v>7</v>
      </c>
      <c r="BN378" t="s">
        <v>7</v>
      </c>
      <c r="BO378" t="s">
        <v>1480</v>
      </c>
      <c r="BP378">
        <v>1713</v>
      </c>
      <c r="BQ378">
        <v>119</v>
      </c>
      <c r="BR378">
        <v>121</v>
      </c>
      <c r="BS378" t="s">
        <v>1350</v>
      </c>
      <c r="BT378" t="s">
        <v>1387</v>
      </c>
      <c r="BU378" t="s">
        <v>1824</v>
      </c>
      <c r="BV378" t="s">
        <v>1880</v>
      </c>
      <c r="BW378" t="s">
        <v>1818</v>
      </c>
      <c r="BX378" t="s">
        <v>2240</v>
      </c>
      <c r="BY378" s="44" t="str">
        <f t="shared" si="5"/>
        <v>Show location</v>
      </c>
    </row>
    <row r="379" spans="1:77" x14ac:dyDescent="0.3">
      <c r="A379" s="51" t="s">
        <v>1539</v>
      </c>
      <c r="B379" t="s">
        <v>2650</v>
      </c>
      <c r="C379" t="s">
        <v>2647</v>
      </c>
      <c r="D379" t="s">
        <v>2648</v>
      </c>
      <c r="E379" t="s">
        <v>102</v>
      </c>
      <c r="F379" t="s">
        <v>1350</v>
      </c>
      <c r="G379" t="s">
        <v>1474</v>
      </c>
      <c r="H379" t="s">
        <v>1824</v>
      </c>
      <c r="I379" t="s">
        <v>1387</v>
      </c>
      <c r="J379" t="s">
        <v>1631</v>
      </c>
      <c r="K379" t="s">
        <v>1880</v>
      </c>
      <c r="L379" t="s">
        <v>1057</v>
      </c>
      <c r="M379" t="s">
        <v>486</v>
      </c>
      <c r="N379" t="s">
        <v>1470</v>
      </c>
      <c r="O379">
        <v>11.79448</v>
      </c>
      <c r="P379">
        <v>31.07103</v>
      </c>
      <c r="Q379" t="s">
        <v>1</v>
      </c>
      <c r="R379" t="s">
        <v>95</v>
      </c>
      <c r="S379">
        <v>36</v>
      </c>
      <c r="T379">
        <v>110</v>
      </c>
      <c r="U379">
        <v>15</v>
      </c>
      <c r="V379">
        <v>75</v>
      </c>
      <c r="Y379">
        <v>15</v>
      </c>
      <c r="Z379">
        <v>75</v>
      </c>
      <c r="AI379" t="s">
        <v>1350</v>
      </c>
      <c r="AJ379" t="s">
        <v>1387</v>
      </c>
      <c r="AO379" t="s">
        <v>1745</v>
      </c>
      <c r="AP379" t="s">
        <v>1471</v>
      </c>
      <c r="AQ379" t="s">
        <v>1471</v>
      </c>
      <c r="AR379" t="s">
        <v>1471</v>
      </c>
      <c r="AT379">
        <v>15</v>
      </c>
      <c r="AZ379">
        <v>1</v>
      </c>
      <c r="BA379">
        <v>2</v>
      </c>
      <c r="BB379">
        <v>4</v>
      </c>
      <c r="BC379">
        <v>11</v>
      </c>
      <c r="BD379">
        <v>13</v>
      </c>
      <c r="BE379">
        <v>10</v>
      </c>
      <c r="BF379">
        <v>15</v>
      </c>
      <c r="BG379">
        <v>14</v>
      </c>
      <c r="BH379">
        <v>3</v>
      </c>
      <c r="BI379">
        <v>2</v>
      </c>
      <c r="BJ379" t="s">
        <v>1676</v>
      </c>
      <c r="BK379" t="s">
        <v>2</v>
      </c>
      <c r="BL379" t="s">
        <v>7</v>
      </c>
      <c r="BM379" t="s">
        <v>7</v>
      </c>
      <c r="BN379" t="s">
        <v>7</v>
      </c>
      <c r="BO379" t="s">
        <v>1480</v>
      </c>
      <c r="BP379">
        <v>1562</v>
      </c>
      <c r="BQ379">
        <v>36</v>
      </c>
      <c r="BR379">
        <v>39</v>
      </c>
      <c r="BS379" t="s">
        <v>1350</v>
      </c>
      <c r="BT379" t="s">
        <v>1387</v>
      </c>
      <c r="BU379" t="s">
        <v>1824</v>
      </c>
      <c r="BV379" t="s">
        <v>1880</v>
      </c>
      <c r="BW379" t="s">
        <v>1818</v>
      </c>
      <c r="BX379" t="s">
        <v>2266</v>
      </c>
      <c r="BY379" s="44" t="str">
        <f t="shared" si="5"/>
        <v>Show location</v>
      </c>
    </row>
    <row r="380" spans="1:77" x14ac:dyDescent="0.3">
      <c r="A380" s="51" t="s">
        <v>1530</v>
      </c>
      <c r="B380" t="s">
        <v>2650</v>
      </c>
      <c r="C380" t="s">
        <v>2647</v>
      </c>
      <c r="D380" t="s">
        <v>2648</v>
      </c>
      <c r="E380" t="s">
        <v>102</v>
      </c>
      <c r="F380" t="s">
        <v>1350</v>
      </c>
      <c r="G380" t="s">
        <v>1474</v>
      </c>
      <c r="H380" t="s">
        <v>1824</v>
      </c>
      <c r="I380" t="s">
        <v>1387</v>
      </c>
      <c r="J380" t="s">
        <v>1631</v>
      </c>
      <c r="K380" t="s">
        <v>1880</v>
      </c>
      <c r="L380" t="s">
        <v>1058</v>
      </c>
      <c r="M380" t="s">
        <v>487</v>
      </c>
      <c r="N380" t="s">
        <v>1470</v>
      </c>
      <c r="O380">
        <v>11.87776</v>
      </c>
      <c r="P380">
        <v>31.040569999999999</v>
      </c>
      <c r="Q380" t="s">
        <v>6</v>
      </c>
      <c r="R380" t="s">
        <v>1497</v>
      </c>
      <c r="S380">
        <v>220</v>
      </c>
      <c r="T380">
        <v>1100</v>
      </c>
      <c r="U380">
        <v>36</v>
      </c>
      <c r="V380">
        <v>220</v>
      </c>
      <c r="Y380">
        <v>36</v>
      </c>
      <c r="Z380">
        <v>220</v>
      </c>
      <c r="AI380" t="s">
        <v>1350</v>
      </c>
      <c r="AJ380" t="s">
        <v>1692</v>
      </c>
      <c r="AK380" t="s">
        <v>1350</v>
      </c>
      <c r="AL380" t="s">
        <v>1387</v>
      </c>
      <c r="AO380" t="s">
        <v>1745</v>
      </c>
      <c r="AP380" t="s">
        <v>1471</v>
      </c>
      <c r="AQ380" t="s">
        <v>1471</v>
      </c>
      <c r="AR380" t="s">
        <v>1471</v>
      </c>
      <c r="AT380">
        <v>36</v>
      </c>
      <c r="AZ380">
        <v>4</v>
      </c>
      <c r="BA380">
        <v>0</v>
      </c>
      <c r="BB380">
        <v>10</v>
      </c>
      <c r="BC380">
        <v>20</v>
      </c>
      <c r="BD380">
        <v>37</v>
      </c>
      <c r="BE380">
        <v>35</v>
      </c>
      <c r="BF380">
        <v>39</v>
      </c>
      <c r="BG380">
        <v>65</v>
      </c>
      <c r="BH380">
        <v>6</v>
      </c>
      <c r="BI380">
        <v>4</v>
      </c>
      <c r="BJ380" t="s">
        <v>1676</v>
      </c>
      <c r="BK380" t="s">
        <v>2</v>
      </c>
      <c r="BL380" t="s">
        <v>7</v>
      </c>
      <c r="BM380" t="s">
        <v>5</v>
      </c>
      <c r="BN380" t="s">
        <v>7</v>
      </c>
      <c r="BO380" t="s">
        <v>1480</v>
      </c>
      <c r="BP380">
        <v>1542</v>
      </c>
      <c r="BQ380">
        <v>96</v>
      </c>
      <c r="BR380">
        <v>124</v>
      </c>
      <c r="BS380" t="s">
        <v>1350</v>
      </c>
      <c r="BT380" t="s">
        <v>1387</v>
      </c>
      <c r="BU380" t="s">
        <v>1824</v>
      </c>
      <c r="BV380" t="s">
        <v>1880</v>
      </c>
      <c r="BW380" t="s">
        <v>1818</v>
      </c>
      <c r="BX380" t="s">
        <v>2223</v>
      </c>
      <c r="BY380" s="44" t="str">
        <f t="shared" si="5"/>
        <v>Show location</v>
      </c>
    </row>
    <row r="381" spans="1:77" x14ac:dyDescent="0.3">
      <c r="A381" s="51" t="s">
        <v>1521</v>
      </c>
      <c r="B381" t="s">
        <v>2650</v>
      </c>
      <c r="C381" t="s">
        <v>2647</v>
      </c>
      <c r="D381" t="s">
        <v>2648</v>
      </c>
      <c r="E381" t="s">
        <v>102</v>
      </c>
      <c r="F381" t="s">
        <v>1350</v>
      </c>
      <c r="G381" t="s">
        <v>1474</v>
      </c>
      <c r="H381" t="s">
        <v>1824</v>
      </c>
      <c r="I381" t="s">
        <v>1387</v>
      </c>
      <c r="J381" t="s">
        <v>1631</v>
      </c>
      <c r="K381" t="s">
        <v>1880</v>
      </c>
      <c r="L381" t="s">
        <v>1059</v>
      </c>
      <c r="M381" t="s">
        <v>488</v>
      </c>
      <c r="N381" t="s">
        <v>1470</v>
      </c>
      <c r="O381">
        <v>11.612679999999999</v>
      </c>
      <c r="P381">
        <v>31.087019999999999</v>
      </c>
      <c r="Q381" t="s">
        <v>6</v>
      </c>
      <c r="R381" t="s">
        <v>95</v>
      </c>
      <c r="S381">
        <v>169</v>
      </c>
      <c r="T381">
        <v>1230</v>
      </c>
      <c r="U381">
        <v>201</v>
      </c>
      <c r="V381">
        <v>1206</v>
      </c>
      <c r="Y381">
        <v>161</v>
      </c>
      <c r="Z381">
        <v>966</v>
      </c>
      <c r="AE381">
        <v>40</v>
      </c>
      <c r="AF381">
        <v>240</v>
      </c>
      <c r="AI381" t="s">
        <v>1350</v>
      </c>
      <c r="AJ381" t="s">
        <v>1387</v>
      </c>
      <c r="AK381" t="s">
        <v>1350</v>
      </c>
      <c r="AL381" t="s">
        <v>1692</v>
      </c>
      <c r="AO381" t="s">
        <v>1745</v>
      </c>
      <c r="AP381" t="s">
        <v>1471</v>
      </c>
      <c r="AQ381" t="s">
        <v>1471</v>
      </c>
      <c r="AR381" t="s">
        <v>1471</v>
      </c>
      <c r="AW381">
        <v>201</v>
      </c>
      <c r="AZ381">
        <v>43</v>
      </c>
      <c r="BA381">
        <v>36</v>
      </c>
      <c r="BB381">
        <v>93</v>
      </c>
      <c r="BC381">
        <v>115</v>
      </c>
      <c r="BD381">
        <v>298</v>
      </c>
      <c r="BE381">
        <v>252</v>
      </c>
      <c r="BF381">
        <v>158</v>
      </c>
      <c r="BG381">
        <v>118</v>
      </c>
      <c r="BH381">
        <v>54</v>
      </c>
      <c r="BI381">
        <v>39</v>
      </c>
      <c r="BJ381" t="s">
        <v>1676</v>
      </c>
      <c r="BK381" t="s">
        <v>2</v>
      </c>
      <c r="BL381" t="s">
        <v>7</v>
      </c>
      <c r="BM381" t="s">
        <v>7</v>
      </c>
      <c r="BN381" t="s">
        <v>7</v>
      </c>
      <c r="BO381" t="s">
        <v>1472</v>
      </c>
      <c r="BP381">
        <v>1715</v>
      </c>
      <c r="BQ381">
        <v>646</v>
      </c>
      <c r="BR381">
        <v>560</v>
      </c>
      <c r="BS381" t="s">
        <v>1350</v>
      </c>
      <c r="BT381" t="s">
        <v>1387</v>
      </c>
      <c r="BU381" t="s">
        <v>1824</v>
      </c>
      <c r="BV381" t="s">
        <v>1880</v>
      </c>
      <c r="BW381" t="s">
        <v>1818</v>
      </c>
      <c r="BX381" t="s">
        <v>2200</v>
      </c>
      <c r="BY381" s="44" t="str">
        <f t="shared" si="5"/>
        <v>Show location</v>
      </c>
    </row>
    <row r="382" spans="1:77" x14ac:dyDescent="0.3">
      <c r="A382" s="51" t="s">
        <v>1541</v>
      </c>
      <c r="B382" t="s">
        <v>2650</v>
      </c>
      <c r="C382" t="s">
        <v>2647</v>
      </c>
      <c r="D382" t="s">
        <v>2648</v>
      </c>
      <c r="E382" t="s">
        <v>102</v>
      </c>
      <c r="F382" t="s">
        <v>1350</v>
      </c>
      <c r="G382" t="s">
        <v>1474</v>
      </c>
      <c r="H382" t="s">
        <v>1824</v>
      </c>
      <c r="I382" t="s">
        <v>1387</v>
      </c>
      <c r="J382" t="s">
        <v>1631</v>
      </c>
      <c r="K382" t="s">
        <v>1880</v>
      </c>
      <c r="L382" t="s">
        <v>1060</v>
      </c>
      <c r="M382" t="s">
        <v>489</v>
      </c>
      <c r="N382" t="s">
        <v>1470</v>
      </c>
      <c r="O382">
        <v>11.603960000000001</v>
      </c>
      <c r="P382">
        <v>31.098579999999998</v>
      </c>
      <c r="Q382" t="s">
        <v>6</v>
      </c>
      <c r="R382" t="s">
        <v>1497</v>
      </c>
      <c r="S382">
        <v>15</v>
      </c>
      <c r="T382">
        <v>90</v>
      </c>
      <c r="U382">
        <v>17</v>
      </c>
      <c r="V382">
        <v>96</v>
      </c>
      <c r="Y382">
        <v>15</v>
      </c>
      <c r="Z382">
        <v>85</v>
      </c>
      <c r="AE382">
        <v>2</v>
      </c>
      <c r="AF382">
        <v>11</v>
      </c>
      <c r="AI382" t="s">
        <v>1350</v>
      </c>
      <c r="AJ382" t="s">
        <v>1692</v>
      </c>
      <c r="AK382" t="s">
        <v>1350</v>
      </c>
      <c r="AL382" t="s">
        <v>1702</v>
      </c>
      <c r="AM382" t="s">
        <v>1350</v>
      </c>
      <c r="AN382" t="s">
        <v>1707</v>
      </c>
      <c r="AO382" t="s">
        <v>1745</v>
      </c>
      <c r="AP382" t="s">
        <v>1933</v>
      </c>
      <c r="AQ382" t="s">
        <v>1471</v>
      </c>
      <c r="AR382" t="s">
        <v>1471</v>
      </c>
      <c r="AT382">
        <v>17</v>
      </c>
      <c r="AZ382">
        <v>7</v>
      </c>
      <c r="BA382">
        <v>4</v>
      </c>
      <c r="BB382">
        <v>9</v>
      </c>
      <c r="BC382">
        <v>5</v>
      </c>
      <c r="BD382">
        <v>7</v>
      </c>
      <c r="BE382">
        <v>6</v>
      </c>
      <c r="BF382">
        <v>20</v>
      </c>
      <c r="BG382">
        <v>26</v>
      </c>
      <c r="BH382">
        <v>9</v>
      </c>
      <c r="BI382">
        <v>3</v>
      </c>
      <c r="BJ382" t="s">
        <v>1676</v>
      </c>
      <c r="BK382" t="s">
        <v>42</v>
      </c>
      <c r="BL382" t="s">
        <v>5</v>
      </c>
      <c r="BM382" t="s">
        <v>3</v>
      </c>
      <c r="BN382" t="s">
        <v>5</v>
      </c>
      <c r="BO382" t="s">
        <v>1480</v>
      </c>
      <c r="BP382">
        <v>1576</v>
      </c>
      <c r="BQ382">
        <v>52</v>
      </c>
      <c r="BR382">
        <v>44</v>
      </c>
      <c r="BS382" t="s">
        <v>1350</v>
      </c>
      <c r="BT382" t="s">
        <v>1387</v>
      </c>
      <c r="BU382" t="s">
        <v>1824</v>
      </c>
      <c r="BV382" t="s">
        <v>1880</v>
      </c>
      <c r="BW382" t="s">
        <v>1818</v>
      </c>
      <c r="BX382" t="s">
        <v>2300</v>
      </c>
      <c r="BY382" s="44" t="str">
        <f t="shared" si="5"/>
        <v>Show location</v>
      </c>
    </row>
    <row r="383" spans="1:77" x14ac:dyDescent="0.3">
      <c r="A383" s="51" t="s">
        <v>1521</v>
      </c>
      <c r="B383" t="s">
        <v>2650</v>
      </c>
      <c r="C383" t="s">
        <v>2647</v>
      </c>
      <c r="D383" t="s">
        <v>2648</v>
      </c>
      <c r="E383" t="s">
        <v>102</v>
      </c>
      <c r="F383" t="s">
        <v>1350</v>
      </c>
      <c r="G383" t="s">
        <v>1474</v>
      </c>
      <c r="H383" t="s">
        <v>1824</v>
      </c>
      <c r="I383" t="s">
        <v>1387</v>
      </c>
      <c r="J383" t="s">
        <v>1631</v>
      </c>
      <c r="K383" t="s">
        <v>1880</v>
      </c>
      <c r="L383" t="s">
        <v>973</v>
      </c>
      <c r="M383" t="s">
        <v>490</v>
      </c>
      <c r="N383" t="s">
        <v>1470</v>
      </c>
      <c r="O383">
        <v>11.86177</v>
      </c>
      <c r="P383">
        <v>31.047699999999999</v>
      </c>
      <c r="Q383" t="s">
        <v>6</v>
      </c>
      <c r="R383" t="s">
        <v>1497</v>
      </c>
      <c r="S383">
        <v>72</v>
      </c>
      <c r="T383">
        <v>625</v>
      </c>
      <c r="U383">
        <v>30</v>
      </c>
      <c r="V383">
        <v>190</v>
      </c>
      <c r="Y383">
        <v>30</v>
      </c>
      <c r="Z383">
        <v>190</v>
      </c>
      <c r="AI383" t="s">
        <v>1350</v>
      </c>
      <c r="AJ383" t="s">
        <v>1692</v>
      </c>
      <c r="AK383" t="s">
        <v>1350</v>
      </c>
      <c r="AL383" t="s">
        <v>1387</v>
      </c>
      <c r="AO383" t="s">
        <v>1745</v>
      </c>
      <c r="AP383" t="s">
        <v>1471</v>
      </c>
      <c r="AQ383" t="s">
        <v>1471</v>
      </c>
      <c r="AR383" t="s">
        <v>1471</v>
      </c>
      <c r="AT383">
        <v>30</v>
      </c>
      <c r="AZ383">
        <v>8</v>
      </c>
      <c r="BA383">
        <v>9</v>
      </c>
      <c r="BB383">
        <v>14</v>
      </c>
      <c r="BC383">
        <v>15</v>
      </c>
      <c r="BD383">
        <v>36</v>
      </c>
      <c r="BE383">
        <v>41</v>
      </c>
      <c r="BF383">
        <v>29</v>
      </c>
      <c r="BG383">
        <v>30</v>
      </c>
      <c r="BH383">
        <v>5</v>
      </c>
      <c r="BI383">
        <v>3</v>
      </c>
      <c r="BJ383" t="s">
        <v>1676</v>
      </c>
      <c r="BK383" t="s">
        <v>2</v>
      </c>
      <c r="BL383" t="s">
        <v>7</v>
      </c>
      <c r="BM383" t="s">
        <v>7</v>
      </c>
      <c r="BN383" t="s">
        <v>7</v>
      </c>
      <c r="BO383" t="s">
        <v>1480</v>
      </c>
      <c r="BP383">
        <v>1541</v>
      </c>
      <c r="BQ383">
        <v>92</v>
      </c>
      <c r="BR383">
        <v>98</v>
      </c>
      <c r="BS383" t="s">
        <v>1350</v>
      </c>
      <c r="BT383" t="s">
        <v>1387</v>
      </c>
      <c r="BU383" t="s">
        <v>1824</v>
      </c>
      <c r="BV383" t="s">
        <v>1880</v>
      </c>
      <c r="BW383" t="s">
        <v>1818</v>
      </c>
      <c r="BX383" t="s">
        <v>2201</v>
      </c>
      <c r="BY383" s="44" t="str">
        <f t="shared" si="5"/>
        <v>Show location</v>
      </c>
    </row>
    <row r="384" spans="1:77" x14ac:dyDescent="0.3">
      <c r="A384" s="51" t="s">
        <v>1539</v>
      </c>
      <c r="B384" t="s">
        <v>2650</v>
      </c>
      <c r="C384" t="s">
        <v>2647</v>
      </c>
      <c r="D384" t="s">
        <v>2648</v>
      </c>
      <c r="E384" t="s">
        <v>102</v>
      </c>
      <c r="F384" t="s">
        <v>1350</v>
      </c>
      <c r="G384" t="s">
        <v>1474</v>
      </c>
      <c r="H384" t="s">
        <v>1824</v>
      </c>
      <c r="I384" t="s">
        <v>1387</v>
      </c>
      <c r="J384" t="s">
        <v>1631</v>
      </c>
      <c r="K384" t="s">
        <v>1880</v>
      </c>
      <c r="L384" t="s">
        <v>1061</v>
      </c>
      <c r="M384" t="s">
        <v>491</v>
      </c>
      <c r="N384" t="s">
        <v>1470</v>
      </c>
      <c r="O384">
        <v>11.87265</v>
      </c>
      <c r="P384">
        <v>31.047509999999999</v>
      </c>
      <c r="Q384" t="s">
        <v>6</v>
      </c>
      <c r="R384" t="s">
        <v>1497</v>
      </c>
      <c r="S384">
        <v>75</v>
      </c>
      <c r="T384">
        <v>500</v>
      </c>
      <c r="U384">
        <v>56</v>
      </c>
      <c r="V384">
        <v>446</v>
      </c>
      <c r="Y384">
        <v>56</v>
      </c>
      <c r="Z384">
        <v>446</v>
      </c>
      <c r="AI384" t="s">
        <v>1350</v>
      </c>
      <c r="AJ384" t="s">
        <v>1387</v>
      </c>
      <c r="AK384" t="s">
        <v>1350</v>
      </c>
      <c r="AL384" t="s">
        <v>1692</v>
      </c>
      <c r="AO384" t="s">
        <v>1745</v>
      </c>
      <c r="AP384" t="s">
        <v>1471</v>
      </c>
      <c r="AQ384" t="s">
        <v>1471</v>
      </c>
      <c r="AR384" t="s">
        <v>1471</v>
      </c>
      <c r="AT384">
        <v>56</v>
      </c>
      <c r="AZ384">
        <v>12</v>
      </c>
      <c r="BA384">
        <v>14</v>
      </c>
      <c r="BB384">
        <v>39</v>
      </c>
      <c r="BC384">
        <v>36</v>
      </c>
      <c r="BD384">
        <v>96</v>
      </c>
      <c r="BE384">
        <v>107</v>
      </c>
      <c r="BF384">
        <v>60</v>
      </c>
      <c r="BG384">
        <v>54</v>
      </c>
      <c r="BH384">
        <v>12</v>
      </c>
      <c r="BI384">
        <v>16</v>
      </c>
      <c r="BJ384" t="s">
        <v>1676</v>
      </c>
      <c r="BK384" t="s">
        <v>2</v>
      </c>
      <c r="BL384" t="s">
        <v>7</v>
      </c>
      <c r="BM384" t="s">
        <v>7</v>
      </c>
      <c r="BN384" t="s">
        <v>7</v>
      </c>
      <c r="BO384" t="s">
        <v>1480</v>
      </c>
      <c r="BP384">
        <v>1714</v>
      </c>
      <c r="BQ384">
        <v>219</v>
      </c>
      <c r="BR384">
        <v>227</v>
      </c>
      <c r="BS384" t="s">
        <v>1350</v>
      </c>
      <c r="BT384" t="s">
        <v>1387</v>
      </c>
      <c r="BU384" t="s">
        <v>1824</v>
      </c>
      <c r="BV384" t="s">
        <v>1880</v>
      </c>
      <c r="BW384" t="s">
        <v>1818</v>
      </c>
      <c r="BX384" t="s">
        <v>2267</v>
      </c>
      <c r="BY384" s="44" t="str">
        <f t="shared" si="5"/>
        <v>Show location</v>
      </c>
    </row>
    <row r="385" spans="1:77" x14ac:dyDescent="0.3">
      <c r="A385" s="51" t="s">
        <v>1539</v>
      </c>
      <c r="B385" t="s">
        <v>2650</v>
      </c>
      <c r="C385" t="s">
        <v>2647</v>
      </c>
      <c r="D385" t="s">
        <v>2648</v>
      </c>
      <c r="E385" t="s">
        <v>102</v>
      </c>
      <c r="F385" t="s">
        <v>1350</v>
      </c>
      <c r="G385" t="s">
        <v>1474</v>
      </c>
      <c r="H385" t="s">
        <v>1824</v>
      </c>
      <c r="I385" t="s">
        <v>1387</v>
      </c>
      <c r="J385" t="s">
        <v>1631</v>
      </c>
      <c r="K385" t="s">
        <v>1880</v>
      </c>
      <c r="L385" t="s">
        <v>1062</v>
      </c>
      <c r="M385" t="s">
        <v>492</v>
      </c>
      <c r="N385" t="s">
        <v>1470</v>
      </c>
      <c r="O385">
        <v>11.85736</v>
      </c>
      <c r="P385">
        <v>31.051749999999998</v>
      </c>
      <c r="Q385" t="s">
        <v>6</v>
      </c>
      <c r="R385" t="s">
        <v>1497</v>
      </c>
      <c r="S385">
        <v>200</v>
      </c>
      <c r="T385">
        <v>1129</v>
      </c>
      <c r="U385">
        <v>194</v>
      </c>
      <c r="V385">
        <v>998</v>
      </c>
      <c r="Y385">
        <v>194</v>
      </c>
      <c r="Z385">
        <v>998</v>
      </c>
      <c r="AI385" t="s">
        <v>1350</v>
      </c>
      <c r="AJ385" t="s">
        <v>1692</v>
      </c>
      <c r="AK385" t="s">
        <v>1350</v>
      </c>
      <c r="AL385" t="s">
        <v>1387</v>
      </c>
      <c r="AO385" t="s">
        <v>1745</v>
      </c>
      <c r="AP385" t="s">
        <v>1471</v>
      </c>
      <c r="AQ385" t="s">
        <v>1471</v>
      </c>
      <c r="AR385" t="s">
        <v>1471</v>
      </c>
      <c r="AT385">
        <v>194</v>
      </c>
      <c r="AZ385">
        <v>20</v>
      </c>
      <c r="BA385">
        <v>40</v>
      </c>
      <c r="BB385">
        <v>131</v>
      </c>
      <c r="BC385">
        <v>60</v>
      </c>
      <c r="BD385">
        <v>181</v>
      </c>
      <c r="BE385">
        <v>224</v>
      </c>
      <c r="BF385">
        <v>111</v>
      </c>
      <c r="BG385">
        <v>131</v>
      </c>
      <c r="BH385">
        <v>60</v>
      </c>
      <c r="BI385">
        <v>40</v>
      </c>
      <c r="BJ385" t="s">
        <v>1676</v>
      </c>
      <c r="BK385" t="s">
        <v>2</v>
      </c>
      <c r="BL385" t="s">
        <v>7</v>
      </c>
      <c r="BM385" t="s">
        <v>7</v>
      </c>
      <c r="BN385" t="s">
        <v>7</v>
      </c>
      <c r="BO385" t="s">
        <v>1480</v>
      </c>
      <c r="BP385">
        <v>1559</v>
      </c>
      <c r="BQ385">
        <v>503</v>
      </c>
      <c r="BR385">
        <v>495</v>
      </c>
      <c r="BS385" t="s">
        <v>1350</v>
      </c>
      <c r="BT385" t="s">
        <v>1387</v>
      </c>
      <c r="BU385" t="s">
        <v>1824</v>
      </c>
      <c r="BV385" t="s">
        <v>1880</v>
      </c>
      <c r="BW385" t="s">
        <v>1818</v>
      </c>
      <c r="BX385" t="s">
        <v>2268</v>
      </c>
      <c r="BY385" s="44" t="str">
        <f t="shared" si="5"/>
        <v>Show location</v>
      </c>
    </row>
    <row r="386" spans="1:77" x14ac:dyDescent="0.3">
      <c r="A386" s="51" t="s">
        <v>1554</v>
      </c>
      <c r="B386" t="s">
        <v>2650</v>
      </c>
      <c r="C386" t="s">
        <v>2647</v>
      </c>
      <c r="D386" t="s">
        <v>2648</v>
      </c>
      <c r="E386" t="s">
        <v>102</v>
      </c>
      <c r="F386" t="s">
        <v>1350</v>
      </c>
      <c r="G386" t="s">
        <v>1474</v>
      </c>
      <c r="H386" t="s">
        <v>1824</v>
      </c>
      <c r="I386" t="s">
        <v>1387</v>
      </c>
      <c r="J386" t="s">
        <v>1631</v>
      </c>
      <c r="K386" t="s">
        <v>1880</v>
      </c>
      <c r="L386" t="s">
        <v>1063</v>
      </c>
      <c r="M386" t="s">
        <v>493</v>
      </c>
      <c r="N386" t="s">
        <v>1470</v>
      </c>
      <c r="O386">
        <v>11.859540000000001</v>
      </c>
      <c r="P386">
        <v>31.055730000000001</v>
      </c>
      <c r="Q386" t="s">
        <v>6</v>
      </c>
      <c r="R386" t="s">
        <v>1497</v>
      </c>
      <c r="S386">
        <v>45</v>
      </c>
      <c r="T386">
        <v>300</v>
      </c>
      <c r="U386">
        <v>76</v>
      </c>
      <c r="V386">
        <v>483</v>
      </c>
      <c r="Y386">
        <v>76</v>
      </c>
      <c r="Z386">
        <v>483</v>
      </c>
      <c r="AI386" t="s">
        <v>1350</v>
      </c>
      <c r="AJ386" t="s">
        <v>1692</v>
      </c>
      <c r="AK386" t="s">
        <v>1350</v>
      </c>
      <c r="AL386" t="s">
        <v>1387</v>
      </c>
      <c r="AO386" t="s">
        <v>1745</v>
      </c>
      <c r="AP386" t="s">
        <v>1471</v>
      </c>
      <c r="AQ386" t="s">
        <v>1471</v>
      </c>
      <c r="AR386" t="s">
        <v>1471</v>
      </c>
      <c r="AT386">
        <v>76</v>
      </c>
      <c r="AZ386">
        <v>10</v>
      </c>
      <c r="BA386">
        <v>23</v>
      </c>
      <c r="BB386">
        <v>40</v>
      </c>
      <c r="BC386">
        <v>50</v>
      </c>
      <c r="BD386">
        <v>60</v>
      </c>
      <c r="BE386">
        <v>59</v>
      </c>
      <c r="BF386">
        <v>77</v>
      </c>
      <c r="BG386">
        <v>97</v>
      </c>
      <c r="BH386">
        <v>30</v>
      </c>
      <c r="BI386">
        <v>37</v>
      </c>
      <c r="BJ386" t="s">
        <v>1676</v>
      </c>
      <c r="BK386" t="s">
        <v>2</v>
      </c>
      <c r="BL386" t="s">
        <v>7</v>
      </c>
      <c r="BM386" t="s">
        <v>7</v>
      </c>
      <c r="BN386" t="s">
        <v>7</v>
      </c>
      <c r="BO386" t="s">
        <v>1480</v>
      </c>
      <c r="BP386">
        <v>1571</v>
      </c>
      <c r="BQ386">
        <v>217</v>
      </c>
      <c r="BR386">
        <v>266</v>
      </c>
      <c r="BS386" t="s">
        <v>1350</v>
      </c>
      <c r="BT386" t="s">
        <v>1387</v>
      </c>
      <c r="BU386" t="s">
        <v>1824</v>
      </c>
      <c r="BV386" t="s">
        <v>1880</v>
      </c>
      <c r="BW386" t="s">
        <v>1818</v>
      </c>
      <c r="BX386" t="s">
        <v>2341</v>
      </c>
      <c r="BY386" s="44" t="str">
        <f t="shared" ref="BY386:BY449" si="6">HYPERLINK(CONCATENATE("http://maps.google.com/?t=k&amp;q=",O387,",",P387),"Show location")</f>
        <v>Show location</v>
      </c>
    </row>
    <row r="387" spans="1:77" x14ac:dyDescent="0.3">
      <c r="A387" s="51" t="s">
        <v>1539</v>
      </c>
      <c r="B387" t="s">
        <v>2650</v>
      </c>
      <c r="C387" t="s">
        <v>2647</v>
      </c>
      <c r="D387" t="s">
        <v>2648</v>
      </c>
      <c r="E387" t="s">
        <v>102</v>
      </c>
      <c r="F387" t="s">
        <v>1350</v>
      </c>
      <c r="G387" t="s">
        <v>1474</v>
      </c>
      <c r="H387" t="s">
        <v>1824</v>
      </c>
      <c r="I387" t="s">
        <v>1387</v>
      </c>
      <c r="J387" t="s">
        <v>1631</v>
      </c>
      <c r="K387" t="s">
        <v>1880</v>
      </c>
      <c r="L387" t="s">
        <v>1064</v>
      </c>
      <c r="M387" t="s">
        <v>494</v>
      </c>
      <c r="N387" t="s">
        <v>1470</v>
      </c>
      <c r="O387">
        <v>11.80796</v>
      </c>
      <c r="P387">
        <v>31.051290000000002</v>
      </c>
      <c r="Q387" t="s">
        <v>1</v>
      </c>
      <c r="R387" t="s">
        <v>95</v>
      </c>
      <c r="S387">
        <v>50</v>
      </c>
      <c r="T387">
        <v>325</v>
      </c>
      <c r="U387">
        <v>69</v>
      </c>
      <c r="V387">
        <v>397</v>
      </c>
      <c r="Y387">
        <v>51</v>
      </c>
      <c r="Z387">
        <v>325</v>
      </c>
      <c r="AE387">
        <v>18</v>
      </c>
      <c r="AF387">
        <v>72</v>
      </c>
      <c r="AI387" t="s">
        <v>1350</v>
      </c>
      <c r="AJ387" t="s">
        <v>1387</v>
      </c>
      <c r="AK387" t="s">
        <v>1350</v>
      </c>
      <c r="AL387" t="s">
        <v>1692</v>
      </c>
      <c r="AM387" t="s">
        <v>1350</v>
      </c>
      <c r="AN387" t="s">
        <v>1691</v>
      </c>
      <c r="AO387" t="s">
        <v>1745</v>
      </c>
      <c r="AP387" t="s">
        <v>1933</v>
      </c>
      <c r="AQ387" t="s">
        <v>1471</v>
      </c>
      <c r="AR387" t="s">
        <v>1471</v>
      </c>
      <c r="AT387">
        <v>69</v>
      </c>
      <c r="AZ387">
        <v>12</v>
      </c>
      <c r="BA387">
        <v>18</v>
      </c>
      <c r="BB387">
        <v>33</v>
      </c>
      <c r="BC387">
        <v>41</v>
      </c>
      <c r="BD387">
        <v>56</v>
      </c>
      <c r="BE387">
        <v>71</v>
      </c>
      <c r="BF387">
        <v>53</v>
      </c>
      <c r="BG387">
        <v>59</v>
      </c>
      <c r="BH387">
        <v>21</v>
      </c>
      <c r="BI387">
        <v>33</v>
      </c>
      <c r="BJ387" t="s">
        <v>1334</v>
      </c>
      <c r="BK387" t="s">
        <v>2</v>
      </c>
      <c r="BL387" t="s">
        <v>7</v>
      </c>
      <c r="BM387" t="s">
        <v>7</v>
      </c>
      <c r="BN387" t="s">
        <v>7</v>
      </c>
      <c r="BO387" t="s">
        <v>1480</v>
      </c>
      <c r="BP387">
        <v>1561</v>
      </c>
      <c r="BQ387">
        <v>175</v>
      </c>
      <c r="BR387">
        <v>222</v>
      </c>
      <c r="BS387" t="s">
        <v>1350</v>
      </c>
      <c r="BT387" t="s">
        <v>1387</v>
      </c>
      <c r="BU387" t="s">
        <v>1824</v>
      </c>
      <c r="BV387" t="s">
        <v>1880</v>
      </c>
      <c r="BW387" t="s">
        <v>1818</v>
      </c>
      <c r="BX387" t="s">
        <v>2269</v>
      </c>
      <c r="BY387" s="44" t="str">
        <f t="shared" si="6"/>
        <v>Show location</v>
      </c>
    </row>
    <row r="388" spans="1:77" x14ac:dyDescent="0.3">
      <c r="A388" s="51" t="s">
        <v>1530</v>
      </c>
      <c r="B388" t="s">
        <v>2650</v>
      </c>
      <c r="C388" t="s">
        <v>2647</v>
      </c>
      <c r="D388" t="s">
        <v>2648</v>
      </c>
      <c r="E388" t="s">
        <v>102</v>
      </c>
      <c r="F388" t="s">
        <v>1350</v>
      </c>
      <c r="G388" t="s">
        <v>1474</v>
      </c>
      <c r="H388" t="s">
        <v>1824</v>
      </c>
      <c r="I388" t="s">
        <v>1387</v>
      </c>
      <c r="J388" t="s">
        <v>1631</v>
      </c>
      <c r="K388" t="s">
        <v>1880</v>
      </c>
      <c r="L388" t="s">
        <v>1065</v>
      </c>
      <c r="M388" t="s">
        <v>495</v>
      </c>
      <c r="N388" t="s">
        <v>1470</v>
      </c>
      <c r="O388">
        <v>11.86243</v>
      </c>
      <c r="P388">
        <v>31.05669</v>
      </c>
      <c r="Q388" t="s">
        <v>6</v>
      </c>
      <c r="R388" t="s">
        <v>1497</v>
      </c>
      <c r="S388">
        <v>199</v>
      </c>
      <c r="T388">
        <v>1203</v>
      </c>
      <c r="U388">
        <v>210</v>
      </c>
      <c r="V388">
        <v>1261</v>
      </c>
      <c r="Y388">
        <v>199</v>
      </c>
      <c r="Z388">
        <v>1210</v>
      </c>
      <c r="AE388">
        <v>2</v>
      </c>
      <c r="AF388">
        <v>7</v>
      </c>
      <c r="AG388">
        <v>9</v>
      </c>
      <c r="AH388">
        <v>44</v>
      </c>
      <c r="AI388" t="s">
        <v>1350</v>
      </c>
      <c r="AJ388" t="s">
        <v>1692</v>
      </c>
      <c r="AK388" t="s">
        <v>1350</v>
      </c>
      <c r="AL388" t="s">
        <v>1387</v>
      </c>
      <c r="AO388" t="s">
        <v>1745</v>
      </c>
      <c r="AP388" t="s">
        <v>1471</v>
      </c>
      <c r="AQ388" t="s">
        <v>1471</v>
      </c>
      <c r="AR388" t="s">
        <v>1471</v>
      </c>
      <c r="AT388">
        <v>185</v>
      </c>
      <c r="AU388">
        <v>25</v>
      </c>
      <c r="AZ388">
        <v>120</v>
      </c>
      <c r="BA388">
        <v>75</v>
      </c>
      <c r="BB388">
        <v>45</v>
      </c>
      <c r="BC388">
        <v>105</v>
      </c>
      <c r="BD388">
        <v>135</v>
      </c>
      <c r="BE388">
        <v>166</v>
      </c>
      <c r="BF388">
        <v>255</v>
      </c>
      <c r="BG388">
        <v>195</v>
      </c>
      <c r="BH388">
        <v>45</v>
      </c>
      <c r="BI388">
        <v>120</v>
      </c>
      <c r="BJ388" t="s">
        <v>1676</v>
      </c>
      <c r="BK388" t="s">
        <v>2</v>
      </c>
      <c r="BL388" t="s">
        <v>7</v>
      </c>
      <c r="BM388" t="s">
        <v>7</v>
      </c>
      <c r="BN388" t="s">
        <v>5</v>
      </c>
      <c r="BO388" t="s">
        <v>1472</v>
      </c>
      <c r="BP388">
        <v>1557</v>
      </c>
      <c r="BQ388">
        <v>600</v>
      </c>
      <c r="BR388">
        <v>661</v>
      </c>
      <c r="BS388" t="s">
        <v>1350</v>
      </c>
      <c r="BT388" t="s">
        <v>1387</v>
      </c>
      <c r="BU388" t="s">
        <v>1824</v>
      </c>
      <c r="BV388" t="s">
        <v>1880</v>
      </c>
      <c r="BW388" t="s">
        <v>1818</v>
      </c>
      <c r="BX388" t="s">
        <v>2224</v>
      </c>
      <c r="BY388" s="44" t="str">
        <f t="shared" si="6"/>
        <v>Show location</v>
      </c>
    </row>
    <row r="389" spans="1:77" x14ac:dyDescent="0.3">
      <c r="A389" s="51" t="s">
        <v>1547</v>
      </c>
      <c r="B389" t="s">
        <v>2650</v>
      </c>
      <c r="C389" t="s">
        <v>2647</v>
      </c>
      <c r="D389" t="s">
        <v>2648</v>
      </c>
      <c r="E389" t="s">
        <v>102</v>
      </c>
      <c r="F389" t="s">
        <v>1350</v>
      </c>
      <c r="G389" t="s">
        <v>1474</v>
      </c>
      <c r="H389" t="s">
        <v>1824</v>
      </c>
      <c r="I389" t="s">
        <v>1387</v>
      </c>
      <c r="J389" t="s">
        <v>1631</v>
      </c>
      <c r="K389" t="s">
        <v>1880</v>
      </c>
      <c r="L389" t="s">
        <v>1066</v>
      </c>
      <c r="M389" t="s">
        <v>496</v>
      </c>
      <c r="N389" t="s">
        <v>1470</v>
      </c>
      <c r="O389">
        <v>11.59423</v>
      </c>
      <c r="P389">
        <v>31.100439999999999</v>
      </c>
      <c r="Q389" t="s">
        <v>6</v>
      </c>
      <c r="R389" t="s">
        <v>1497</v>
      </c>
      <c r="S389">
        <v>14</v>
      </c>
      <c r="T389">
        <v>89</v>
      </c>
      <c r="U389">
        <v>14</v>
      </c>
      <c r="V389">
        <v>70</v>
      </c>
      <c r="Y389">
        <v>14</v>
      </c>
      <c r="Z389">
        <v>70</v>
      </c>
      <c r="AI389" t="s">
        <v>1350</v>
      </c>
      <c r="AJ389" t="s">
        <v>1707</v>
      </c>
      <c r="AK389" t="s">
        <v>1350</v>
      </c>
      <c r="AL389" t="s">
        <v>1692</v>
      </c>
      <c r="AM389" t="s">
        <v>1350</v>
      </c>
      <c r="AN389" t="s">
        <v>1708</v>
      </c>
      <c r="AO389" t="s">
        <v>1745</v>
      </c>
      <c r="AP389" t="s">
        <v>1933</v>
      </c>
      <c r="AQ389" t="s">
        <v>1471</v>
      </c>
      <c r="AR389" t="s">
        <v>1471</v>
      </c>
      <c r="AT389">
        <v>14</v>
      </c>
      <c r="AZ389">
        <v>3</v>
      </c>
      <c r="BA389">
        <v>2</v>
      </c>
      <c r="BB389">
        <v>5</v>
      </c>
      <c r="BC389">
        <v>4</v>
      </c>
      <c r="BD389">
        <v>7</v>
      </c>
      <c r="BE389">
        <v>10</v>
      </c>
      <c r="BF389">
        <v>15</v>
      </c>
      <c r="BG389">
        <v>17</v>
      </c>
      <c r="BH389">
        <v>3</v>
      </c>
      <c r="BI389">
        <v>4</v>
      </c>
      <c r="BJ389" t="s">
        <v>1676</v>
      </c>
      <c r="BK389" t="s">
        <v>2</v>
      </c>
      <c r="BL389" t="s">
        <v>7</v>
      </c>
      <c r="BM389" t="s">
        <v>7</v>
      </c>
      <c r="BN389" t="s">
        <v>7</v>
      </c>
      <c r="BO389" t="s">
        <v>1480</v>
      </c>
      <c r="BP389">
        <v>84</v>
      </c>
      <c r="BQ389">
        <v>33</v>
      </c>
      <c r="BR389">
        <v>37</v>
      </c>
      <c r="BS389" t="s">
        <v>1350</v>
      </c>
      <c r="BT389" t="s">
        <v>1387</v>
      </c>
      <c r="BU389" t="s">
        <v>1824</v>
      </c>
      <c r="BV389" t="s">
        <v>1880</v>
      </c>
      <c r="BW389" t="s">
        <v>1818</v>
      </c>
      <c r="BX389" t="s">
        <v>2321</v>
      </c>
      <c r="BY389" s="44" t="str">
        <f t="shared" si="6"/>
        <v>Show location</v>
      </c>
    </row>
    <row r="390" spans="1:77" x14ac:dyDescent="0.3">
      <c r="A390" s="51" t="s">
        <v>1549</v>
      </c>
      <c r="B390" t="s">
        <v>2650</v>
      </c>
      <c r="C390" t="s">
        <v>2647</v>
      </c>
      <c r="D390" t="s">
        <v>2648</v>
      </c>
      <c r="E390" t="s">
        <v>102</v>
      </c>
      <c r="F390" t="s">
        <v>1350</v>
      </c>
      <c r="G390" t="s">
        <v>1474</v>
      </c>
      <c r="H390" t="s">
        <v>1824</v>
      </c>
      <c r="I390" t="s">
        <v>1387</v>
      </c>
      <c r="J390" t="s">
        <v>1631</v>
      </c>
      <c r="K390" t="s">
        <v>1880</v>
      </c>
      <c r="L390" t="s">
        <v>1889</v>
      </c>
      <c r="M390" t="s">
        <v>497</v>
      </c>
      <c r="N390" t="s">
        <v>1470</v>
      </c>
      <c r="O390">
        <v>11.875730000000001</v>
      </c>
      <c r="P390">
        <v>31.048030000000001</v>
      </c>
      <c r="Q390" t="s">
        <v>6</v>
      </c>
      <c r="R390" t="s">
        <v>1497</v>
      </c>
      <c r="S390">
        <v>245</v>
      </c>
      <c r="T390">
        <v>1502</v>
      </c>
      <c r="U390">
        <v>159</v>
      </c>
      <c r="V390">
        <v>831</v>
      </c>
      <c r="Y390">
        <v>159</v>
      </c>
      <c r="Z390">
        <v>831</v>
      </c>
      <c r="AI390" t="s">
        <v>1350</v>
      </c>
      <c r="AJ390" t="s">
        <v>1387</v>
      </c>
      <c r="AK390" t="s">
        <v>1350</v>
      </c>
      <c r="AL390" t="s">
        <v>1692</v>
      </c>
      <c r="AO390" t="s">
        <v>1745</v>
      </c>
      <c r="AP390" t="s">
        <v>1471</v>
      </c>
      <c r="AQ390" t="s">
        <v>1471</v>
      </c>
      <c r="AR390" t="s">
        <v>1471</v>
      </c>
      <c r="AT390">
        <v>159</v>
      </c>
      <c r="AZ390">
        <v>34</v>
      </c>
      <c r="BA390">
        <v>27</v>
      </c>
      <c r="BB390">
        <v>41</v>
      </c>
      <c r="BC390">
        <v>96</v>
      </c>
      <c r="BD390">
        <v>48</v>
      </c>
      <c r="BE390">
        <v>97</v>
      </c>
      <c r="BF390">
        <v>185</v>
      </c>
      <c r="BG390">
        <v>158</v>
      </c>
      <c r="BH390">
        <v>69</v>
      </c>
      <c r="BI390">
        <v>76</v>
      </c>
      <c r="BJ390" t="s">
        <v>1676</v>
      </c>
      <c r="BK390" t="s">
        <v>2</v>
      </c>
      <c r="BL390" t="s">
        <v>7</v>
      </c>
      <c r="BM390" t="s">
        <v>7</v>
      </c>
      <c r="BN390" t="s">
        <v>7</v>
      </c>
      <c r="BO390" t="s">
        <v>1472</v>
      </c>
      <c r="BP390">
        <v>1572</v>
      </c>
      <c r="BQ390">
        <v>377</v>
      </c>
      <c r="BR390">
        <v>454</v>
      </c>
      <c r="BS390" t="s">
        <v>1350</v>
      </c>
      <c r="BT390" t="s">
        <v>1387</v>
      </c>
      <c r="BU390" t="s">
        <v>1824</v>
      </c>
      <c r="BV390" t="s">
        <v>1880</v>
      </c>
      <c r="BW390" t="s">
        <v>1818</v>
      </c>
      <c r="BX390" t="s">
        <v>2327</v>
      </c>
      <c r="BY390" s="44" t="str">
        <f t="shared" si="6"/>
        <v>Show location</v>
      </c>
    </row>
    <row r="391" spans="1:77" x14ac:dyDescent="0.3">
      <c r="A391" s="51" t="s">
        <v>1547</v>
      </c>
      <c r="B391" t="s">
        <v>2650</v>
      </c>
      <c r="C391" t="s">
        <v>2647</v>
      </c>
      <c r="D391" t="s">
        <v>2648</v>
      </c>
      <c r="E391" t="s">
        <v>102</v>
      </c>
      <c r="F391" t="s">
        <v>1350</v>
      </c>
      <c r="G391" t="s">
        <v>1474</v>
      </c>
      <c r="H391" t="s">
        <v>1824</v>
      </c>
      <c r="I391" t="s">
        <v>1387</v>
      </c>
      <c r="J391" t="s">
        <v>1631</v>
      </c>
      <c r="K391" t="s">
        <v>1880</v>
      </c>
      <c r="L391" t="s">
        <v>1067</v>
      </c>
      <c r="M391" t="s">
        <v>498</v>
      </c>
      <c r="N391" t="s">
        <v>1470</v>
      </c>
      <c r="O391">
        <v>11.58306</v>
      </c>
      <c r="P391">
        <v>31.11186</v>
      </c>
      <c r="Q391" t="s">
        <v>6</v>
      </c>
      <c r="R391" t="s">
        <v>1497</v>
      </c>
      <c r="S391">
        <v>9</v>
      </c>
      <c r="T391">
        <v>36</v>
      </c>
      <c r="U391">
        <v>6</v>
      </c>
      <c r="V391">
        <v>29</v>
      </c>
      <c r="Y391">
        <v>6</v>
      </c>
      <c r="Z391">
        <v>29</v>
      </c>
      <c r="AI391" t="s">
        <v>1350</v>
      </c>
      <c r="AJ391" t="s">
        <v>1707</v>
      </c>
      <c r="AO391" t="s">
        <v>1745</v>
      </c>
      <c r="AP391" t="s">
        <v>1933</v>
      </c>
      <c r="AQ391" t="s">
        <v>1471</v>
      </c>
      <c r="AR391" t="s">
        <v>1471</v>
      </c>
      <c r="AT391">
        <v>6</v>
      </c>
      <c r="AZ391">
        <v>0</v>
      </c>
      <c r="BA391">
        <v>0</v>
      </c>
      <c r="BB391">
        <v>3</v>
      </c>
      <c r="BC391">
        <v>2</v>
      </c>
      <c r="BD391">
        <v>3</v>
      </c>
      <c r="BE391">
        <v>5</v>
      </c>
      <c r="BF391">
        <v>7</v>
      </c>
      <c r="BG391">
        <v>8</v>
      </c>
      <c r="BH391">
        <v>0</v>
      </c>
      <c r="BI391">
        <v>1</v>
      </c>
      <c r="BJ391" t="s">
        <v>1676</v>
      </c>
      <c r="BK391" t="s">
        <v>2</v>
      </c>
      <c r="BL391" t="s">
        <v>7</v>
      </c>
      <c r="BM391" t="s">
        <v>7</v>
      </c>
      <c r="BN391" t="s">
        <v>7</v>
      </c>
      <c r="BO391" t="s">
        <v>1480</v>
      </c>
      <c r="BP391">
        <v>1569</v>
      </c>
      <c r="BQ391">
        <v>13</v>
      </c>
      <c r="BR391">
        <v>16</v>
      </c>
      <c r="BS391" t="s">
        <v>1350</v>
      </c>
      <c r="BT391" t="s">
        <v>1387</v>
      </c>
      <c r="BU391" t="s">
        <v>1824</v>
      </c>
      <c r="BV391" t="s">
        <v>1880</v>
      </c>
      <c r="BW391" t="s">
        <v>1818</v>
      </c>
      <c r="BX391" t="s">
        <v>2322</v>
      </c>
      <c r="BY391" s="44" t="str">
        <f t="shared" si="6"/>
        <v>Show location</v>
      </c>
    </row>
    <row r="392" spans="1:77" x14ac:dyDescent="0.3">
      <c r="A392" s="51" t="s">
        <v>1539</v>
      </c>
      <c r="B392" t="s">
        <v>2650</v>
      </c>
      <c r="C392" t="s">
        <v>2647</v>
      </c>
      <c r="D392" t="s">
        <v>2648</v>
      </c>
      <c r="E392" t="s">
        <v>102</v>
      </c>
      <c r="F392" t="s">
        <v>1350</v>
      </c>
      <c r="G392" t="s">
        <v>1474</v>
      </c>
      <c r="H392" t="s">
        <v>1824</v>
      </c>
      <c r="I392" t="s">
        <v>1387</v>
      </c>
      <c r="J392" t="s">
        <v>1631</v>
      </c>
      <c r="K392" t="s">
        <v>1880</v>
      </c>
      <c r="L392" t="s">
        <v>1068</v>
      </c>
      <c r="M392" t="s">
        <v>499</v>
      </c>
      <c r="N392" t="s">
        <v>1470</v>
      </c>
      <c r="O392">
        <v>11.86788</v>
      </c>
      <c r="P392">
        <v>31.062740000000002</v>
      </c>
      <c r="Q392" t="s">
        <v>6</v>
      </c>
      <c r="R392" t="s">
        <v>1497</v>
      </c>
      <c r="S392">
        <v>125</v>
      </c>
      <c r="T392">
        <v>599</v>
      </c>
      <c r="U392">
        <v>136</v>
      </c>
      <c r="V392">
        <v>680</v>
      </c>
      <c r="Y392">
        <v>125</v>
      </c>
      <c r="Z392">
        <v>599</v>
      </c>
      <c r="AE392">
        <v>8</v>
      </c>
      <c r="AF392">
        <v>62</v>
      </c>
      <c r="AG392">
        <v>3</v>
      </c>
      <c r="AH392">
        <v>19</v>
      </c>
      <c r="AI392" t="s">
        <v>1350</v>
      </c>
      <c r="AJ392" t="s">
        <v>1387</v>
      </c>
      <c r="AO392" t="s">
        <v>1745</v>
      </c>
      <c r="AP392" t="s">
        <v>1471</v>
      </c>
      <c r="AQ392" t="s">
        <v>1471</v>
      </c>
      <c r="AR392" t="s">
        <v>1471</v>
      </c>
      <c r="AT392">
        <v>113</v>
      </c>
      <c r="AU392">
        <v>23</v>
      </c>
      <c r="AZ392">
        <v>7</v>
      </c>
      <c r="BA392">
        <v>20</v>
      </c>
      <c r="BB392">
        <v>61</v>
      </c>
      <c r="BC392">
        <v>81</v>
      </c>
      <c r="BD392">
        <v>67</v>
      </c>
      <c r="BE392">
        <v>101</v>
      </c>
      <c r="BF392">
        <v>121</v>
      </c>
      <c r="BG392">
        <v>155</v>
      </c>
      <c r="BH392">
        <v>40</v>
      </c>
      <c r="BI392">
        <v>27</v>
      </c>
      <c r="BJ392" t="s">
        <v>1676</v>
      </c>
      <c r="BK392" t="s">
        <v>2</v>
      </c>
      <c r="BL392" t="s">
        <v>5</v>
      </c>
      <c r="BM392" t="s">
        <v>7</v>
      </c>
      <c r="BN392" t="s">
        <v>7</v>
      </c>
      <c r="BO392" t="s">
        <v>1472</v>
      </c>
      <c r="BP392">
        <v>1560</v>
      </c>
      <c r="BQ392">
        <v>296</v>
      </c>
      <c r="BR392">
        <v>384</v>
      </c>
      <c r="BS392" t="s">
        <v>1350</v>
      </c>
      <c r="BT392" t="s">
        <v>1387</v>
      </c>
      <c r="BU392" t="s">
        <v>1824</v>
      </c>
      <c r="BV392" t="s">
        <v>1880</v>
      </c>
      <c r="BW392" t="s">
        <v>1818</v>
      </c>
      <c r="BX392" t="s">
        <v>2270</v>
      </c>
      <c r="BY392" s="44" t="str">
        <f t="shared" si="6"/>
        <v>Show location</v>
      </c>
    </row>
    <row r="393" spans="1:77" x14ac:dyDescent="0.3">
      <c r="A393" s="51" t="s">
        <v>1542</v>
      </c>
      <c r="B393" t="s">
        <v>2650</v>
      </c>
      <c r="C393" t="s">
        <v>2647</v>
      </c>
      <c r="D393" t="s">
        <v>2648</v>
      </c>
      <c r="E393" t="s">
        <v>102</v>
      </c>
      <c r="F393" t="s">
        <v>1350</v>
      </c>
      <c r="G393" t="s">
        <v>1474</v>
      </c>
      <c r="H393" t="s">
        <v>1824</v>
      </c>
      <c r="I393" t="s">
        <v>1387</v>
      </c>
      <c r="J393" t="s">
        <v>1631</v>
      </c>
      <c r="K393" t="s">
        <v>1880</v>
      </c>
      <c r="L393" t="s">
        <v>1069</v>
      </c>
      <c r="M393" t="s">
        <v>500</v>
      </c>
      <c r="N393" t="s">
        <v>1470</v>
      </c>
      <c r="O393">
        <v>11.87599</v>
      </c>
      <c r="P393">
        <v>31.124680000000001</v>
      </c>
      <c r="Q393" t="s">
        <v>1</v>
      </c>
      <c r="R393" t="s">
        <v>95</v>
      </c>
      <c r="S393">
        <v>159</v>
      </c>
      <c r="T393">
        <v>1165</v>
      </c>
      <c r="U393">
        <v>30</v>
      </c>
      <c r="V393">
        <v>205</v>
      </c>
      <c r="Y393">
        <v>30</v>
      </c>
      <c r="Z393">
        <v>205</v>
      </c>
      <c r="AI393" t="s">
        <v>1350</v>
      </c>
      <c r="AJ393" t="s">
        <v>1387</v>
      </c>
      <c r="AK393" t="s">
        <v>1350</v>
      </c>
      <c r="AL393" t="s">
        <v>1691</v>
      </c>
      <c r="AO393" t="s">
        <v>1745</v>
      </c>
      <c r="AP393" t="s">
        <v>1471</v>
      </c>
      <c r="AQ393" t="s">
        <v>1471</v>
      </c>
      <c r="AR393" t="s">
        <v>1471</v>
      </c>
      <c r="AT393">
        <v>30</v>
      </c>
      <c r="AZ393">
        <v>8</v>
      </c>
      <c r="BA393">
        <v>11</v>
      </c>
      <c r="BB393">
        <v>30</v>
      </c>
      <c r="BC393">
        <v>27</v>
      </c>
      <c r="BD393">
        <v>18</v>
      </c>
      <c r="BE393">
        <v>28</v>
      </c>
      <c r="BF393">
        <v>32</v>
      </c>
      <c r="BG393">
        <v>35</v>
      </c>
      <c r="BH393">
        <v>10</v>
      </c>
      <c r="BI393">
        <v>6</v>
      </c>
      <c r="BJ393" t="s">
        <v>1676</v>
      </c>
      <c r="BK393" t="s">
        <v>2</v>
      </c>
      <c r="BL393" t="s">
        <v>7</v>
      </c>
      <c r="BM393" t="s">
        <v>7</v>
      </c>
      <c r="BN393" t="s">
        <v>5</v>
      </c>
      <c r="BO393" t="s">
        <v>1480</v>
      </c>
      <c r="BP393">
        <v>1565</v>
      </c>
      <c r="BQ393">
        <v>98</v>
      </c>
      <c r="BR393">
        <v>107</v>
      </c>
      <c r="BS393" t="s">
        <v>1350</v>
      </c>
      <c r="BT393" t="s">
        <v>1387</v>
      </c>
      <c r="BU393" t="s">
        <v>1824</v>
      </c>
      <c r="BV393" t="s">
        <v>1880</v>
      </c>
      <c r="BW393" t="s">
        <v>1818</v>
      </c>
      <c r="BX393" t="s">
        <v>2287</v>
      </c>
      <c r="BY393" s="44" t="str">
        <f t="shared" si="6"/>
        <v>Show location</v>
      </c>
    </row>
    <row r="394" spans="1:77" x14ac:dyDescent="0.3">
      <c r="A394" s="51" t="s">
        <v>1532</v>
      </c>
      <c r="B394" t="s">
        <v>2650</v>
      </c>
      <c r="C394" t="s">
        <v>2647</v>
      </c>
      <c r="D394" t="s">
        <v>2648</v>
      </c>
      <c r="E394" t="s">
        <v>102</v>
      </c>
      <c r="F394" t="s">
        <v>1350</v>
      </c>
      <c r="G394" t="s">
        <v>1474</v>
      </c>
      <c r="H394" t="s">
        <v>1824</v>
      </c>
      <c r="I394" t="s">
        <v>1387</v>
      </c>
      <c r="J394" t="s">
        <v>1631</v>
      </c>
      <c r="K394" t="s">
        <v>1880</v>
      </c>
      <c r="L394" t="s">
        <v>1070</v>
      </c>
      <c r="M394" t="s">
        <v>501</v>
      </c>
      <c r="N394" t="s">
        <v>1470</v>
      </c>
      <c r="O394">
        <v>11.83507</v>
      </c>
      <c r="P394">
        <v>31.039760000000001</v>
      </c>
      <c r="Q394" t="s">
        <v>1</v>
      </c>
      <c r="R394" t="s">
        <v>95</v>
      </c>
      <c r="S394">
        <v>16</v>
      </c>
      <c r="T394">
        <v>100</v>
      </c>
      <c r="U394">
        <v>11</v>
      </c>
      <c r="V394">
        <v>71</v>
      </c>
      <c r="Y394">
        <v>11</v>
      </c>
      <c r="Z394">
        <v>71</v>
      </c>
      <c r="AI394" t="s">
        <v>1350</v>
      </c>
      <c r="AJ394" t="s">
        <v>1387</v>
      </c>
      <c r="AO394" t="s">
        <v>1745</v>
      </c>
      <c r="AP394" t="s">
        <v>1471</v>
      </c>
      <c r="AQ394" t="s">
        <v>1471</v>
      </c>
      <c r="AR394" t="s">
        <v>1471</v>
      </c>
      <c r="AT394">
        <v>11</v>
      </c>
      <c r="AZ394">
        <v>2</v>
      </c>
      <c r="BA394">
        <v>2</v>
      </c>
      <c r="BB394">
        <v>11</v>
      </c>
      <c r="BC394">
        <v>9</v>
      </c>
      <c r="BD394">
        <v>8</v>
      </c>
      <c r="BE394">
        <v>12</v>
      </c>
      <c r="BF394">
        <v>12</v>
      </c>
      <c r="BG394">
        <v>10</v>
      </c>
      <c r="BH394">
        <v>2</v>
      </c>
      <c r="BI394">
        <v>3</v>
      </c>
      <c r="BJ394" t="s">
        <v>1676</v>
      </c>
      <c r="BK394" t="s">
        <v>2</v>
      </c>
      <c r="BL394" t="s">
        <v>7</v>
      </c>
      <c r="BM394" t="s">
        <v>7</v>
      </c>
      <c r="BN394" t="s">
        <v>7</v>
      </c>
      <c r="BO394" t="s">
        <v>1480</v>
      </c>
      <c r="BP394">
        <v>1563</v>
      </c>
      <c r="BQ394">
        <v>35</v>
      </c>
      <c r="BR394">
        <v>36</v>
      </c>
      <c r="BS394" t="s">
        <v>1350</v>
      </c>
      <c r="BT394" t="s">
        <v>1387</v>
      </c>
      <c r="BU394" t="s">
        <v>1824</v>
      </c>
      <c r="BV394" t="s">
        <v>1880</v>
      </c>
      <c r="BW394" t="s">
        <v>1818</v>
      </c>
      <c r="BX394" t="s">
        <v>2241</v>
      </c>
      <c r="BY394" s="44" t="str">
        <f t="shared" si="6"/>
        <v>Show location</v>
      </c>
    </row>
    <row r="395" spans="1:77" x14ac:dyDescent="0.3">
      <c r="A395" s="51" t="s">
        <v>1547</v>
      </c>
      <c r="B395" t="s">
        <v>2650</v>
      </c>
      <c r="C395" t="s">
        <v>2647</v>
      </c>
      <c r="D395" t="s">
        <v>2648</v>
      </c>
      <c r="E395" t="s">
        <v>102</v>
      </c>
      <c r="F395" t="s">
        <v>1350</v>
      </c>
      <c r="G395" t="s">
        <v>1474</v>
      </c>
      <c r="H395" t="s">
        <v>1824</v>
      </c>
      <c r="I395" t="s">
        <v>1387</v>
      </c>
      <c r="J395" t="s">
        <v>1631</v>
      </c>
      <c r="K395" t="s">
        <v>1880</v>
      </c>
      <c r="L395" t="s">
        <v>801</v>
      </c>
      <c r="M395" t="s">
        <v>502</v>
      </c>
      <c r="N395" t="s">
        <v>1470</v>
      </c>
      <c r="O395">
        <v>11.597379999999999</v>
      </c>
      <c r="P395">
        <v>31.094660000000001</v>
      </c>
      <c r="Q395" t="s">
        <v>6</v>
      </c>
      <c r="R395" t="s">
        <v>1497</v>
      </c>
      <c r="S395">
        <v>300</v>
      </c>
      <c r="T395">
        <v>1500</v>
      </c>
      <c r="U395">
        <v>202</v>
      </c>
      <c r="V395">
        <v>1030</v>
      </c>
      <c r="Y395">
        <v>202</v>
      </c>
      <c r="Z395">
        <v>1030</v>
      </c>
      <c r="AI395" t="s">
        <v>1350</v>
      </c>
      <c r="AJ395" t="s">
        <v>1692</v>
      </c>
      <c r="AK395" t="s">
        <v>1350</v>
      </c>
      <c r="AL395" t="s">
        <v>1702</v>
      </c>
      <c r="AM395" t="s">
        <v>1350</v>
      </c>
      <c r="AN395" t="s">
        <v>1390</v>
      </c>
      <c r="AO395" t="s">
        <v>1745</v>
      </c>
      <c r="AP395" t="s">
        <v>1933</v>
      </c>
      <c r="AQ395" t="s">
        <v>1946</v>
      </c>
      <c r="AR395" t="s">
        <v>1471</v>
      </c>
      <c r="AT395">
        <v>202</v>
      </c>
      <c r="AZ395">
        <v>24</v>
      </c>
      <c r="BA395">
        <v>60</v>
      </c>
      <c r="BB395">
        <v>120</v>
      </c>
      <c r="BC395">
        <v>84</v>
      </c>
      <c r="BD395">
        <v>144</v>
      </c>
      <c r="BE395">
        <v>215</v>
      </c>
      <c r="BF395">
        <v>275</v>
      </c>
      <c r="BG395">
        <v>36</v>
      </c>
      <c r="BH395">
        <v>24</v>
      </c>
      <c r="BI395">
        <v>48</v>
      </c>
      <c r="BJ395" t="s">
        <v>1676</v>
      </c>
      <c r="BK395" t="s">
        <v>2</v>
      </c>
      <c r="BL395" t="s">
        <v>4</v>
      </c>
      <c r="BM395" t="s">
        <v>4</v>
      </c>
      <c r="BN395" t="s">
        <v>3</v>
      </c>
      <c r="BO395" t="s">
        <v>1509</v>
      </c>
      <c r="BP395">
        <v>1568</v>
      </c>
      <c r="BQ395">
        <v>587</v>
      </c>
      <c r="BR395">
        <v>443</v>
      </c>
      <c r="BS395" t="s">
        <v>1350</v>
      </c>
      <c r="BT395" t="s">
        <v>1387</v>
      </c>
      <c r="BU395" t="s">
        <v>1824</v>
      </c>
      <c r="BV395" t="s">
        <v>1880</v>
      </c>
      <c r="BW395" t="s">
        <v>1818</v>
      </c>
      <c r="BX395" t="s">
        <v>2323</v>
      </c>
      <c r="BY395" s="44" t="str">
        <f t="shared" si="6"/>
        <v>Show location</v>
      </c>
    </row>
    <row r="396" spans="1:77" x14ac:dyDescent="0.3">
      <c r="A396" s="51" t="s">
        <v>1538</v>
      </c>
      <c r="B396" t="s">
        <v>2650</v>
      </c>
      <c r="C396" t="s">
        <v>2647</v>
      </c>
      <c r="D396" t="s">
        <v>2648</v>
      </c>
      <c r="E396" t="s">
        <v>102</v>
      </c>
      <c r="F396" t="s">
        <v>1350</v>
      </c>
      <c r="G396" t="s">
        <v>1474</v>
      </c>
      <c r="H396" t="s">
        <v>1824</v>
      </c>
      <c r="I396" t="s">
        <v>1387</v>
      </c>
      <c r="J396" t="s">
        <v>1631</v>
      </c>
      <c r="K396" t="s">
        <v>1880</v>
      </c>
      <c r="L396" t="s">
        <v>1884</v>
      </c>
      <c r="M396" t="s">
        <v>503</v>
      </c>
      <c r="N396" t="s">
        <v>1470</v>
      </c>
      <c r="O396">
        <v>11.867610000000001</v>
      </c>
      <c r="P396">
        <v>31.052199999999999</v>
      </c>
      <c r="Q396" t="s">
        <v>6</v>
      </c>
      <c r="R396" t="s">
        <v>1497</v>
      </c>
      <c r="S396">
        <v>200</v>
      </c>
      <c r="T396">
        <v>1263</v>
      </c>
      <c r="U396">
        <v>126</v>
      </c>
      <c r="V396">
        <v>709</v>
      </c>
      <c r="Y396">
        <v>120</v>
      </c>
      <c r="Z396">
        <v>673</v>
      </c>
      <c r="AC396">
        <v>4</v>
      </c>
      <c r="AD396">
        <v>24</v>
      </c>
      <c r="AE396">
        <v>2</v>
      </c>
      <c r="AF396">
        <v>12</v>
      </c>
      <c r="AI396" t="s">
        <v>1350</v>
      </c>
      <c r="AJ396" t="s">
        <v>1387</v>
      </c>
      <c r="AO396" t="s">
        <v>1745</v>
      </c>
      <c r="AP396" t="s">
        <v>1471</v>
      </c>
      <c r="AQ396" t="s">
        <v>1471</v>
      </c>
      <c r="AR396" t="s">
        <v>1471</v>
      </c>
      <c r="AT396">
        <v>126</v>
      </c>
      <c r="AZ396">
        <v>12</v>
      </c>
      <c r="BA396">
        <v>14</v>
      </c>
      <c r="BB396">
        <v>50</v>
      </c>
      <c r="BC396">
        <v>40</v>
      </c>
      <c r="BD396">
        <v>137</v>
      </c>
      <c r="BE396">
        <v>174</v>
      </c>
      <c r="BF396">
        <v>90</v>
      </c>
      <c r="BG396">
        <v>111</v>
      </c>
      <c r="BH396">
        <v>34</v>
      </c>
      <c r="BI396">
        <v>47</v>
      </c>
      <c r="BJ396" t="s">
        <v>1676</v>
      </c>
      <c r="BK396" t="s">
        <v>2</v>
      </c>
      <c r="BL396" t="s">
        <v>7</v>
      </c>
      <c r="BM396" t="s">
        <v>7</v>
      </c>
      <c r="BN396" t="s">
        <v>7</v>
      </c>
      <c r="BO396" t="s">
        <v>1472</v>
      </c>
      <c r="BP396">
        <v>1712</v>
      </c>
      <c r="BQ396">
        <v>323</v>
      </c>
      <c r="BR396">
        <v>386</v>
      </c>
      <c r="BS396" t="s">
        <v>1350</v>
      </c>
      <c r="BT396" t="s">
        <v>1387</v>
      </c>
      <c r="BU396" t="s">
        <v>1824</v>
      </c>
      <c r="BV396" t="s">
        <v>1880</v>
      </c>
      <c r="BW396" t="s">
        <v>1818</v>
      </c>
      <c r="BX396" t="s">
        <v>2258</v>
      </c>
      <c r="BY396" s="44" t="str">
        <f t="shared" si="6"/>
        <v>Show location</v>
      </c>
    </row>
    <row r="397" spans="1:77" x14ac:dyDescent="0.3">
      <c r="A397" s="51" t="s">
        <v>1547</v>
      </c>
      <c r="B397" t="s">
        <v>2650</v>
      </c>
      <c r="C397" t="s">
        <v>2647</v>
      </c>
      <c r="D397" t="s">
        <v>2648</v>
      </c>
      <c r="E397" t="s">
        <v>102</v>
      </c>
      <c r="F397" t="s">
        <v>1350</v>
      </c>
      <c r="G397" t="s">
        <v>1474</v>
      </c>
      <c r="H397" t="s">
        <v>1824</v>
      </c>
      <c r="I397" t="s">
        <v>1387</v>
      </c>
      <c r="J397" t="s">
        <v>1631</v>
      </c>
      <c r="K397" t="s">
        <v>1880</v>
      </c>
      <c r="L397" t="s">
        <v>803</v>
      </c>
      <c r="M397" t="s">
        <v>504</v>
      </c>
      <c r="N397" t="s">
        <v>1470</v>
      </c>
      <c r="O397">
        <v>11.682550000000001</v>
      </c>
      <c r="P397">
        <v>31.036239999999999</v>
      </c>
      <c r="Q397" t="s">
        <v>6</v>
      </c>
      <c r="R397" t="s">
        <v>2612</v>
      </c>
      <c r="S397">
        <v>16</v>
      </c>
      <c r="T397">
        <v>124</v>
      </c>
      <c r="U397">
        <v>136</v>
      </c>
      <c r="V397">
        <v>982</v>
      </c>
      <c r="Y397">
        <v>136</v>
      </c>
      <c r="Z397">
        <v>982</v>
      </c>
      <c r="AI397" t="s">
        <v>1350</v>
      </c>
      <c r="AJ397" t="s">
        <v>1692</v>
      </c>
      <c r="AK397" t="s">
        <v>1350</v>
      </c>
      <c r="AL397" t="s">
        <v>1387</v>
      </c>
      <c r="AM397" t="s">
        <v>1350</v>
      </c>
      <c r="AN397" t="s">
        <v>1702</v>
      </c>
      <c r="AO397" t="s">
        <v>1745</v>
      </c>
      <c r="AP397" t="s">
        <v>1933</v>
      </c>
      <c r="AQ397" t="s">
        <v>1946</v>
      </c>
      <c r="AR397" t="s">
        <v>1471</v>
      </c>
      <c r="AT397">
        <v>136</v>
      </c>
      <c r="AZ397">
        <v>45</v>
      </c>
      <c r="BA397">
        <v>30</v>
      </c>
      <c r="BB397">
        <v>97</v>
      </c>
      <c r="BC397">
        <v>82</v>
      </c>
      <c r="BD397">
        <v>112</v>
      </c>
      <c r="BE397">
        <v>125</v>
      </c>
      <c r="BF397">
        <v>119</v>
      </c>
      <c r="BG397">
        <v>179</v>
      </c>
      <c r="BH397">
        <v>104</v>
      </c>
      <c r="BI397">
        <v>89</v>
      </c>
      <c r="BJ397" t="s">
        <v>1676</v>
      </c>
      <c r="BK397" t="s">
        <v>2</v>
      </c>
      <c r="BL397" t="s">
        <v>7</v>
      </c>
      <c r="BM397" t="s">
        <v>7</v>
      </c>
      <c r="BN397" t="s">
        <v>7</v>
      </c>
      <c r="BO397" t="s">
        <v>1472</v>
      </c>
      <c r="BP397">
        <v>1570</v>
      </c>
      <c r="BQ397">
        <v>477</v>
      </c>
      <c r="BR397">
        <v>505</v>
      </c>
      <c r="BS397" t="s">
        <v>1350</v>
      </c>
      <c r="BT397" t="s">
        <v>1387</v>
      </c>
      <c r="BU397" t="s">
        <v>1824</v>
      </c>
      <c r="BV397" t="s">
        <v>1880</v>
      </c>
      <c r="BW397" t="s">
        <v>1818</v>
      </c>
      <c r="BX397" t="s">
        <v>2324</v>
      </c>
      <c r="BY397" s="44" t="str">
        <f t="shared" si="6"/>
        <v>Show location</v>
      </c>
    </row>
    <row r="398" spans="1:77" x14ac:dyDescent="0.3">
      <c r="A398" s="51" t="s">
        <v>1555</v>
      </c>
      <c r="B398" t="s">
        <v>2650</v>
      </c>
      <c r="C398" t="s">
        <v>2647</v>
      </c>
      <c r="D398" t="s">
        <v>2648</v>
      </c>
      <c r="E398" t="s">
        <v>102</v>
      </c>
      <c r="F398" t="s">
        <v>1350</v>
      </c>
      <c r="G398" t="s">
        <v>1474</v>
      </c>
      <c r="H398" t="s">
        <v>1824</v>
      </c>
      <c r="I398" t="s">
        <v>1387</v>
      </c>
      <c r="J398" t="s">
        <v>1631</v>
      </c>
      <c r="K398" t="s">
        <v>1880</v>
      </c>
      <c r="L398" t="s">
        <v>1071</v>
      </c>
      <c r="M398" t="s">
        <v>59</v>
      </c>
      <c r="N398" t="s">
        <v>1493</v>
      </c>
      <c r="O398">
        <v>11.85643</v>
      </c>
      <c r="P398">
        <v>31.063559999999999</v>
      </c>
      <c r="Q398" t="s">
        <v>1</v>
      </c>
      <c r="R398" t="s">
        <v>95</v>
      </c>
      <c r="S398">
        <v>200</v>
      </c>
      <c r="T398">
        <v>1263</v>
      </c>
      <c r="U398">
        <v>5</v>
      </c>
      <c r="V398">
        <v>27</v>
      </c>
      <c r="AE398">
        <v>5</v>
      </c>
      <c r="AF398">
        <v>27</v>
      </c>
      <c r="AI398" t="s">
        <v>1350</v>
      </c>
      <c r="AJ398" t="s">
        <v>1387</v>
      </c>
      <c r="AO398" t="s">
        <v>1745</v>
      </c>
      <c r="AP398" t="s">
        <v>1471</v>
      </c>
      <c r="AQ398" t="s">
        <v>1471</v>
      </c>
      <c r="AR398" t="s">
        <v>1471</v>
      </c>
      <c r="AT398">
        <v>5</v>
      </c>
      <c r="AZ398">
        <v>1</v>
      </c>
      <c r="BA398">
        <v>0</v>
      </c>
      <c r="BB398">
        <v>2</v>
      </c>
      <c r="BC398">
        <v>3</v>
      </c>
      <c r="BD398">
        <v>3</v>
      </c>
      <c r="BE398">
        <v>5</v>
      </c>
      <c r="BF398">
        <v>5</v>
      </c>
      <c r="BG398">
        <v>6</v>
      </c>
      <c r="BH398">
        <v>1</v>
      </c>
      <c r="BI398">
        <v>1</v>
      </c>
      <c r="BJ398" t="s">
        <v>1334</v>
      </c>
      <c r="BK398" t="s">
        <v>2</v>
      </c>
      <c r="BL398" t="s">
        <v>7</v>
      </c>
      <c r="BM398" t="s">
        <v>7</v>
      </c>
      <c r="BN398" t="s">
        <v>7</v>
      </c>
      <c r="BO398" t="s">
        <v>1472</v>
      </c>
      <c r="BP398">
        <v>1573</v>
      </c>
      <c r="BQ398">
        <v>12</v>
      </c>
      <c r="BR398">
        <v>15</v>
      </c>
      <c r="BS398" t="s">
        <v>1350</v>
      </c>
      <c r="BT398" t="s">
        <v>1387</v>
      </c>
      <c r="BU398" t="s">
        <v>1814</v>
      </c>
      <c r="BV398" t="s">
        <v>1880</v>
      </c>
      <c r="BW398" t="s">
        <v>1816</v>
      </c>
      <c r="BX398" t="s">
        <v>2343</v>
      </c>
      <c r="BY398" s="44" t="str">
        <f t="shared" si="6"/>
        <v>Show location</v>
      </c>
    </row>
    <row r="399" spans="1:77" x14ac:dyDescent="0.3">
      <c r="A399" s="51" t="s">
        <v>1542</v>
      </c>
      <c r="B399" t="s">
        <v>2650</v>
      </c>
      <c r="C399" t="s">
        <v>2647</v>
      </c>
      <c r="D399" t="s">
        <v>2648</v>
      </c>
      <c r="E399" t="s">
        <v>102</v>
      </c>
      <c r="F399" t="s">
        <v>1350</v>
      </c>
      <c r="G399" t="s">
        <v>1474</v>
      </c>
      <c r="H399" t="s">
        <v>1824</v>
      </c>
      <c r="I399" t="s">
        <v>1387</v>
      </c>
      <c r="J399" t="s">
        <v>1631</v>
      </c>
      <c r="K399" t="s">
        <v>1880</v>
      </c>
      <c r="L399" t="s">
        <v>1072</v>
      </c>
      <c r="M399" t="s">
        <v>505</v>
      </c>
      <c r="N399" t="s">
        <v>1470</v>
      </c>
      <c r="O399">
        <v>11.7179</v>
      </c>
      <c r="P399">
        <v>31.0503</v>
      </c>
      <c r="Q399" t="s">
        <v>1</v>
      </c>
      <c r="R399" t="s">
        <v>95</v>
      </c>
      <c r="S399">
        <v>98</v>
      </c>
      <c r="T399">
        <v>596</v>
      </c>
      <c r="U399">
        <v>107</v>
      </c>
      <c r="V399">
        <v>620</v>
      </c>
      <c r="Y399">
        <v>98</v>
      </c>
      <c r="Z399">
        <v>571</v>
      </c>
      <c r="AE399">
        <v>5</v>
      </c>
      <c r="AF399">
        <v>28</v>
      </c>
      <c r="AG399">
        <v>4</v>
      </c>
      <c r="AH399">
        <v>21</v>
      </c>
      <c r="AI399" t="s">
        <v>1350</v>
      </c>
      <c r="AJ399" t="s">
        <v>1387</v>
      </c>
      <c r="AK399" t="s">
        <v>1350</v>
      </c>
      <c r="AL399" t="s">
        <v>1692</v>
      </c>
      <c r="AO399" t="s">
        <v>1745</v>
      </c>
      <c r="AP399" t="s">
        <v>1471</v>
      </c>
      <c r="AQ399" t="s">
        <v>1471</v>
      </c>
      <c r="AR399" t="s">
        <v>1471</v>
      </c>
      <c r="AT399">
        <v>107</v>
      </c>
      <c r="AZ399">
        <v>19</v>
      </c>
      <c r="BA399">
        <v>15</v>
      </c>
      <c r="BB399">
        <v>68</v>
      </c>
      <c r="BC399">
        <v>53</v>
      </c>
      <c r="BD399">
        <v>97</v>
      </c>
      <c r="BE399">
        <v>78</v>
      </c>
      <c r="BF399">
        <v>48</v>
      </c>
      <c r="BG399">
        <v>160</v>
      </c>
      <c r="BH399">
        <v>48</v>
      </c>
      <c r="BI399">
        <v>34</v>
      </c>
      <c r="BJ399" t="s">
        <v>1676</v>
      </c>
      <c r="BK399" t="s">
        <v>2</v>
      </c>
      <c r="BL399" t="s">
        <v>5</v>
      </c>
      <c r="BM399" t="s">
        <v>7</v>
      </c>
      <c r="BN399" t="s">
        <v>5</v>
      </c>
      <c r="BO399" t="s">
        <v>1509</v>
      </c>
      <c r="BP399">
        <v>1566</v>
      </c>
      <c r="BQ399">
        <v>280</v>
      </c>
      <c r="BR399">
        <v>340</v>
      </c>
      <c r="BS399" t="s">
        <v>1350</v>
      </c>
      <c r="BT399" t="s">
        <v>1387</v>
      </c>
      <c r="BU399" t="s">
        <v>1824</v>
      </c>
      <c r="BV399" t="s">
        <v>1880</v>
      </c>
      <c r="BW399" t="s">
        <v>1818</v>
      </c>
      <c r="BX399" t="s">
        <v>2288</v>
      </c>
      <c r="BY399" s="44" t="str">
        <f t="shared" si="6"/>
        <v>Show location</v>
      </c>
    </row>
    <row r="400" spans="1:77" x14ac:dyDescent="0.3">
      <c r="A400" s="51" t="s">
        <v>1566</v>
      </c>
      <c r="B400" t="s">
        <v>2650</v>
      </c>
      <c r="C400" t="s">
        <v>2647</v>
      </c>
      <c r="D400" t="s">
        <v>2648</v>
      </c>
      <c r="E400" t="s">
        <v>102</v>
      </c>
      <c r="F400" t="s">
        <v>1350</v>
      </c>
      <c r="G400" t="s">
        <v>1474</v>
      </c>
      <c r="H400" t="s">
        <v>1824</v>
      </c>
      <c r="I400" t="s">
        <v>1795</v>
      </c>
      <c r="J400" t="s">
        <v>1569</v>
      </c>
      <c r="K400" t="s">
        <v>1897</v>
      </c>
      <c r="L400" t="s">
        <v>506</v>
      </c>
      <c r="M400" t="s">
        <v>507</v>
      </c>
      <c r="N400" t="s">
        <v>1470</v>
      </c>
      <c r="O400">
        <v>11.205310000000001</v>
      </c>
      <c r="P400">
        <v>29.639759999999999</v>
      </c>
      <c r="Q400" t="s">
        <v>1</v>
      </c>
      <c r="R400" t="s">
        <v>95</v>
      </c>
      <c r="S400">
        <v>133</v>
      </c>
      <c r="T400">
        <v>920</v>
      </c>
      <c r="U400">
        <v>118</v>
      </c>
      <c r="V400">
        <v>988</v>
      </c>
      <c r="Y400">
        <v>95</v>
      </c>
      <c r="Z400">
        <v>834</v>
      </c>
      <c r="AA400">
        <v>23</v>
      </c>
      <c r="AB400">
        <v>154</v>
      </c>
      <c r="AI400" t="s">
        <v>1350</v>
      </c>
      <c r="AJ400" t="s">
        <v>1705</v>
      </c>
      <c r="AK400" t="s">
        <v>1350</v>
      </c>
      <c r="AL400" t="s">
        <v>1391</v>
      </c>
      <c r="AO400" t="s">
        <v>1745</v>
      </c>
      <c r="AP400" t="s">
        <v>1933</v>
      </c>
      <c r="AQ400" t="s">
        <v>1946</v>
      </c>
      <c r="AR400" t="s">
        <v>1471</v>
      </c>
      <c r="AY400">
        <v>118</v>
      </c>
      <c r="AZ400">
        <v>25</v>
      </c>
      <c r="BA400">
        <v>8</v>
      </c>
      <c r="BB400">
        <v>91</v>
      </c>
      <c r="BC400">
        <v>17</v>
      </c>
      <c r="BD400">
        <v>174</v>
      </c>
      <c r="BE400">
        <v>150</v>
      </c>
      <c r="BF400">
        <v>241</v>
      </c>
      <c r="BG400">
        <v>257</v>
      </c>
      <c r="BH400">
        <v>17</v>
      </c>
      <c r="BI400">
        <v>8</v>
      </c>
      <c r="BJ400" t="s">
        <v>1676</v>
      </c>
      <c r="BK400" t="s">
        <v>2</v>
      </c>
      <c r="BL400" t="s">
        <v>3</v>
      </c>
      <c r="BM400" t="s">
        <v>4</v>
      </c>
      <c r="BN400" t="s">
        <v>4</v>
      </c>
      <c r="BO400" t="s">
        <v>1480</v>
      </c>
      <c r="BP400">
        <v>1158</v>
      </c>
      <c r="BQ400">
        <v>548</v>
      </c>
      <c r="BR400">
        <v>440</v>
      </c>
      <c r="BS400" t="s">
        <v>1350</v>
      </c>
      <c r="BT400" t="s">
        <v>1391</v>
      </c>
      <c r="BU400" t="s">
        <v>1824</v>
      </c>
      <c r="BV400" t="s">
        <v>1878</v>
      </c>
      <c r="BW400" t="s">
        <v>1818</v>
      </c>
      <c r="BX400" t="s">
        <v>2376</v>
      </c>
      <c r="BY400" s="44" t="str">
        <f t="shared" si="6"/>
        <v>Show location</v>
      </c>
    </row>
    <row r="401" spans="1:77" x14ac:dyDescent="0.3">
      <c r="A401" s="51" t="s">
        <v>1566</v>
      </c>
      <c r="B401" t="s">
        <v>2650</v>
      </c>
      <c r="C401" t="s">
        <v>2647</v>
      </c>
      <c r="D401" t="s">
        <v>2648</v>
      </c>
      <c r="E401" t="s">
        <v>102</v>
      </c>
      <c r="F401" t="s">
        <v>1350</v>
      </c>
      <c r="G401" t="s">
        <v>1474</v>
      </c>
      <c r="H401" t="s">
        <v>1824</v>
      </c>
      <c r="I401" t="s">
        <v>1795</v>
      </c>
      <c r="J401" t="s">
        <v>1569</v>
      </c>
      <c r="K401" t="s">
        <v>1897</v>
      </c>
      <c r="L401" t="s">
        <v>508</v>
      </c>
      <c r="M401" t="s">
        <v>509</v>
      </c>
      <c r="N401" t="s">
        <v>1470</v>
      </c>
      <c r="O401">
        <v>11.332330000000001</v>
      </c>
      <c r="P401">
        <v>29.681380000000001</v>
      </c>
      <c r="Q401" t="s">
        <v>1</v>
      </c>
      <c r="R401" t="s">
        <v>2612</v>
      </c>
      <c r="S401">
        <v>1069</v>
      </c>
      <c r="T401">
        <v>7850</v>
      </c>
      <c r="U401">
        <v>1120</v>
      </c>
      <c r="V401">
        <v>8221</v>
      </c>
      <c r="Y401">
        <v>1069</v>
      </c>
      <c r="Z401">
        <v>7850</v>
      </c>
      <c r="AG401">
        <v>51</v>
      </c>
      <c r="AH401">
        <v>371</v>
      </c>
      <c r="AI401" t="s">
        <v>1350</v>
      </c>
      <c r="AJ401" t="s">
        <v>1795</v>
      </c>
      <c r="AK401" t="s">
        <v>1350</v>
      </c>
      <c r="AL401" t="s">
        <v>1708</v>
      </c>
      <c r="AM401" t="s">
        <v>1350</v>
      </c>
      <c r="AN401" t="s">
        <v>1709</v>
      </c>
      <c r="AO401" t="s">
        <v>1745</v>
      </c>
      <c r="AP401" t="s">
        <v>1933</v>
      </c>
      <c r="AQ401" t="s">
        <v>1946</v>
      </c>
      <c r="AR401" t="s">
        <v>1471</v>
      </c>
      <c r="AY401">
        <v>1120</v>
      </c>
      <c r="AZ401">
        <v>117</v>
      </c>
      <c r="BA401">
        <v>350</v>
      </c>
      <c r="BB401">
        <v>875</v>
      </c>
      <c r="BC401">
        <v>700</v>
      </c>
      <c r="BD401">
        <v>1224</v>
      </c>
      <c r="BE401">
        <v>1049</v>
      </c>
      <c r="BF401">
        <v>1982</v>
      </c>
      <c r="BG401">
        <v>1516</v>
      </c>
      <c r="BH401">
        <v>408</v>
      </c>
      <c r="BI401">
        <v>0</v>
      </c>
      <c r="BJ401" t="s">
        <v>1676</v>
      </c>
      <c r="BK401" t="s">
        <v>2</v>
      </c>
      <c r="BL401" t="s">
        <v>3</v>
      </c>
      <c r="BM401" t="s">
        <v>3</v>
      </c>
      <c r="BN401" t="s">
        <v>3</v>
      </c>
      <c r="BO401" t="s">
        <v>1472</v>
      </c>
      <c r="BP401">
        <v>1159</v>
      </c>
      <c r="BQ401">
        <v>4606</v>
      </c>
      <c r="BR401">
        <v>3615</v>
      </c>
      <c r="BS401" t="s">
        <v>1350</v>
      </c>
      <c r="BT401" t="s">
        <v>1795</v>
      </c>
      <c r="BU401" t="s">
        <v>1824</v>
      </c>
      <c r="BV401" t="s">
        <v>1897</v>
      </c>
      <c r="BW401" t="s">
        <v>1818</v>
      </c>
      <c r="BX401" t="s">
        <v>2377</v>
      </c>
      <c r="BY401" s="44" t="str">
        <f t="shared" si="6"/>
        <v>Show location</v>
      </c>
    </row>
    <row r="402" spans="1:77" x14ac:dyDescent="0.3">
      <c r="A402" s="51" t="s">
        <v>1577</v>
      </c>
      <c r="B402" t="s">
        <v>2650</v>
      </c>
      <c r="C402" t="s">
        <v>2647</v>
      </c>
      <c r="D402" t="s">
        <v>2648</v>
      </c>
      <c r="E402" t="s">
        <v>102</v>
      </c>
      <c r="F402" t="s">
        <v>1350</v>
      </c>
      <c r="G402" t="s">
        <v>1474</v>
      </c>
      <c r="H402" t="s">
        <v>1824</v>
      </c>
      <c r="I402" t="s">
        <v>1795</v>
      </c>
      <c r="J402" t="s">
        <v>1569</v>
      </c>
      <c r="K402" t="s">
        <v>1897</v>
      </c>
      <c r="L402" t="s">
        <v>1073</v>
      </c>
      <c r="M402" t="s">
        <v>510</v>
      </c>
      <c r="N402" t="s">
        <v>1470</v>
      </c>
      <c r="O402">
        <v>11.27618</v>
      </c>
      <c r="P402">
        <v>29.480149999999998</v>
      </c>
      <c r="Q402" t="s">
        <v>1</v>
      </c>
      <c r="R402" t="s">
        <v>95</v>
      </c>
      <c r="S402">
        <v>77</v>
      </c>
      <c r="T402">
        <v>612</v>
      </c>
      <c r="U402">
        <v>174</v>
      </c>
      <c r="V402">
        <v>1216</v>
      </c>
      <c r="Y402">
        <v>78</v>
      </c>
      <c r="Z402">
        <v>646</v>
      </c>
      <c r="AE402">
        <v>96</v>
      </c>
      <c r="AF402">
        <v>570</v>
      </c>
      <c r="AI402" t="s">
        <v>1350</v>
      </c>
      <c r="AJ402" t="s">
        <v>1795</v>
      </c>
      <c r="AO402" t="s">
        <v>1745</v>
      </c>
      <c r="AP402" t="s">
        <v>1933</v>
      </c>
      <c r="AQ402" t="s">
        <v>1471</v>
      </c>
      <c r="AR402" t="s">
        <v>1471</v>
      </c>
      <c r="AT402">
        <v>40</v>
      </c>
      <c r="AU402">
        <v>35</v>
      </c>
      <c r="AY402">
        <v>99</v>
      </c>
      <c r="AZ402">
        <v>66</v>
      </c>
      <c r="BA402">
        <v>99</v>
      </c>
      <c r="BB402">
        <v>131</v>
      </c>
      <c r="BC402">
        <v>153</v>
      </c>
      <c r="BD402">
        <v>175</v>
      </c>
      <c r="BE402">
        <v>198</v>
      </c>
      <c r="BF402">
        <v>164</v>
      </c>
      <c r="BG402">
        <v>153</v>
      </c>
      <c r="BH402">
        <v>33</v>
      </c>
      <c r="BI402">
        <v>44</v>
      </c>
      <c r="BJ402" t="s">
        <v>1676</v>
      </c>
      <c r="BK402" t="s">
        <v>2</v>
      </c>
      <c r="BL402" t="s">
        <v>5</v>
      </c>
      <c r="BM402" t="s">
        <v>5</v>
      </c>
      <c r="BN402" t="s">
        <v>5</v>
      </c>
      <c r="BO402" t="s">
        <v>1472</v>
      </c>
      <c r="BP402">
        <v>1224</v>
      </c>
      <c r="BQ402">
        <v>569</v>
      </c>
      <c r="BR402">
        <v>647</v>
      </c>
      <c r="BS402" t="s">
        <v>1350</v>
      </c>
      <c r="BT402" t="s">
        <v>1391</v>
      </c>
      <c r="BU402" t="s">
        <v>1824</v>
      </c>
      <c r="BV402" t="s">
        <v>1878</v>
      </c>
      <c r="BW402" t="s">
        <v>1829</v>
      </c>
      <c r="BX402" t="s">
        <v>2437</v>
      </c>
      <c r="BY402" s="44" t="str">
        <f t="shared" si="6"/>
        <v>Show location</v>
      </c>
    </row>
    <row r="403" spans="1:77" x14ac:dyDescent="0.3">
      <c r="A403" s="51" t="s">
        <v>1530</v>
      </c>
      <c r="B403" t="s">
        <v>2650</v>
      </c>
      <c r="C403" t="s">
        <v>2647</v>
      </c>
      <c r="D403" t="s">
        <v>2648</v>
      </c>
      <c r="E403" t="s">
        <v>102</v>
      </c>
      <c r="F403" t="s">
        <v>1350</v>
      </c>
      <c r="G403" t="s">
        <v>1474</v>
      </c>
      <c r="H403" t="s">
        <v>1824</v>
      </c>
      <c r="I403" t="s">
        <v>1702</v>
      </c>
      <c r="J403" t="s">
        <v>1529</v>
      </c>
      <c r="K403" t="s">
        <v>1881</v>
      </c>
      <c r="L403" t="s">
        <v>1074</v>
      </c>
      <c r="M403" t="s">
        <v>60</v>
      </c>
      <c r="N403" t="s">
        <v>1493</v>
      </c>
      <c r="O403">
        <v>11.862349999999999</v>
      </c>
      <c r="P403">
        <v>30.471520000000002</v>
      </c>
      <c r="Q403" t="s">
        <v>1</v>
      </c>
      <c r="R403" t="s">
        <v>1497</v>
      </c>
      <c r="S403">
        <v>156</v>
      </c>
      <c r="T403">
        <v>1350</v>
      </c>
      <c r="U403">
        <v>28</v>
      </c>
      <c r="V403">
        <v>168</v>
      </c>
      <c r="Y403">
        <v>6</v>
      </c>
      <c r="Z403">
        <v>36</v>
      </c>
      <c r="AA403">
        <v>11</v>
      </c>
      <c r="AB403">
        <v>66</v>
      </c>
      <c r="AC403">
        <v>5</v>
      </c>
      <c r="AD403">
        <v>30</v>
      </c>
      <c r="AE403">
        <v>6</v>
      </c>
      <c r="AF403">
        <v>36</v>
      </c>
      <c r="AI403" t="s">
        <v>1350</v>
      </c>
      <c r="AJ403" t="s">
        <v>1702</v>
      </c>
      <c r="AK403" t="s">
        <v>1350</v>
      </c>
      <c r="AL403" t="s">
        <v>1390</v>
      </c>
      <c r="AM403" t="s">
        <v>1350</v>
      </c>
      <c r="AN403" t="s">
        <v>1692</v>
      </c>
      <c r="AO403" t="s">
        <v>1933</v>
      </c>
      <c r="AP403" t="s">
        <v>1939</v>
      </c>
      <c r="AQ403" t="s">
        <v>1946</v>
      </c>
      <c r="AR403" t="s">
        <v>1471</v>
      </c>
      <c r="AT403">
        <v>18</v>
      </c>
      <c r="AV403">
        <v>10</v>
      </c>
      <c r="AZ403">
        <v>2</v>
      </c>
      <c r="BA403">
        <v>3</v>
      </c>
      <c r="BB403">
        <v>5</v>
      </c>
      <c r="BC403">
        <v>4</v>
      </c>
      <c r="BD403">
        <v>20</v>
      </c>
      <c r="BE403">
        <v>15</v>
      </c>
      <c r="BF403">
        <v>50</v>
      </c>
      <c r="BG403">
        <v>46</v>
      </c>
      <c r="BH403">
        <v>12</v>
      </c>
      <c r="BI403">
        <v>11</v>
      </c>
      <c r="BJ403" t="s">
        <v>1334</v>
      </c>
      <c r="BK403" t="s">
        <v>2</v>
      </c>
      <c r="BL403" t="s">
        <v>5</v>
      </c>
      <c r="BM403" t="s">
        <v>5</v>
      </c>
      <c r="BN403" t="s">
        <v>5</v>
      </c>
      <c r="BO403" t="s">
        <v>1509</v>
      </c>
      <c r="BP403">
        <v>1764</v>
      </c>
      <c r="BQ403">
        <v>89</v>
      </c>
      <c r="BR403">
        <v>79</v>
      </c>
      <c r="BS403" t="s">
        <v>1350</v>
      </c>
      <c r="BT403" t="s">
        <v>1702</v>
      </c>
      <c r="BU403" t="s">
        <v>1824</v>
      </c>
      <c r="BV403" t="s">
        <v>1881</v>
      </c>
      <c r="BW403" t="s">
        <v>1818</v>
      </c>
      <c r="BX403" t="s">
        <v>2225</v>
      </c>
      <c r="BY403" s="44" t="str">
        <f t="shared" si="6"/>
        <v>Show location</v>
      </c>
    </row>
    <row r="404" spans="1:77" x14ac:dyDescent="0.3">
      <c r="A404" s="51" t="s">
        <v>1521</v>
      </c>
      <c r="B404" t="s">
        <v>2650</v>
      </c>
      <c r="C404" t="s">
        <v>2647</v>
      </c>
      <c r="D404" t="s">
        <v>2648</v>
      </c>
      <c r="E404" t="s">
        <v>102</v>
      </c>
      <c r="F404" t="s">
        <v>1350</v>
      </c>
      <c r="G404" t="s">
        <v>1474</v>
      </c>
      <c r="H404" t="s">
        <v>1824</v>
      </c>
      <c r="I404" t="s">
        <v>1702</v>
      </c>
      <c r="J404" t="s">
        <v>1529</v>
      </c>
      <c r="K404" t="s">
        <v>1881</v>
      </c>
      <c r="L404" t="s">
        <v>61</v>
      </c>
      <c r="M404" t="s">
        <v>62</v>
      </c>
      <c r="N404" t="s">
        <v>1470</v>
      </c>
      <c r="O404">
        <v>11.85614</v>
      </c>
      <c r="P404">
        <v>30.469059999999999</v>
      </c>
      <c r="Q404" t="s">
        <v>6</v>
      </c>
      <c r="R404" t="s">
        <v>96</v>
      </c>
      <c r="S404">
        <v>349</v>
      </c>
      <c r="T404">
        <v>2000</v>
      </c>
      <c r="U404">
        <v>69</v>
      </c>
      <c r="V404">
        <v>414</v>
      </c>
      <c r="AG404">
        <v>69</v>
      </c>
      <c r="AH404">
        <v>414</v>
      </c>
      <c r="AI404" t="s">
        <v>1350</v>
      </c>
      <c r="AJ404" t="s">
        <v>1702</v>
      </c>
      <c r="AO404" t="s">
        <v>1933</v>
      </c>
      <c r="AP404" t="s">
        <v>1745</v>
      </c>
      <c r="AQ404" t="s">
        <v>1946</v>
      </c>
      <c r="AR404" t="s">
        <v>1471</v>
      </c>
      <c r="AY404">
        <v>69</v>
      </c>
      <c r="AZ404">
        <v>3</v>
      </c>
      <c r="BA404">
        <v>4</v>
      </c>
      <c r="BB404">
        <v>5</v>
      </c>
      <c r="BC404">
        <v>6</v>
      </c>
      <c r="BD404">
        <v>100</v>
      </c>
      <c r="BE404">
        <v>70</v>
      </c>
      <c r="BF404">
        <v>90</v>
      </c>
      <c r="BG404">
        <v>101</v>
      </c>
      <c r="BH404">
        <v>20</v>
      </c>
      <c r="BI404">
        <v>15</v>
      </c>
      <c r="BJ404" t="s">
        <v>1676</v>
      </c>
      <c r="BK404" t="s">
        <v>2</v>
      </c>
      <c r="BL404" t="s">
        <v>5</v>
      </c>
      <c r="BM404" t="s">
        <v>5</v>
      </c>
      <c r="BN404" t="s">
        <v>5</v>
      </c>
      <c r="BO404" t="s">
        <v>1480</v>
      </c>
      <c r="BP404">
        <v>484</v>
      </c>
      <c r="BQ404">
        <v>218</v>
      </c>
      <c r="BR404">
        <v>196</v>
      </c>
      <c r="BS404" t="s">
        <v>1350</v>
      </c>
      <c r="BT404" t="s">
        <v>1702</v>
      </c>
      <c r="BU404" t="s">
        <v>1824</v>
      </c>
      <c r="BV404" t="s">
        <v>1881</v>
      </c>
      <c r="BW404" t="s">
        <v>1818</v>
      </c>
      <c r="BX404" t="s">
        <v>2202</v>
      </c>
      <c r="BY404" s="44" t="str">
        <f t="shared" si="6"/>
        <v>Show location</v>
      </c>
    </row>
    <row r="405" spans="1:77" x14ac:dyDescent="0.3">
      <c r="A405" s="51" t="s">
        <v>1521</v>
      </c>
      <c r="B405" t="s">
        <v>2650</v>
      </c>
      <c r="C405" t="s">
        <v>2647</v>
      </c>
      <c r="D405" t="s">
        <v>2648</v>
      </c>
      <c r="E405" t="s">
        <v>102</v>
      </c>
      <c r="F405" t="s">
        <v>1350</v>
      </c>
      <c r="G405" t="s">
        <v>1474</v>
      </c>
      <c r="H405" t="s">
        <v>1824</v>
      </c>
      <c r="I405" t="s">
        <v>1702</v>
      </c>
      <c r="J405" t="s">
        <v>1529</v>
      </c>
      <c r="K405" t="s">
        <v>1881</v>
      </c>
      <c r="L405" t="s">
        <v>1075</v>
      </c>
      <c r="M405" t="s">
        <v>63</v>
      </c>
      <c r="N405" t="s">
        <v>1470</v>
      </c>
      <c r="O405">
        <v>11.85614</v>
      </c>
      <c r="P405">
        <v>30.469059999999999</v>
      </c>
      <c r="Q405" t="s">
        <v>6</v>
      </c>
      <c r="R405" t="s">
        <v>96</v>
      </c>
      <c r="S405">
        <v>304</v>
      </c>
      <c r="T405">
        <v>1100</v>
      </c>
      <c r="U405">
        <v>75</v>
      </c>
      <c r="V405">
        <v>450</v>
      </c>
      <c r="AG405">
        <v>75</v>
      </c>
      <c r="AH405">
        <v>450</v>
      </c>
      <c r="AI405" t="s">
        <v>1350</v>
      </c>
      <c r="AJ405" t="s">
        <v>1702</v>
      </c>
      <c r="AO405" t="s">
        <v>1933</v>
      </c>
      <c r="AP405" t="s">
        <v>1745</v>
      </c>
      <c r="AQ405" t="s">
        <v>1946</v>
      </c>
      <c r="AR405" t="s">
        <v>1471</v>
      </c>
      <c r="AY405">
        <v>75</v>
      </c>
      <c r="AZ405">
        <v>6</v>
      </c>
      <c r="BA405">
        <v>4</v>
      </c>
      <c r="BB405">
        <v>8</v>
      </c>
      <c r="BC405">
        <v>7</v>
      </c>
      <c r="BD405">
        <v>80</v>
      </c>
      <c r="BE405">
        <v>90</v>
      </c>
      <c r="BF405">
        <v>100</v>
      </c>
      <c r="BG405">
        <v>110</v>
      </c>
      <c r="BH405">
        <v>25</v>
      </c>
      <c r="BI405">
        <v>20</v>
      </c>
      <c r="BJ405" t="s">
        <v>1676</v>
      </c>
      <c r="BK405" t="s">
        <v>2</v>
      </c>
      <c r="BL405" t="s">
        <v>5</v>
      </c>
      <c r="BM405" t="s">
        <v>5</v>
      </c>
      <c r="BN405" t="s">
        <v>5</v>
      </c>
      <c r="BO405" t="s">
        <v>1509</v>
      </c>
      <c r="BP405">
        <v>483</v>
      </c>
      <c r="BQ405">
        <v>219</v>
      </c>
      <c r="BR405">
        <v>231</v>
      </c>
      <c r="BS405" t="s">
        <v>1350</v>
      </c>
      <c r="BT405" t="s">
        <v>1702</v>
      </c>
      <c r="BU405" t="s">
        <v>1824</v>
      </c>
      <c r="BV405" t="s">
        <v>1881</v>
      </c>
      <c r="BW405" t="s">
        <v>1818</v>
      </c>
      <c r="BX405" t="s">
        <v>2203</v>
      </c>
      <c r="BY405" s="44" t="str">
        <f t="shared" si="6"/>
        <v>Show location</v>
      </c>
    </row>
    <row r="406" spans="1:77" x14ac:dyDescent="0.3">
      <c r="A406" s="51" t="s">
        <v>1539</v>
      </c>
      <c r="B406" t="s">
        <v>2650</v>
      </c>
      <c r="C406" t="s">
        <v>2647</v>
      </c>
      <c r="D406" t="s">
        <v>2648</v>
      </c>
      <c r="E406" t="s">
        <v>102</v>
      </c>
      <c r="F406" t="s">
        <v>1350</v>
      </c>
      <c r="G406" t="s">
        <v>1474</v>
      </c>
      <c r="H406" t="s">
        <v>1824</v>
      </c>
      <c r="I406" t="s">
        <v>1702</v>
      </c>
      <c r="J406" t="s">
        <v>1529</v>
      </c>
      <c r="K406" t="s">
        <v>1881</v>
      </c>
      <c r="L406" t="s">
        <v>1076</v>
      </c>
      <c r="M406" t="s">
        <v>511</v>
      </c>
      <c r="N406" t="s">
        <v>1493</v>
      </c>
      <c r="O406">
        <v>11.85867</v>
      </c>
      <c r="P406">
        <v>30.512830000000001</v>
      </c>
      <c r="Q406" t="s">
        <v>1</v>
      </c>
      <c r="R406" t="s">
        <v>95</v>
      </c>
      <c r="S406">
        <v>520</v>
      </c>
      <c r="T406">
        <v>3735</v>
      </c>
      <c r="U406">
        <v>20</v>
      </c>
      <c r="V406">
        <v>120</v>
      </c>
      <c r="Y406">
        <v>10</v>
      </c>
      <c r="Z406">
        <v>60</v>
      </c>
      <c r="AA406">
        <v>7</v>
      </c>
      <c r="AB406">
        <v>42</v>
      </c>
      <c r="AC406">
        <v>3</v>
      </c>
      <c r="AD406">
        <v>18</v>
      </c>
      <c r="AI406" t="s">
        <v>1350</v>
      </c>
      <c r="AJ406" t="s">
        <v>1702</v>
      </c>
      <c r="AK406" t="s">
        <v>1350</v>
      </c>
      <c r="AL406" t="s">
        <v>1795</v>
      </c>
      <c r="AM406" t="s">
        <v>1350</v>
      </c>
      <c r="AN406" t="s">
        <v>1390</v>
      </c>
      <c r="AO406" t="s">
        <v>1745</v>
      </c>
      <c r="AP406" t="s">
        <v>1933</v>
      </c>
      <c r="AQ406" t="s">
        <v>1934</v>
      </c>
      <c r="AR406" t="s">
        <v>1471</v>
      </c>
      <c r="AT406">
        <v>20</v>
      </c>
      <c r="AZ406">
        <v>3</v>
      </c>
      <c r="BA406">
        <v>2</v>
      </c>
      <c r="BB406">
        <v>5</v>
      </c>
      <c r="BC406">
        <v>4</v>
      </c>
      <c r="BD406">
        <v>5</v>
      </c>
      <c r="BE406">
        <v>10</v>
      </c>
      <c r="BF406">
        <v>16</v>
      </c>
      <c r="BG406">
        <v>39</v>
      </c>
      <c r="BH406">
        <v>36</v>
      </c>
      <c r="BI406">
        <v>0</v>
      </c>
      <c r="BJ406" t="s">
        <v>1676</v>
      </c>
      <c r="BK406" t="s">
        <v>2</v>
      </c>
      <c r="BL406" t="s">
        <v>5</v>
      </c>
      <c r="BM406" t="s">
        <v>5</v>
      </c>
      <c r="BN406" t="s">
        <v>5</v>
      </c>
      <c r="BO406" t="s">
        <v>1509</v>
      </c>
      <c r="BP406">
        <v>1553</v>
      </c>
      <c r="BQ406">
        <v>65</v>
      </c>
      <c r="BR406">
        <v>55</v>
      </c>
      <c r="BS406" t="s">
        <v>1350</v>
      </c>
      <c r="BT406" t="s">
        <v>1702</v>
      </c>
      <c r="BU406" t="s">
        <v>1824</v>
      </c>
      <c r="BV406" t="s">
        <v>1881</v>
      </c>
      <c r="BW406" t="s">
        <v>1818</v>
      </c>
      <c r="BX406" t="s">
        <v>2271</v>
      </c>
      <c r="BY406" s="44" t="str">
        <f t="shared" si="6"/>
        <v>Show location</v>
      </c>
    </row>
    <row r="407" spans="1:77" x14ac:dyDescent="0.3">
      <c r="A407" s="51" t="s">
        <v>1618</v>
      </c>
      <c r="B407" t="s">
        <v>2650</v>
      </c>
      <c r="C407" t="s">
        <v>2647</v>
      </c>
      <c r="D407" t="s">
        <v>2648</v>
      </c>
      <c r="E407" t="s">
        <v>102</v>
      </c>
      <c r="F407" t="s">
        <v>1350</v>
      </c>
      <c r="G407" t="s">
        <v>1474</v>
      </c>
      <c r="H407" t="s">
        <v>1824</v>
      </c>
      <c r="I407" t="s">
        <v>1388</v>
      </c>
      <c r="J407" t="s">
        <v>1511</v>
      </c>
      <c r="K407" t="s">
        <v>1871</v>
      </c>
      <c r="L407" t="s">
        <v>1077</v>
      </c>
      <c r="M407" t="s">
        <v>512</v>
      </c>
      <c r="N407" t="s">
        <v>1470</v>
      </c>
      <c r="O407">
        <v>12.5105</v>
      </c>
      <c r="P407">
        <v>29.600280000000001</v>
      </c>
      <c r="Q407" t="s">
        <v>6</v>
      </c>
      <c r="R407" t="s">
        <v>1497</v>
      </c>
      <c r="S407">
        <v>34</v>
      </c>
      <c r="T407">
        <v>170</v>
      </c>
      <c r="U407">
        <v>44</v>
      </c>
      <c r="V407">
        <v>206</v>
      </c>
      <c r="Y407">
        <v>44</v>
      </c>
      <c r="Z407">
        <v>206</v>
      </c>
      <c r="AI407" t="s">
        <v>1350</v>
      </c>
      <c r="AJ407" t="s">
        <v>1702</v>
      </c>
      <c r="AK407" t="s">
        <v>1350</v>
      </c>
      <c r="AL407" t="s">
        <v>1705</v>
      </c>
      <c r="AM407" t="s">
        <v>1350</v>
      </c>
      <c r="AO407" t="s">
        <v>1745</v>
      </c>
      <c r="AP407" t="s">
        <v>1471</v>
      </c>
      <c r="AQ407" t="s">
        <v>1471</v>
      </c>
      <c r="AR407" t="s">
        <v>1471</v>
      </c>
      <c r="AT407">
        <v>44</v>
      </c>
      <c r="AZ407">
        <v>13</v>
      </c>
      <c r="BA407">
        <v>5</v>
      </c>
      <c r="BB407">
        <v>20</v>
      </c>
      <c r="BC407">
        <v>16</v>
      </c>
      <c r="BD407">
        <v>29</v>
      </c>
      <c r="BE407">
        <v>23</v>
      </c>
      <c r="BF407">
        <v>27</v>
      </c>
      <c r="BG407">
        <v>38</v>
      </c>
      <c r="BH407">
        <v>20</v>
      </c>
      <c r="BI407">
        <v>15</v>
      </c>
      <c r="BJ407" t="s">
        <v>1334</v>
      </c>
      <c r="BK407" t="s">
        <v>2</v>
      </c>
      <c r="BL407" t="s">
        <v>7</v>
      </c>
      <c r="BM407" t="s">
        <v>5</v>
      </c>
      <c r="BN407" t="s">
        <v>7</v>
      </c>
      <c r="BO407" t="s">
        <v>1472</v>
      </c>
      <c r="BP407">
        <v>1520</v>
      </c>
      <c r="BQ407">
        <v>109</v>
      </c>
      <c r="BR407">
        <v>97</v>
      </c>
      <c r="BS407" t="s">
        <v>1350</v>
      </c>
      <c r="BT407" t="s">
        <v>1388</v>
      </c>
      <c r="BU407" t="s">
        <v>1843</v>
      </c>
      <c r="BV407" t="s">
        <v>1871</v>
      </c>
      <c r="BW407" t="s">
        <v>1818</v>
      </c>
      <c r="BX407" t="s">
        <v>2483</v>
      </c>
      <c r="BY407" s="44" t="str">
        <f t="shared" si="6"/>
        <v>Show location</v>
      </c>
    </row>
    <row r="408" spans="1:77" x14ac:dyDescent="0.3">
      <c r="A408" s="51" t="s">
        <v>1508</v>
      </c>
      <c r="B408" t="s">
        <v>2650</v>
      </c>
      <c r="C408" t="s">
        <v>2647</v>
      </c>
      <c r="D408" t="s">
        <v>2648</v>
      </c>
      <c r="E408" t="s">
        <v>102</v>
      </c>
      <c r="F408" t="s">
        <v>1350</v>
      </c>
      <c r="G408" t="s">
        <v>1474</v>
      </c>
      <c r="H408" t="s">
        <v>1824</v>
      </c>
      <c r="I408" t="s">
        <v>1388</v>
      </c>
      <c r="J408" t="s">
        <v>1511</v>
      </c>
      <c r="K408" t="s">
        <v>1871</v>
      </c>
      <c r="L408" t="s">
        <v>1078</v>
      </c>
      <c r="M408" t="s">
        <v>513</v>
      </c>
      <c r="N408" t="s">
        <v>1470</v>
      </c>
      <c r="O408">
        <v>12.25264</v>
      </c>
      <c r="P408">
        <v>29.6524</v>
      </c>
      <c r="Q408" t="s">
        <v>1</v>
      </c>
      <c r="R408" t="s">
        <v>95</v>
      </c>
      <c r="S408">
        <v>57</v>
      </c>
      <c r="T408">
        <v>404</v>
      </c>
      <c r="U408">
        <v>57</v>
      </c>
      <c r="V408">
        <v>404</v>
      </c>
      <c r="Y408">
        <v>57</v>
      </c>
      <c r="Z408">
        <v>404</v>
      </c>
      <c r="AI408" t="s">
        <v>1350</v>
      </c>
      <c r="AO408" t="s">
        <v>1745</v>
      </c>
      <c r="AP408" t="s">
        <v>1471</v>
      </c>
      <c r="AQ408" t="s">
        <v>1471</v>
      </c>
      <c r="AR408" t="s">
        <v>1471</v>
      </c>
      <c r="AT408">
        <v>57</v>
      </c>
      <c r="AZ408">
        <v>35</v>
      </c>
      <c r="BA408">
        <v>21</v>
      </c>
      <c r="BB408">
        <v>29</v>
      </c>
      <c r="BC408">
        <v>39</v>
      </c>
      <c r="BD408">
        <v>43</v>
      </c>
      <c r="BE408">
        <v>51</v>
      </c>
      <c r="BF408">
        <v>37</v>
      </c>
      <c r="BG408">
        <v>44</v>
      </c>
      <c r="BH408">
        <v>41</v>
      </c>
      <c r="BI408">
        <v>64</v>
      </c>
      <c r="BJ408" t="s">
        <v>1676</v>
      </c>
      <c r="BK408" t="s">
        <v>2</v>
      </c>
      <c r="BL408" t="s">
        <v>5</v>
      </c>
      <c r="BM408" t="s">
        <v>5</v>
      </c>
      <c r="BN408" t="s">
        <v>7</v>
      </c>
      <c r="BO408" t="s">
        <v>1472</v>
      </c>
      <c r="BP408">
        <v>553</v>
      </c>
      <c r="BQ408">
        <v>185</v>
      </c>
      <c r="BR408">
        <v>219</v>
      </c>
      <c r="BS408" t="s">
        <v>1350</v>
      </c>
      <c r="BT408" t="s">
        <v>1388</v>
      </c>
      <c r="BU408" t="s">
        <v>1824</v>
      </c>
      <c r="BV408" t="s">
        <v>1871</v>
      </c>
      <c r="BW408" t="s">
        <v>1818</v>
      </c>
      <c r="BX408" t="s">
        <v>2078</v>
      </c>
      <c r="BY408" s="44" t="str">
        <f t="shared" si="6"/>
        <v>Show location</v>
      </c>
    </row>
    <row r="409" spans="1:77" x14ac:dyDescent="0.3">
      <c r="A409" s="51" t="s">
        <v>1542</v>
      </c>
      <c r="B409" t="s">
        <v>2650</v>
      </c>
      <c r="C409" t="s">
        <v>2647</v>
      </c>
      <c r="D409" t="s">
        <v>2648</v>
      </c>
      <c r="E409" t="s">
        <v>102</v>
      </c>
      <c r="F409" t="s">
        <v>1350</v>
      </c>
      <c r="G409" t="s">
        <v>1474</v>
      </c>
      <c r="H409" t="s">
        <v>1824</v>
      </c>
      <c r="I409" t="s">
        <v>1388</v>
      </c>
      <c r="J409" t="s">
        <v>1511</v>
      </c>
      <c r="K409" t="s">
        <v>1871</v>
      </c>
      <c r="L409" t="s">
        <v>1079</v>
      </c>
      <c r="M409" t="s">
        <v>514</v>
      </c>
      <c r="N409" t="s">
        <v>1470</v>
      </c>
      <c r="O409">
        <v>12.521100000000001</v>
      </c>
      <c r="P409">
        <v>29.666039999999999</v>
      </c>
      <c r="Q409" t="s">
        <v>6</v>
      </c>
      <c r="R409" t="s">
        <v>1497</v>
      </c>
      <c r="S409">
        <v>13</v>
      </c>
      <c r="T409">
        <v>89</v>
      </c>
      <c r="U409">
        <v>7</v>
      </c>
      <c r="V409">
        <v>60</v>
      </c>
      <c r="Y409">
        <v>7</v>
      </c>
      <c r="Z409">
        <v>60</v>
      </c>
      <c r="AI409" t="s">
        <v>1350</v>
      </c>
      <c r="AO409" t="s">
        <v>1745</v>
      </c>
      <c r="AP409" t="s">
        <v>1471</v>
      </c>
      <c r="AQ409" t="s">
        <v>1471</v>
      </c>
      <c r="AR409" t="s">
        <v>1471</v>
      </c>
      <c r="AT409">
        <v>7</v>
      </c>
      <c r="AZ409">
        <v>0</v>
      </c>
      <c r="BA409">
        <v>0</v>
      </c>
      <c r="BB409">
        <v>6</v>
      </c>
      <c r="BC409">
        <v>4</v>
      </c>
      <c r="BD409">
        <v>15</v>
      </c>
      <c r="BE409">
        <v>9</v>
      </c>
      <c r="BF409">
        <v>9</v>
      </c>
      <c r="BG409">
        <v>17</v>
      </c>
      <c r="BH409">
        <v>0</v>
      </c>
      <c r="BI409">
        <v>0</v>
      </c>
      <c r="BJ409" t="s">
        <v>1676</v>
      </c>
      <c r="BK409" t="s">
        <v>2</v>
      </c>
      <c r="BL409" t="s">
        <v>7</v>
      </c>
      <c r="BM409" t="s">
        <v>5</v>
      </c>
      <c r="BN409" t="s">
        <v>7</v>
      </c>
      <c r="BO409" t="s">
        <v>1472</v>
      </c>
      <c r="BP409">
        <v>560</v>
      </c>
      <c r="BQ409">
        <v>30</v>
      </c>
      <c r="BR409">
        <v>30</v>
      </c>
      <c r="BS409" t="s">
        <v>1350</v>
      </c>
      <c r="BT409" t="s">
        <v>1386</v>
      </c>
      <c r="BU409" t="s">
        <v>1824</v>
      </c>
      <c r="BV409" t="s">
        <v>1873</v>
      </c>
      <c r="BW409" t="s">
        <v>1829</v>
      </c>
      <c r="BX409" t="s">
        <v>2289</v>
      </c>
      <c r="BY409" s="44" t="str">
        <f t="shared" si="6"/>
        <v>Show location</v>
      </c>
    </row>
    <row r="410" spans="1:77" x14ac:dyDescent="0.3">
      <c r="A410" s="51" t="s">
        <v>1612</v>
      </c>
      <c r="B410" t="s">
        <v>2650</v>
      </c>
      <c r="C410" t="s">
        <v>2647</v>
      </c>
      <c r="D410" t="s">
        <v>2648</v>
      </c>
      <c r="E410" t="s">
        <v>102</v>
      </c>
      <c r="F410" t="s">
        <v>1350</v>
      </c>
      <c r="G410" t="s">
        <v>1474</v>
      </c>
      <c r="H410" t="s">
        <v>1824</v>
      </c>
      <c r="I410" t="s">
        <v>1388</v>
      </c>
      <c r="J410" t="s">
        <v>1511</v>
      </c>
      <c r="K410" t="s">
        <v>1871</v>
      </c>
      <c r="L410" t="s">
        <v>1080</v>
      </c>
      <c r="M410" t="s">
        <v>515</v>
      </c>
      <c r="N410" t="s">
        <v>1470</v>
      </c>
      <c r="O410">
        <v>12.4648</v>
      </c>
      <c r="P410">
        <v>29.63036</v>
      </c>
      <c r="Q410" t="s">
        <v>6</v>
      </c>
      <c r="R410" t="s">
        <v>1497</v>
      </c>
      <c r="S410">
        <v>835</v>
      </c>
      <c r="T410">
        <v>1967</v>
      </c>
      <c r="U410">
        <v>700</v>
      </c>
      <c r="V410">
        <v>3500</v>
      </c>
      <c r="W410">
        <v>100</v>
      </c>
      <c r="X410">
        <v>500</v>
      </c>
      <c r="Y410">
        <v>200</v>
      </c>
      <c r="Z410">
        <v>1000</v>
      </c>
      <c r="AA410">
        <v>70</v>
      </c>
      <c r="AB410">
        <v>350</v>
      </c>
      <c r="AC410">
        <v>80</v>
      </c>
      <c r="AD410">
        <v>400</v>
      </c>
      <c r="AE410">
        <v>100</v>
      </c>
      <c r="AF410">
        <v>500</v>
      </c>
      <c r="AG410">
        <v>150</v>
      </c>
      <c r="AH410">
        <v>750</v>
      </c>
      <c r="AI410" t="s">
        <v>1350</v>
      </c>
      <c r="AJ410" t="s">
        <v>1388</v>
      </c>
      <c r="AO410" t="s">
        <v>1745</v>
      </c>
      <c r="AP410" t="s">
        <v>1471</v>
      </c>
      <c r="AQ410" t="s">
        <v>1471</v>
      </c>
      <c r="AR410" t="s">
        <v>1471</v>
      </c>
      <c r="AT410">
        <v>700</v>
      </c>
      <c r="AZ410">
        <v>300</v>
      </c>
      <c r="BA410">
        <v>300</v>
      </c>
      <c r="BB410">
        <v>200</v>
      </c>
      <c r="BC410">
        <v>200</v>
      </c>
      <c r="BD410">
        <v>450</v>
      </c>
      <c r="BE410">
        <v>550</v>
      </c>
      <c r="BF410">
        <v>600</v>
      </c>
      <c r="BG410">
        <v>400</v>
      </c>
      <c r="BH410">
        <v>220</v>
      </c>
      <c r="BI410">
        <v>280</v>
      </c>
      <c r="BJ410" t="s">
        <v>1676</v>
      </c>
      <c r="BK410" t="s">
        <v>2</v>
      </c>
      <c r="BL410" t="s">
        <v>5</v>
      </c>
      <c r="BM410" t="s">
        <v>5</v>
      </c>
      <c r="BN410" t="s">
        <v>5</v>
      </c>
      <c r="BO410" t="s">
        <v>1480</v>
      </c>
      <c r="BP410">
        <v>1519</v>
      </c>
      <c r="BQ410">
        <v>1770</v>
      </c>
      <c r="BR410">
        <v>1730</v>
      </c>
      <c r="BS410" t="s">
        <v>1350</v>
      </c>
      <c r="BT410" t="s">
        <v>1386</v>
      </c>
      <c r="BU410" t="s">
        <v>1824</v>
      </c>
      <c r="BV410" t="s">
        <v>1873</v>
      </c>
      <c r="BW410" t="s">
        <v>1829</v>
      </c>
      <c r="BX410" t="s">
        <v>2462</v>
      </c>
      <c r="BY410" s="44" t="str">
        <f t="shared" si="6"/>
        <v>Show location</v>
      </c>
    </row>
    <row r="411" spans="1:77" x14ac:dyDescent="0.3">
      <c r="A411" s="51" t="s">
        <v>1613</v>
      </c>
      <c r="B411" t="s">
        <v>2650</v>
      </c>
      <c r="C411" t="s">
        <v>2647</v>
      </c>
      <c r="D411" t="s">
        <v>2648</v>
      </c>
      <c r="E411" t="s">
        <v>102</v>
      </c>
      <c r="F411" t="s">
        <v>1350</v>
      </c>
      <c r="G411" t="s">
        <v>1474</v>
      </c>
      <c r="H411" t="s">
        <v>1824</v>
      </c>
      <c r="I411" t="s">
        <v>1388</v>
      </c>
      <c r="J411" t="s">
        <v>1511</v>
      </c>
      <c r="K411" t="s">
        <v>1871</v>
      </c>
      <c r="L411" t="s">
        <v>1081</v>
      </c>
      <c r="M411" t="s">
        <v>516</v>
      </c>
      <c r="N411" t="s">
        <v>1470</v>
      </c>
      <c r="O411">
        <v>12.655900000000001</v>
      </c>
      <c r="P411">
        <v>29.67061</v>
      </c>
      <c r="Q411" t="s">
        <v>1</v>
      </c>
      <c r="R411" t="s">
        <v>95</v>
      </c>
      <c r="S411">
        <v>70</v>
      </c>
      <c r="T411">
        <v>420</v>
      </c>
      <c r="U411">
        <v>200</v>
      </c>
      <c r="V411">
        <v>1200</v>
      </c>
      <c r="W411">
        <v>20</v>
      </c>
      <c r="X411">
        <v>120</v>
      </c>
      <c r="Y411">
        <v>50</v>
      </c>
      <c r="Z411">
        <v>300</v>
      </c>
      <c r="AC411">
        <v>60</v>
      </c>
      <c r="AD411">
        <v>360</v>
      </c>
      <c r="AE411">
        <v>30</v>
      </c>
      <c r="AF411">
        <v>180</v>
      </c>
      <c r="AG411">
        <v>40</v>
      </c>
      <c r="AH411">
        <v>240</v>
      </c>
      <c r="AI411" t="s">
        <v>1350</v>
      </c>
      <c r="AO411" t="s">
        <v>1745</v>
      </c>
      <c r="AP411" t="s">
        <v>1933</v>
      </c>
      <c r="AQ411" t="s">
        <v>1471</v>
      </c>
      <c r="AR411" t="s">
        <v>1471</v>
      </c>
      <c r="AT411">
        <v>200</v>
      </c>
      <c r="AZ411">
        <v>70</v>
      </c>
      <c r="BA411">
        <v>80</v>
      </c>
      <c r="BB411">
        <v>100</v>
      </c>
      <c r="BC411">
        <v>150</v>
      </c>
      <c r="BD411">
        <v>90</v>
      </c>
      <c r="BE411">
        <v>130</v>
      </c>
      <c r="BF411">
        <v>180</v>
      </c>
      <c r="BG411">
        <v>220</v>
      </c>
      <c r="BH411">
        <v>80</v>
      </c>
      <c r="BI411">
        <v>100</v>
      </c>
      <c r="BJ411" t="s">
        <v>1676</v>
      </c>
      <c r="BK411" t="s">
        <v>2</v>
      </c>
      <c r="BL411" t="s">
        <v>5</v>
      </c>
      <c r="BM411" t="s">
        <v>5</v>
      </c>
      <c r="BN411" t="s">
        <v>5</v>
      </c>
      <c r="BO411" t="s">
        <v>1480</v>
      </c>
      <c r="BP411">
        <v>1511</v>
      </c>
      <c r="BQ411">
        <v>520</v>
      </c>
      <c r="BR411">
        <v>680</v>
      </c>
      <c r="BS411" t="s">
        <v>1350</v>
      </c>
      <c r="BT411" t="s">
        <v>1388</v>
      </c>
      <c r="BU411" t="s">
        <v>1814</v>
      </c>
      <c r="BV411" t="s">
        <v>1871</v>
      </c>
      <c r="BW411" t="s">
        <v>1816</v>
      </c>
      <c r="BX411" t="s">
        <v>2474</v>
      </c>
      <c r="BY411" s="44" t="str">
        <f t="shared" si="6"/>
        <v>Show location</v>
      </c>
    </row>
    <row r="412" spans="1:77" x14ac:dyDescent="0.3">
      <c r="A412" s="51" t="s">
        <v>1616</v>
      </c>
      <c r="B412" t="s">
        <v>2650</v>
      </c>
      <c r="C412" t="s">
        <v>2647</v>
      </c>
      <c r="D412" t="s">
        <v>2648</v>
      </c>
      <c r="E412" t="s">
        <v>102</v>
      </c>
      <c r="F412" t="s">
        <v>1350</v>
      </c>
      <c r="G412" t="s">
        <v>1474</v>
      </c>
      <c r="H412" t="s">
        <v>1824</v>
      </c>
      <c r="I412" t="s">
        <v>1388</v>
      </c>
      <c r="J412" t="s">
        <v>1511</v>
      </c>
      <c r="K412" t="s">
        <v>1871</v>
      </c>
      <c r="L412" t="s">
        <v>1082</v>
      </c>
      <c r="M412" t="s">
        <v>517</v>
      </c>
      <c r="N412" t="s">
        <v>1470</v>
      </c>
      <c r="O412">
        <v>12.5105</v>
      </c>
      <c r="P412">
        <v>29.600280000000001</v>
      </c>
      <c r="Q412" t="s">
        <v>6</v>
      </c>
      <c r="R412" t="s">
        <v>1497</v>
      </c>
      <c r="S412">
        <v>11</v>
      </c>
      <c r="T412">
        <v>25</v>
      </c>
      <c r="U412">
        <v>7</v>
      </c>
      <c r="V412">
        <v>45</v>
      </c>
      <c r="Y412">
        <v>4</v>
      </c>
      <c r="Z412">
        <v>24</v>
      </c>
      <c r="AE412">
        <v>2</v>
      </c>
      <c r="AF412">
        <v>12</v>
      </c>
      <c r="AG412">
        <v>1</v>
      </c>
      <c r="AH412">
        <v>9</v>
      </c>
      <c r="AI412" t="s">
        <v>1350</v>
      </c>
      <c r="AJ412" t="s">
        <v>1388</v>
      </c>
      <c r="AO412" t="s">
        <v>1745</v>
      </c>
      <c r="AP412" t="s">
        <v>1471</v>
      </c>
      <c r="AQ412" t="s">
        <v>1471</v>
      </c>
      <c r="AR412" t="s">
        <v>1471</v>
      </c>
      <c r="AT412">
        <v>7</v>
      </c>
      <c r="AZ412">
        <v>2</v>
      </c>
      <c r="BA412">
        <v>1</v>
      </c>
      <c r="BB412">
        <v>3</v>
      </c>
      <c r="BC412">
        <v>4</v>
      </c>
      <c r="BD412">
        <v>4</v>
      </c>
      <c r="BE412">
        <v>5</v>
      </c>
      <c r="BF412">
        <v>8</v>
      </c>
      <c r="BG412">
        <v>8</v>
      </c>
      <c r="BH412">
        <v>4</v>
      </c>
      <c r="BI412">
        <v>6</v>
      </c>
      <c r="BJ412" t="s">
        <v>1676</v>
      </c>
      <c r="BK412" t="s">
        <v>2</v>
      </c>
      <c r="BL412" t="s">
        <v>5</v>
      </c>
      <c r="BM412" t="s">
        <v>5</v>
      </c>
      <c r="BN412" t="s">
        <v>5</v>
      </c>
      <c r="BO412" t="s">
        <v>1480</v>
      </c>
      <c r="BP412">
        <v>1518</v>
      </c>
      <c r="BQ412">
        <v>21</v>
      </c>
      <c r="BR412">
        <v>24</v>
      </c>
      <c r="BS412" t="s">
        <v>1350</v>
      </c>
      <c r="BT412" t="s">
        <v>1388</v>
      </c>
      <c r="BU412" t="s">
        <v>1843</v>
      </c>
      <c r="BV412" t="s">
        <v>1871</v>
      </c>
      <c r="BW412" t="s">
        <v>1818</v>
      </c>
      <c r="BX412" t="s">
        <v>2466</v>
      </c>
      <c r="BY412" s="44" t="str">
        <f t="shared" si="6"/>
        <v>Show location</v>
      </c>
    </row>
    <row r="413" spans="1:77" x14ac:dyDescent="0.3">
      <c r="A413" s="51" t="s">
        <v>1494</v>
      </c>
      <c r="B413" t="s">
        <v>2650</v>
      </c>
      <c r="C413" t="s">
        <v>2647</v>
      </c>
      <c r="D413" t="s">
        <v>2648</v>
      </c>
      <c r="E413" t="s">
        <v>102</v>
      </c>
      <c r="F413" t="s">
        <v>1350</v>
      </c>
      <c r="G413" t="s">
        <v>1474</v>
      </c>
      <c r="H413" t="s">
        <v>1824</v>
      </c>
      <c r="I413" t="s">
        <v>1388</v>
      </c>
      <c r="J413" t="s">
        <v>1511</v>
      </c>
      <c r="K413" t="s">
        <v>1871</v>
      </c>
      <c r="L413" t="s">
        <v>1083</v>
      </c>
      <c r="M413" t="s">
        <v>518</v>
      </c>
      <c r="N413" t="s">
        <v>1493</v>
      </c>
      <c r="O413">
        <v>12.034940000000001</v>
      </c>
      <c r="P413">
        <v>29.650279999999999</v>
      </c>
      <c r="Q413" t="s">
        <v>1</v>
      </c>
      <c r="R413" t="s">
        <v>1497</v>
      </c>
      <c r="S413">
        <v>116</v>
      </c>
      <c r="T413">
        <v>819</v>
      </c>
      <c r="U413">
        <v>80</v>
      </c>
      <c r="V413">
        <v>400</v>
      </c>
      <c r="Y413">
        <v>80</v>
      </c>
      <c r="Z413">
        <v>400</v>
      </c>
      <c r="AI413" t="s">
        <v>1350</v>
      </c>
      <c r="AJ413" t="s">
        <v>1388</v>
      </c>
      <c r="AO413" t="s">
        <v>1745</v>
      </c>
      <c r="AP413" t="s">
        <v>1471</v>
      </c>
      <c r="AQ413" t="s">
        <v>1471</v>
      </c>
      <c r="AR413" t="s">
        <v>1471</v>
      </c>
      <c r="AT413">
        <v>80</v>
      </c>
      <c r="AZ413">
        <v>35</v>
      </c>
      <c r="BA413">
        <v>25</v>
      </c>
      <c r="BB413">
        <v>40</v>
      </c>
      <c r="BC413">
        <v>20</v>
      </c>
      <c r="BD413">
        <v>30</v>
      </c>
      <c r="BE413">
        <v>70</v>
      </c>
      <c r="BF413">
        <v>60</v>
      </c>
      <c r="BG413">
        <v>70</v>
      </c>
      <c r="BH413">
        <v>20</v>
      </c>
      <c r="BI413">
        <v>30</v>
      </c>
      <c r="BJ413" t="s">
        <v>1676</v>
      </c>
      <c r="BK413" t="s">
        <v>2</v>
      </c>
      <c r="BL413" t="s">
        <v>7</v>
      </c>
      <c r="BM413" t="s">
        <v>7</v>
      </c>
      <c r="BN413" t="s">
        <v>7</v>
      </c>
      <c r="BO413" t="s">
        <v>1472</v>
      </c>
      <c r="BP413">
        <v>549</v>
      </c>
      <c r="BQ413">
        <v>185</v>
      </c>
      <c r="BR413">
        <v>215</v>
      </c>
      <c r="BS413" t="s">
        <v>1350</v>
      </c>
      <c r="BT413" t="s">
        <v>1388</v>
      </c>
      <c r="BU413" t="s">
        <v>1824</v>
      </c>
      <c r="BV413" t="s">
        <v>1871</v>
      </c>
      <c r="BW413" t="s">
        <v>1818</v>
      </c>
      <c r="BX413" t="s">
        <v>2103</v>
      </c>
      <c r="BY413" s="44" t="str">
        <f t="shared" si="6"/>
        <v>Show location</v>
      </c>
    </row>
    <row r="414" spans="1:77" x14ac:dyDescent="0.3">
      <c r="A414" s="51" t="s">
        <v>1618</v>
      </c>
      <c r="B414" t="s">
        <v>2650</v>
      </c>
      <c r="C414" t="s">
        <v>2647</v>
      </c>
      <c r="D414" t="s">
        <v>2648</v>
      </c>
      <c r="E414" t="s">
        <v>102</v>
      </c>
      <c r="F414" t="s">
        <v>1350</v>
      </c>
      <c r="G414" t="s">
        <v>1474</v>
      </c>
      <c r="H414" t="s">
        <v>1824</v>
      </c>
      <c r="I414" t="s">
        <v>1388</v>
      </c>
      <c r="J414" t="s">
        <v>1511</v>
      </c>
      <c r="K414" t="s">
        <v>1871</v>
      </c>
      <c r="L414" t="s">
        <v>1084</v>
      </c>
      <c r="M414" t="s">
        <v>519</v>
      </c>
      <c r="N414" t="s">
        <v>1470</v>
      </c>
      <c r="O414">
        <v>12.397600000000001</v>
      </c>
      <c r="P414">
        <v>29.650230000000001</v>
      </c>
      <c r="Q414" t="s">
        <v>6</v>
      </c>
      <c r="R414" t="s">
        <v>1497</v>
      </c>
      <c r="S414">
        <v>14</v>
      </c>
      <c r="T414">
        <v>110</v>
      </c>
      <c r="U414">
        <v>200</v>
      </c>
      <c r="V414">
        <v>1020</v>
      </c>
      <c r="Y414">
        <v>112</v>
      </c>
      <c r="Z414">
        <v>565</v>
      </c>
      <c r="AA414">
        <v>53</v>
      </c>
      <c r="AB414">
        <v>275</v>
      </c>
      <c r="AC414">
        <v>35</v>
      </c>
      <c r="AD414">
        <v>180</v>
      </c>
      <c r="AI414" t="s">
        <v>1350</v>
      </c>
      <c r="AJ414" t="s">
        <v>1388</v>
      </c>
      <c r="AO414" t="s">
        <v>1745</v>
      </c>
      <c r="AP414" t="s">
        <v>1471</v>
      </c>
      <c r="AQ414" t="s">
        <v>1471</v>
      </c>
      <c r="AR414" t="s">
        <v>1471</v>
      </c>
      <c r="AX414">
        <v>200</v>
      </c>
      <c r="AZ414">
        <v>52</v>
      </c>
      <c r="BA414">
        <v>15</v>
      </c>
      <c r="BB414">
        <v>82</v>
      </c>
      <c r="BC414">
        <v>127</v>
      </c>
      <c r="BD414">
        <v>97</v>
      </c>
      <c r="BE414">
        <v>119</v>
      </c>
      <c r="BF414">
        <v>141</v>
      </c>
      <c r="BG414">
        <v>171</v>
      </c>
      <c r="BH414">
        <v>89</v>
      </c>
      <c r="BI414">
        <v>127</v>
      </c>
      <c r="BJ414" t="s">
        <v>1334</v>
      </c>
      <c r="BK414" t="s">
        <v>2</v>
      </c>
      <c r="BL414" t="s">
        <v>5</v>
      </c>
      <c r="BM414" t="s">
        <v>5</v>
      </c>
      <c r="BN414" t="s">
        <v>5</v>
      </c>
      <c r="BO414" t="s">
        <v>1509</v>
      </c>
      <c r="BP414">
        <v>1521</v>
      </c>
      <c r="BQ414">
        <v>461</v>
      </c>
      <c r="BR414">
        <v>559</v>
      </c>
      <c r="BS414" t="s">
        <v>1350</v>
      </c>
      <c r="BT414" t="s">
        <v>1388</v>
      </c>
      <c r="BU414" t="s">
        <v>1814</v>
      </c>
      <c r="BV414" t="s">
        <v>1871</v>
      </c>
      <c r="BW414" t="s">
        <v>1816</v>
      </c>
      <c r="BX414" t="s">
        <v>2484</v>
      </c>
      <c r="BY414" s="44" t="str">
        <f t="shared" si="6"/>
        <v>Show location</v>
      </c>
    </row>
    <row r="415" spans="1:77" x14ac:dyDescent="0.3">
      <c r="A415" s="51" t="s">
        <v>1487</v>
      </c>
      <c r="B415" t="s">
        <v>2650</v>
      </c>
      <c r="C415" t="s">
        <v>2647</v>
      </c>
      <c r="D415" t="s">
        <v>2648</v>
      </c>
      <c r="E415" t="s">
        <v>102</v>
      </c>
      <c r="F415" t="s">
        <v>1350</v>
      </c>
      <c r="G415" t="s">
        <v>1474</v>
      </c>
      <c r="H415" t="s">
        <v>1824</v>
      </c>
      <c r="I415" t="s">
        <v>1388</v>
      </c>
      <c r="J415" t="s">
        <v>1511</v>
      </c>
      <c r="K415" t="s">
        <v>1871</v>
      </c>
      <c r="L415" t="s">
        <v>1085</v>
      </c>
      <c r="M415" t="s">
        <v>520</v>
      </c>
      <c r="N415" t="s">
        <v>1470</v>
      </c>
      <c r="O415">
        <v>12.662000000000001</v>
      </c>
      <c r="P415">
        <v>29.66431</v>
      </c>
      <c r="Q415" t="s">
        <v>6</v>
      </c>
      <c r="R415" t="s">
        <v>1497</v>
      </c>
      <c r="S415">
        <v>6</v>
      </c>
      <c r="T415">
        <v>31</v>
      </c>
      <c r="U415">
        <v>6</v>
      </c>
      <c r="V415">
        <v>31</v>
      </c>
      <c r="Y415">
        <v>6</v>
      </c>
      <c r="Z415">
        <v>31</v>
      </c>
      <c r="AI415" t="s">
        <v>1350</v>
      </c>
      <c r="AO415" t="s">
        <v>1745</v>
      </c>
      <c r="AP415" t="s">
        <v>1471</v>
      </c>
      <c r="AQ415" t="s">
        <v>1471</v>
      </c>
      <c r="AR415" t="s">
        <v>1471</v>
      </c>
      <c r="AT415">
        <v>6</v>
      </c>
      <c r="AZ415">
        <v>0</v>
      </c>
      <c r="BA415">
        <v>3</v>
      </c>
      <c r="BB415">
        <v>3</v>
      </c>
      <c r="BC415">
        <v>1</v>
      </c>
      <c r="BD415">
        <v>0</v>
      </c>
      <c r="BE415">
        <v>9</v>
      </c>
      <c r="BF415">
        <v>4</v>
      </c>
      <c r="BG415">
        <v>10</v>
      </c>
      <c r="BH415">
        <v>1</v>
      </c>
      <c r="BI415">
        <v>0</v>
      </c>
      <c r="BJ415" t="s">
        <v>1676</v>
      </c>
      <c r="BK415" t="s">
        <v>42</v>
      </c>
      <c r="BL415" t="s">
        <v>7</v>
      </c>
      <c r="BM415" t="s">
        <v>7</v>
      </c>
      <c r="BN415" t="s">
        <v>7</v>
      </c>
      <c r="BO415" t="s">
        <v>1480</v>
      </c>
      <c r="BP415">
        <v>559</v>
      </c>
      <c r="BQ415">
        <v>8</v>
      </c>
      <c r="BR415">
        <v>23</v>
      </c>
      <c r="BS415" t="s">
        <v>1350</v>
      </c>
      <c r="BT415" t="s">
        <v>1388</v>
      </c>
      <c r="BU415" t="s">
        <v>1814</v>
      </c>
      <c r="BV415" t="s">
        <v>1871</v>
      </c>
      <c r="BW415" t="s">
        <v>1816</v>
      </c>
      <c r="BX415" t="s">
        <v>2131</v>
      </c>
      <c r="BY415" s="44" t="str">
        <f t="shared" si="6"/>
        <v>Show location</v>
      </c>
    </row>
    <row r="416" spans="1:77" x14ac:dyDescent="0.3">
      <c r="A416" s="51" t="s">
        <v>1508</v>
      </c>
      <c r="B416" t="s">
        <v>2650</v>
      </c>
      <c r="C416" t="s">
        <v>2647</v>
      </c>
      <c r="D416" t="s">
        <v>2648</v>
      </c>
      <c r="E416" t="s">
        <v>102</v>
      </c>
      <c r="F416" t="s">
        <v>1350</v>
      </c>
      <c r="G416" t="s">
        <v>1474</v>
      </c>
      <c r="H416" t="s">
        <v>1824</v>
      </c>
      <c r="I416" t="s">
        <v>1388</v>
      </c>
      <c r="J416" t="s">
        <v>1511</v>
      </c>
      <c r="K416" t="s">
        <v>1871</v>
      </c>
      <c r="L416" t="s">
        <v>1086</v>
      </c>
      <c r="M416" t="s">
        <v>521</v>
      </c>
      <c r="N416" t="s">
        <v>1470</v>
      </c>
      <c r="O416">
        <v>11.9498</v>
      </c>
      <c r="P416">
        <v>29.70862</v>
      </c>
      <c r="Q416" t="s">
        <v>1</v>
      </c>
      <c r="R416" t="s">
        <v>95</v>
      </c>
      <c r="S416">
        <v>373</v>
      </c>
      <c r="T416">
        <v>2611</v>
      </c>
      <c r="U416">
        <v>373</v>
      </c>
      <c r="V416">
        <v>2611</v>
      </c>
      <c r="W416">
        <v>70</v>
      </c>
      <c r="X416">
        <v>490</v>
      </c>
      <c r="Y416">
        <v>221</v>
      </c>
      <c r="Z416">
        <v>1547</v>
      </c>
      <c r="AA416">
        <v>71</v>
      </c>
      <c r="AB416">
        <v>504</v>
      </c>
      <c r="AC416">
        <v>11</v>
      </c>
      <c r="AD416">
        <v>70</v>
      </c>
      <c r="AI416" t="s">
        <v>1350</v>
      </c>
      <c r="AO416" t="s">
        <v>1745</v>
      </c>
      <c r="AP416" t="s">
        <v>1471</v>
      </c>
      <c r="AQ416" t="s">
        <v>1471</v>
      </c>
      <c r="AR416" t="s">
        <v>1471</v>
      </c>
      <c r="AT416">
        <v>373</v>
      </c>
      <c r="AZ416">
        <v>215</v>
      </c>
      <c r="BA416">
        <v>179</v>
      </c>
      <c r="BB416">
        <v>227</v>
      </c>
      <c r="BC416">
        <v>250</v>
      </c>
      <c r="BD416">
        <v>203</v>
      </c>
      <c r="BE416">
        <v>392</v>
      </c>
      <c r="BF416">
        <v>274</v>
      </c>
      <c r="BG416">
        <v>310</v>
      </c>
      <c r="BH416">
        <v>227</v>
      </c>
      <c r="BI416">
        <v>334</v>
      </c>
      <c r="BJ416" t="s">
        <v>1334</v>
      </c>
      <c r="BK416" t="s">
        <v>2</v>
      </c>
      <c r="BL416" t="s">
        <v>5</v>
      </c>
      <c r="BM416" t="s">
        <v>5</v>
      </c>
      <c r="BN416" t="s">
        <v>7</v>
      </c>
      <c r="BO416" t="s">
        <v>1480</v>
      </c>
      <c r="BP416">
        <v>554</v>
      </c>
      <c r="BQ416">
        <v>1146</v>
      </c>
      <c r="BR416">
        <v>1465</v>
      </c>
      <c r="BS416" t="s">
        <v>1350</v>
      </c>
      <c r="BT416" t="s">
        <v>1390</v>
      </c>
      <c r="BU416" t="s">
        <v>1824</v>
      </c>
      <c r="BV416" t="s">
        <v>1825</v>
      </c>
      <c r="BW416" t="s">
        <v>1829</v>
      </c>
      <c r="BX416" t="s">
        <v>2079</v>
      </c>
      <c r="BY416" s="44" t="str">
        <f t="shared" si="6"/>
        <v>Show location</v>
      </c>
    </row>
    <row r="417" spans="1:77" x14ac:dyDescent="0.3">
      <c r="A417" s="51" t="s">
        <v>1612</v>
      </c>
      <c r="B417" t="s">
        <v>2650</v>
      </c>
      <c r="C417" t="s">
        <v>2647</v>
      </c>
      <c r="D417" t="s">
        <v>2648</v>
      </c>
      <c r="E417" t="s">
        <v>102</v>
      </c>
      <c r="F417" t="s">
        <v>1350</v>
      </c>
      <c r="G417" t="s">
        <v>1474</v>
      </c>
      <c r="H417" t="s">
        <v>1824</v>
      </c>
      <c r="I417" t="s">
        <v>1388</v>
      </c>
      <c r="J417" t="s">
        <v>1511</v>
      </c>
      <c r="K417" t="s">
        <v>1871</v>
      </c>
      <c r="L417" t="s">
        <v>1087</v>
      </c>
      <c r="M417" t="s">
        <v>522</v>
      </c>
      <c r="N417" t="s">
        <v>1470</v>
      </c>
      <c r="O417">
        <v>12.229900000000001</v>
      </c>
      <c r="P417">
        <v>29.650569999999998</v>
      </c>
      <c r="Q417" t="s">
        <v>6</v>
      </c>
      <c r="R417" t="s">
        <v>1497</v>
      </c>
      <c r="S417">
        <v>137</v>
      </c>
      <c r="T417">
        <v>577</v>
      </c>
      <c r="U417">
        <v>460</v>
      </c>
      <c r="V417">
        <v>2760</v>
      </c>
      <c r="W417">
        <v>80</v>
      </c>
      <c r="X417">
        <v>480</v>
      </c>
      <c r="Y417">
        <v>130</v>
      </c>
      <c r="Z417">
        <v>780</v>
      </c>
      <c r="AA417">
        <v>70</v>
      </c>
      <c r="AB417">
        <v>420</v>
      </c>
      <c r="AC417">
        <v>80</v>
      </c>
      <c r="AD417">
        <v>480</v>
      </c>
      <c r="AE417">
        <v>40</v>
      </c>
      <c r="AF417">
        <v>240</v>
      </c>
      <c r="AG417">
        <v>60</v>
      </c>
      <c r="AH417">
        <v>360</v>
      </c>
      <c r="AI417" t="s">
        <v>1350</v>
      </c>
      <c r="AJ417" t="s">
        <v>1388</v>
      </c>
      <c r="AO417" t="s">
        <v>1745</v>
      </c>
      <c r="AP417" t="s">
        <v>1471</v>
      </c>
      <c r="AQ417" t="s">
        <v>1471</v>
      </c>
      <c r="AR417" t="s">
        <v>1471</v>
      </c>
      <c r="AT417">
        <v>460</v>
      </c>
      <c r="AZ417">
        <v>50</v>
      </c>
      <c r="BA417">
        <v>60</v>
      </c>
      <c r="BB417">
        <v>300</v>
      </c>
      <c r="BC417">
        <v>350</v>
      </c>
      <c r="BD417">
        <v>30</v>
      </c>
      <c r="BE417">
        <v>400</v>
      </c>
      <c r="BF417">
        <v>450</v>
      </c>
      <c r="BG417">
        <v>550</v>
      </c>
      <c r="BH417">
        <v>250</v>
      </c>
      <c r="BI417">
        <v>320</v>
      </c>
      <c r="BJ417" t="s">
        <v>1676</v>
      </c>
      <c r="BK417" t="s">
        <v>2</v>
      </c>
      <c r="BL417" t="s">
        <v>5</v>
      </c>
      <c r="BM417" t="s">
        <v>5</v>
      </c>
      <c r="BN417" t="s">
        <v>5</v>
      </c>
      <c r="BO417" t="s">
        <v>1480</v>
      </c>
      <c r="BP417">
        <v>1515</v>
      </c>
      <c r="BQ417">
        <v>1080</v>
      </c>
      <c r="BR417">
        <v>1680</v>
      </c>
      <c r="BS417" t="s">
        <v>1350</v>
      </c>
      <c r="BT417" t="s">
        <v>1388</v>
      </c>
      <c r="BU417" t="s">
        <v>1814</v>
      </c>
      <c r="BV417" t="s">
        <v>1871</v>
      </c>
      <c r="BW417" t="s">
        <v>1816</v>
      </c>
      <c r="BX417" t="s">
        <v>2463</v>
      </c>
      <c r="BY417" s="44" t="str">
        <f t="shared" si="6"/>
        <v>Show location</v>
      </c>
    </row>
    <row r="418" spans="1:77" x14ac:dyDescent="0.3">
      <c r="A418" s="51" t="s">
        <v>1612</v>
      </c>
      <c r="B418" t="s">
        <v>2650</v>
      </c>
      <c r="C418" t="s">
        <v>2647</v>
      </c>
      <c r="D418" t="s">
        <v>2648</v>
      </c>
      <c r="E418" t="s">
        <v>102</v>
      </c>
      <c r="F418" t="s">
        <v>1350</v>
      </c>
      <c r="G418" t="s">
        <v>1474</v>
      </c>
      <c r="H418" t="s">
        <v>1824</v>
      </c>
      <c r="I418" t="s">
        <v>1388</v>
      </c>
      <c r="J418" t="s">
        <v>1511</v>
      </c>
      <c r="K418" t="s">
        <v>1871</v>
      </c>
      <c r="L418" t="s">
        <v>1088</v>
      </c>
      <c r="M418" t="s">
        <v>523</v>
      </c>
      <c r="N418" t="s">
        <v>1470</v>
      </c>
      <c r="O418">
        <v>12.7158</v>
      </c>
      <c r="P418">
        <v>29.681999999999999</v>
      </c>
      <c r="Q418" t="s">
        <v>6</v>
      </c>
      <c r="R418" t="s">
        <v>1497</v>
      </c>
      <c r="S418">
        <v>40</v>
      </c>
      <c r="T418">
        <v>276</v>
      </c>
      <c r="U418">
        <v>400</v>
      </c>
      <c r="V418">
        <v>2400</v>
      </c>
      <c r="W418">
        <v>80</v>
      </c>
      <c r="X418">
        <v>480</v>
      </c>
      <c r="Y418">
        <v>100</v>
      </c>
      <c r="Z418">
        <v>600</v>
      </c>
      <c r="AA418">
        <v>20</v>
      </c>
      <c r="AB418">
        <v>120</v>
      </c>
      <c r="AC418">
        <v>60</v>
      </c>
      <c r="AD418">
        <v>360</v>
      </c>
      <c r="AE418">
        <v>40</v>
      </c>
      <c r="AF418">
        <v>240</v>
      </c>
      <c r="AG418">
        <v>100</v>
      </c>
      <c r="AH418">
        <v>600</v>
      </c>
      <c r="AI418" t="s">
        <v>1350</v>
      </c>
      <c r="AJ418" t="s">
        <v>1388</v>
      </c>
      <c r="AO418" t="s">
        <v>1745</v>
      </c>
      <c r="AP418" t="s">
        <v>1471</v>
      </c>
      <c r="AQ418" t="s">
        <v>1471</v>
      </c>
      <c r="AR418" t="s">
        <v>1471</v>
      </c>
      <c r="AT418">
        <v>400</v>
      </c>
      <c r="AZ418">
        <v>80</v>
      </c>
      <c r="BA418">
        <v>100</v>
      </c>
      <c r="BB418">
        <v>70</v>
      </c>
      <c r="BC418">
        <v>150</v>
      </c>
      <c r="BD418">
        <v>250</v>
      </c>
      <c r="BE418">
        <v>350</v>
      </c>
      <c r="BF418">
        <v>450</v>
      </c>
      <c r="BG418">
        <v>600</v>
      </c>
      <c r="BH418">
        <v>150</v>
      </c>
      <c r="BI418">
        <v>200</v>
      </c>
      <c r="BJ418" t="s">
        <v>1676</v>
      </c>
      <c r="BK418" t="s">
        <v>2</v>
      </c>
      <c r="BL418" t="s">
        <v>5</v>
      </c>
      <c r="BM418" t="s">
        <v>5</v>
      </c>
      <c r="BN418" t="s">
        <v>5</v>
      </c>
      <c r="BO418" t="s">
        <v>1480</v>
      </c>
      <c r="BP418">
        <v>1516</v>
      </c>
      <c r="BQ418">
        <v>1000</v>
      </c>
      <c r="BR418">
        <v>1400</v>
      </c>
      <c r="BS418" t="s">
        <v>1350</v>
      </c>
      <c r="BT418" t="s">
        <v>1388</v>
      </c>
      <c r="BU418" t="s">
        <v>1843</v>
      </c>
      <c r="BV418" t="s">
        <v>1871</v>
      </c>
      <c r="BW418" t="s">
        <v>1829</v>
      </c>
      <c r="BX418" t="s">
        <v>2464</v>
      </c>
      <c r="BY418" s="44" t="str">
        <f t="shared" si="6"/>
        <v>Show location</v>
      </c>
    </row>
    <row r="419" spans="1:77" x14ac:dyDescent="0.3">
      <c r="A419" s="51" t="s">
        <v>1487</v>
      </c>
      <c r="B419" t="s">
        <v>2650</v>
      </c>
      <c r="C419" t="s">
        <v>2647</v>
      </c>
      <c r="D419" t="s">
        <v>2648</v>
      </c>
      <c r="E419" t="s">
        <v>102</v>
      </c>
      <c r="F419" t="s">
        <v>1350</v>
      </c>
      <c r="G419" t="s">
        <v>1474</v>
      </c>
      <c r="H419" t="s">
        <v>1824</v>
      </c>
      <c r="I419" t="s">
        <v>1388</v>
      </c>
      <c r="J419" t="s">
        <v>1511</v>
      </c>
      <c r="K419" t="s">
        <v>1871</v>
      </c>
      <c r="L419" t="s">
        <v>1089</v>
      </c>
      <c r="M419" t="s">
        <v>524</v>
      </c>
      <c r="N419" t="s">
        <v>1470</v>
      </c>
      <c r="O419">
        <v>12.7751</v>
      </c>
      <c r="P419">
        <v>29.657119999999999</v>
      </c>
      <c r="Q419" t="s">
        <v>6</v>
      </c>
      <c r="R419" t="s">
        <v>1497</v>
      </c>
      <c r="S419">
        <v>201</v>
      </c>
      <c r="T419">
        <v>300</v>
      </c>
      <c r="U419">
        <v>213</v>
      </c>
      <c r="V419">
        <v>1070</v>
      </c>
      <c r="Y419">
        <v>213</v>
      </c>
      <c r="Z419">
        <v>1070</v>
      </c>
      <c r="AI419" t="s">
        <v>1350</v>
      </c>
      <c r="AO419" t="s">
        <v>1745</v>
      </c>
      <c r="AP419" t="s">
        <v>1471</v>
      </c>
      <c r="AQ419" t="s">
        <v>1471</v>
      </c>
      <c r="AR419" t="s">
        <v>1471</v>
      </c>
      <c r="AT419">
        <v>213</v>
      </c>
      <c r="AZ419">
        <v>81</v>
      </c>
      <c r="BA419">
        <v>97</v>
      </c>
      <c r="BB419">
        <v>108</v>
      </c>
      <c r="BC419">
        <v>173</v>
      </c>
      <c r="BD419">
        <v>113</v>
      </c>
      <c r="BE419">
        <v>104</v>
      </c>
      <c r="BF419">
        <v>119</v>
      </c>
      <c r="BG419">
        <v>124</v>
      </c>
      <c r="BH419">
        <v>92</v>
      </c>
      <c r="BI419">
        <v>59</v>
      </c>
      <c r="BJ419" t="s">
        <v>1334</v>
      </c>
      <c r="BK419" t="s">
        <v>42</v>
      </c>
      <c r="BL419" t="s">
        <v>5</v>
      </c>
      <c r="BM419" t="s">
        <v>5</v>
      </c>
      <c r="BN419" t="s">
        <v>7</v>
      </c>
      <c r="BO419" t="s">
        <v>1509</v>
      </c>
      <c r="BP419">
        <v>558</v>
      </c>
      <c r="BQ419">
        <v>513</v>
      </c>
      <c r="BR419">
        <v>557</v>
      </c>
      <c r="BS419" t="s">
        <v>1350</v>
      </c>
      <c r="BT419" t="s">
        <v>1388</v>
      </c>
      <c r="BU419" t="s">
        <v>1814</v>
      </c>
      <c r="BV419" t="s">
        <v>1871</v>
      </c>
      <c r="BW419" t="s">
        <v>1816</v>
      </c>
      <c r="BX419" t="s">
        <v>2132</v>
      </c>
      <c r="BY419" s="44" t="str">
        <f t="shared" si="6"/>
        <v>Show location</v>
      </c>
    </row>
    <row r="420" spans="1:77" x14ac:dyDescent="0.3">
      <c r="A420" s="51" t="s">
        <v>1612</v>
      </c>
      <c r="B420" t="s">
        <v>2650</v>
      </c>
      <c r="C420" t="s">
        <v>2647</v>
      </c>
      <c r="D420" t="s">
        <v>2648</v>
      </c>
      <c r="E420" t="s">
        <v>102</v>
      </c>
      <c r="F420" t="s">
        <v>1350</v>
      </c>
      <c r="G420" t="s">
        <v>1474</v>
      </c>
      <c r="H420" t="s">
        <v>1824</v>
      </c>
      <c r="I420" t="s">
        <v>1388</v>
      </c>
      <c r="J420" t="s">
        <v>1511</v>
      </c>
      <c r="K420" t="s">
        <v>1871</v>
      </c>
      <c r="L420" t="s">
        <v>1090</v>
      </c>
      <c r="M420" t="s">
        <v>525</v>
      </c>
      <c r="N420" t="s">
        <v>1470</v>
      </c>
      <c r="O420">
        <v>12.1135</v>
      </c>
      <c r="P420">
        <v>29.668710000000001</v>
      </c>
      <c r="Q420" t="s">
        <v>6</v>
      </c>
      <c r="R420" t="s">
        <v>1497</v>
      </c>
      <c r="S420">
        <v>68</v>
      </c>
      <c r="T420">
        <v>661</v>
      </c>
      <c r="U420">
        <v>120</v>
      </c>
      <c r="V420">
        <v>720</v>
      </c>
      <c r="Y420">
        <v>70</v>
      </c>
      <c r="Z420">
        <v>500</v>
      </c>
      <c r="AC420">
        <v>20</v>
      </c>
      <c r="AD420">
        <v>90</v>
      </c>
      <c r="AE420">
        <v>10</v>
      </c>
      <c r="AF420">
        <v>40</v>
      </c>
      <c r="AG420">
        <v>20</v>
      </c>
      <c r="AH420">
        <v>90</v>
      </c>
      <c r="AI420" t="s">
        <v>1350</v>
      </c>
      <c r="AJ420" t="s">
        <v>1388</v>
      </c>
      <c r="AO420" t="s">
        <v>1745</v>
      </c>
      <c r="AP420" t="s">
        <v>1471</v>
      </c>
      <c r="AQ420" t="s">
        <v>1471</v>
      </c>
      <c r="AR420" t="s">
        <v>1471</v>
      </c>
      <c r="AT420">
        <v>120</v>
      </c>
      <c r="AZ420">
        <v>40</v>
      </c>
      <c r="BA420">
        <v>50</v>
      </c>
      <c r="BB420">
        <v>100</v>
      </c>
      <c r="BC420">
        <v>80</v>
      </c>
      <c r="BD420">
        <v>140</v>
      </c>
      <c r="BE420">
        <v>180</v>
      </c>
      <c r="BF420">
        <v>30</v>
      </c>
      <c r="BG420">
        <v>45</v>
      </c>
      <c r="BH420">
        <v>25</v>
      </c>
      <c r="BI420">
        <v>30</v>
      </c>
      <c r="BJ420" t="s">
        <v>1334</v>
      </c>
      <c r="BK420" t="s">
        <v>2</v>
      </c>
      <c r="BL420" t="s">
        <v>5</v>
      </c>
      <c r="BM420" t="s">
        <v>5</v>
      </c>
      <c r="BN420" t="s">
        <v>5</v>
      </c>
      <c r="BO420" t="s">
        <v>1509</v>
      </c>
      <c r="BP420">
        <v>1517</v>
      </c>
      <c r="BQ420">
        <v>335</v>
      </c>
      <c r="BR420">
        <v>385</v>
      </c>
      <c r="BS420" t="s">
        <v>1350</v>
      </c>
      <c r="BT420" t="s">
        <v>1388</v>
      </c>
      <c r="BU420" t="s">
        <v>1824</v>
      </c>
      <c r="BV420" t="s">
        <v>1871</v>
      </c>
      <c r="BW420" t="s">
        <v>1818</v>
      </c>
      <c r="BX420" t="s">
        <v>2465</v>
      </c>
      <c r="BY420" s="44" t="str">
        <f t="shared" si="6"/>
        <v>Show location</v>
      </c>
    </row>
    <row r="421" spans="1:77" x14ac:dyDescent="0.3">
      <c r="A421" s="51" t="s">
        <v>1618</v>
      </c>
      <c r="B421" t="s">
        <v>2650</v>
      </c>
      <c r="C421" t="s">
        <v>2647</v>
      </c>
      <c r="D421" t="s">
        <v>2648</v>
      </c>
      <c r="E421" t="s">
        <v>102</v>
      </c>
      <c r="F421" t="s">
        <v>1350</v>
      </c>
      <c r="G421" t="s">
        <v>1474</v>
      </c>
      <c r="H421" t="s">
        <v>1824</v>
      </c>
      <c r="I421" t="s">
        <v>1388</v>
      </c>
      <c r="J421" t="s">
        <v>1511</v>
      </c>
      <c r="K421" t="s">
        <v>1871</v>
      </c>
      <c r="L421" t="s">
        <v>1091</v>
      </c>
      <c r="M421" t="s">
        <v>526</v>
      </c>
      <c r="N421" t="s">
        <v>1470</v>
      </c>
      <c r="O421">
        <v>12.678800000000001</v>
      </c>
      <c r="P421">
        <v>29.855149999999998</v>
      </c>
      <c r="Q421" t="s">
        <v>6</v>
      </c>
      <c r="R421" t="s">
        <v>1497</v>
      </c>
      <c r="S421">
        <v>151</v>
      </c>
      <c r="T421">
        <v>2183</v>
      </c>
      <c r="U421">
        <v>342</v>
      </c>
      <c r="V421">
        <v>1861</v>
      </c>
      <c r="Y421">
        <v>342</v>
      </c>
      <c r="Z421">
        <v>1861</v>
      </c>
      <c r="AI421" t="s">
        <v>1350</v>
      </c>
      <c r="AJ421" t="s">
        <v>1388</v>
      </c>
      <c r="AK421" t="s">
        <v>1350</v>
      </c>
      <c r="AO421" t="s">
        <v>1745</v>
      </c>
      <c r="AP421" t="s">
        <v>1471</v>
      </c>
      <c r="AQ421" t="s">
        <v>1471</v>
      </c>
      <c r="AR421" t="s">
        <v>1471</v>
      </c>
      <c r="AT421">
        <v>342</v>
      </c>
      <c r="AZ421">
        <v>82</v>
      </c>
      <c r="BA421">
        <v>45</v>
      </c>
      <c r="BB421">
        <v>172</v>
      </c>
      <c r="BC421">
        <v>127</v>
      </c>
      <c r="BD421">
        <v>191</v>
      </c>
      <c r="BE421">
        <v>173</v>
      </c>
      <c r="BF421">
        <v>281</v>
      </c>
      <c r="BG421">
        <v>390</v>
      </c>
      <c r="BH421">
        <v>191</v>
      </c>
      <c r="BI421">
        <v>209</v>
      </c>
      <c r="BJ421" t="s">
        <v>1676</v>
      </c>
      <c r="BK421" t="s">
        <v>2</v>
      </c>
      <c r="BL421" t="s">
        <v>5</v>
      </c>
      <c r="BM421" t="s">
        <v>5</v>
      </c>
      <c r="BN421" t="s">
        <v>5</v>
      </c>
      <c r="BO421" t="s">
        <v>1472</v>
      </c>
      <c r="BP421">
        <v>1522</v>
      </c>
      <c r="BQ421">
        <v>917</v>
      </c>
      <c r="BR421">
        <v>944</v>
      </c>
      <c r="BS421" t="s">
        <v>1350</v>
      </c>
      <c r="BT421" t="s">
        <v>1388</v>
      </c>
      <c r="BU421" t="s">
        <v>1814</v>
      </c>
      <c r="BV421" t="s">
        <v>1871</v>
      </c>
      <c r="BW421" t="s">
        <v>1816</v>
      </c>
      <c r="BX421" t="s">
        <v>2485</v>
      </c>
      <c r="BY421" s="44" t="str">
        <f t="shared" si="6"/>
        <v>Show location</v>
      </c>
    </row>
    <row r="422" spans="1:77" x14ac:dyDescent="0.3">
      <c r="A422" s="51" t="s">
        <v>1618</v>
      </c>
      <c r="B422" t="s">
        <v>2650</v>
      </c>
      <c r="C422" t="s">
        <v>2647</v>
      </c>
      <c r="D422" t="s">
        <v>2648</v>
      </c>
      <c r="E422" t="s">
        <v>102</v>
      </c>
      <c r="F422" t="s">
        <v>1350</v>
      </c>
      <c r="G422" t="s">
        <v>1474</v>
      </c>
      <c r="H422" t="s">
        <v>1824</v>
      </c>
      <c r="I422" t="s">
        <v>1388</v>
      </c>
      <c r="J422" t="s">
        <v>1511</v>
      </c>
      <c r="K422" t="s">
        <v>1871</v>
      </c>
      <c r="L422" t="s">
        <v>271</v>
      </c>
      <c r="M422" t="s">
        <v>527</v>
      </c>
      <c r="N422" t="s">
        <v>1470</v>
      </c>
      <c r="O422">
        <v>12.582000000000001</v>
      </c>
      <c r="P422">
        <v>29.673220000000001</v>
      </c>
      <c r="Q422" t="s">
        <v>6</v>
      </c>
      <c r="R422" t="s">
        <v>1497</v>
      </c>
      <c r="S422">
        <v>188</v>
      </c>
      <c r="T422">
        <v>1316</v>
      </c>
      <c r="U422">
        <v>255</v>
      </c>
      <c r="V422">
        <v>1680</v>
      </c>
      <c r="Y422">
        <v>255</v>
      </c>
      <c r="Z422">
        <v>1680</v>
      </c>
      <c r="AI422" t="s">
        <v>1350</v>
      </c>
      <c r="AJ422" t="s">
        <v>1388</v>
      </c>
      <c r="AK422" t="s">
        <v>1350</v>
      </c>
      <c r="AO422" t="s">
        <v>1745</v>
      </c>
      <c r="AP422" t="s">
        <v>1471</v>
      </c>
      <c r="AQ422" t="s">
        <v>1471</v>
      </c>
      <c r="AR422" t="s">
        <v>1471</v>
      </c>
      <c r="AT422">
        <v>255</v>
      </c>
      <c r="AZ422">
        <v>15</v>
      </c>
      <c r="BA422">
        <v>37</v>
      </c>
      <c r="BB422">
        <v>96</v>
      </c>
      <c r="BC422">
        <v>163</v>
      </c>
      <c r="BD422">
        <v>215</v>
      </c>
      <c r="BE422">
        <v>252</v>
      </c>
      <c r="BF422">
        <v>200</v>
      </c>
      <c r="BG422">
        <v>303</v>
      </c>
      <c r="BH422">
        <v>244</v>
      </c>
      <c r="BI422">
        <v>155</v>
      </c>
      <c r="BJ422" t="s">
        <v>1334</v>
      </c>
      <c r="BK422" t="s">
        <v>2</v>
      </c>
      <c r="BL422" t="s">
        <v>7</v>
      </c>
      <c r="BM422" t="s">
        <v>5</v>
      </c>
      <c r="BN422" t="s">
        <v>5</v>
      </c>
      <c r="BO422" t="s">
        <v>1480</v>
      </c>
      <c r="BP422">
        <v>1523</v>
      </c>
      <c r="BQ422">
        <v>770</v>
      </c>
      <c r="BR422">
        <v>910</v>
      </c>
      <c r="BS422" t="s">
        <v>1350</v>
      </c>
      <c r="BT422" t="s">
        <v>1388</v>
      </c>
      <c r="BU422" t="s">
        <v>1814</v>
      </c>
      <c r="BV422" t="s">
        <v>1871</v>
      </c>
      <c r="BW422" t="s">
        <v>1816</v>
      </c>
      <c r="BX422" t="s">
        <v>2486</v>
      </c>
      <c r="BY422" s="44" t="str">
        <f t="shared" si="6"/>
        <v>Show location</v>
      </c>
    </row>
    <row r="423" spans="1:77" x14ac:dyDescent="0.3">
      <c r="A423" s="51" t="s">
        <v>1514</v>
      </c>
      <c r="B423" t="s">
        <v>2650</v>
      </c>
      <c r="C423" t="s">
        <v>2647</v>
      </c>
      <c r="D423" t="s">
        <v>2648</v>
      </c>
      <c r="E423" t="s">
        <v>102</v>
      </c>
      <c r="F423" t="s">
        <v>1350</v>
      </c>
      <c r="G423" t="s">
        <v>1474</v>
      </c>
      <c r="H423" t="s">
        <v>1824</v>
      </c>
      <c r="I423" t="s">
        <v>1388</v>
      </c>
      <c r="J423" t="s">
        <v>1511</v>
      </c>
      <c r="K423" t="s">
        <v>1871</v>
      </c>
      <c r="L423" t="s">
        <v>1092</v>
      </c>
      <c r="M423" t="s">
        <v>528</v>
      </c>
      <c r="N423" t="s">
        <v>1470</v>
      </c>
      <c r="O423">
        <v>12.5915</v>
      </c>
      <c r="P423">
        <v>29.646570000000001</v>
      </c>
      <c r="Q423" t="s">
        <v>6</v>
      </c>
      <c r="R423" t="s">
        <v>1497</v>
      </c>
      <c r="S423">
        <v>118</v>
      </c>
      <c r="T423">
        <v>650</v>
      </c>
      <c r="U423">
        <v>158</v>
      </c>
      <c r="V423">
        <v>1239</v>
      </c>
      <c r="Y423">
        <v>158</v>
      </c>
      <c r="Z423">
        <v>1239</v>
      </c>
      <c r="AI423" t="s">
        <v>1350</v>
      </c>
      <c r="AJ423" t="s">
        <v>1388</v>
      </c>
      <c r="AK423" t="s">
        <v>1350</v>
      </c>
      <c r="AO423" t="s">
        <v>1745</v>
      </c>
      <c r="AP423" t="s">
        <v>1471</v>
      </c>
      <c r="AQ423" t="s">
        <v>1471</v>
      </c>
      <c r="AR423" t="s">
        <v>1471</v>
      </c>
      <c r="AT423">
        <v>158</v>
      </c>
      <c r="AZ423">
        <v>100</v>
      </c>
      <c r="BA423">
        <v>126</v>
      </c>
      <c r="BB423">
        <v>75</v>
      </c>
      <c r="BC423">
        <v>92</v>
      </c>
      <c r="BD423">
        <v>117</v>
      </c>
      <c r="BE423">
        <v>151</v>
      </c>
      <c r="BF423">
        <v>151</v>
      </c>
      <c r="BG423">
        <v>176</v>
      </c>
      <c r="BH423">
        <v>100</v>
      </c>
      <c r="BI423">
        <v>151</v>
      </c>
      <c r="BJ423" t="s">
        <v>1676</v>
      </c>
      <c r="BK423" t="s">
        <v>42</v>
      </c>
      <c r="BL423" t="s">
        <v>5</v>
      </c>
      <c r="BM423" t="s">
        <v>5</v>
      </c>
      <c r="BN423" t="s">
        <v>5</v>
      </c>
      <c r="BO423" t="s">
        <v>1480</v>
      </c>
      <c r="BP423">
        <v>556</v>
      </c>
      <c r="BQ423">
        <v>543</v>
      </c>
      <c r="BR423">
        <v>696</v>
      </c>
      <c r="BS423" t="s">
        <v>1350</v>
      </c>
      <c r="BT423" t="s">
        <v>1388</v>
      </c>
      <c r="BU423" t="s">
        <v>1814</v>
      </c>
      <c r="BV423" t="s">
        <v>1871</v>
      </c>
      <c r="BW423" t="s">
        <v>1816</v>
      </c>
      <c r="BX423" t="s">
        <v>2115</v>
      </c>
      <c r="BY423" s="44" t="str">
        <f t="shared" si="6"/>
        <v>Show location</v>
      </c>
    </row>
    <row r="424" spans="1:77" x14ac:dyDescent="0.3">
      <c r="A424" s="51" t="s">
        <v>1514</v>
      </c>
      <c r="B424" t="s">
        <v>2650</v>
      </c>
      <c r="C424" t="s">
        <v>2647</v>
      </c>
      <c r="D424" t="s">
        <v>2648</v>
      </c>
      <c r="E424" t="s">
        <v>102</v>
      </c>
      <c r="F424" t="s">
        <v>1350</v>
      </c>
      <c r="G424" t="s">
        <v>1474</v>
      </c>
      <c r="H424" t="s">
        <v>1824</v>
      </c>
      <c r="I424" t="s">
        <v>1388</v>
      </c>
      <c r="J424" t="s">
        <v>1511</v>
      </c>
      <c r="K424" t="s">
        <v>1871</v>
      </c>
      <c r="L424" t="s">
        <v>1093</v>
      </c>
      <c r="M424" t="s">
        <v>529</v>
      </c>
      <c r="N424" t="s">
        <v>1470</v>
      </c>
      <c r="O424">
        <v>12.4802</v>
      </c>
      <c r="P424">
        <v>29.669730000000001</v>
      </c>
      <c r="Q424" t="s">
        <v>6</v>
      </c>
      <c r="R424" t="s">
        <v>1497</v>
      </c>
      <c r="S424">
        <v>149</v>
      </c>
      <c r="T424">
        <v>1043</v>
      </c>
      <c r="U424">
        <v>149</v>
      </c>
      <c r="V424">
        <v>1043</v>
      </c>
      <c r="Y424">
        <v>149</v>
      </c>
      <c r="Z424">
        <v>1043</v>
      </c>
      <c r="AI424" t="s">
        <v>1350</v>
      </c>
      <c r="AO424" t="s">
        <v>1745</v>
      </c>
      <c r="AP424" t="s">
        <v>1471</v>
      </c>
      <c r="AQ424" t="s">
        <v>1471</v>
      </c>
      <c r="AR424" t="s">
        <v>1471</v>
      </c>
      <c r="AT424">
        <v>149</v>
      </c>
      <c r="AZ424">
        <v>72</v>
      </c>
      <c r="BA424">
        <v>52</v>
      </c>
      <c r="BB424">
        <v>92</v>
      </c>
      <c r="BC424">
        <v>72</v>
      </c>
      <c r="BD424">
        <v>125</v>
      </c>
      <c r="BE424">
        <v>145</v>
      </c>
      <c r="BF424">
        <v>131</v>
      </c>
      <c r="BG424">
        <v>157</v>
      </c>
      <c r="BH424">
        <v>79</v>
      </c>
      <c r="BI424">
        <v>118</v>
      </c>
      <c r="BJ424" t="s">
        <v>1334</v>
      </c>
      <c r="BK424" t="s">
        <v>42</v>
      </c>
      <c r="BL424" t="s">
        <v>7</v>
      </c>
      <c r="BM424" t="s">
        <v>7</v>
      </c>
      <c r="BN424" t="s">
        <v>7</v>
      </c>
      <c r="BO424" t="s">
        <v>1480</v>
      </c>
      <c r="BP424">
        <v>557</v>
      </c>
      <c r="BQ424">
        <v>499</v>
      </c>
      <c r="BR424">
        <v>544</v>
      </c>
      <c r="BS424" t="s">
        <v>1350</v>
      </c>
      <c r="BT424" t="s">
        <v>1386</v>
      </c>
      <c r="BU424" t="s">
        <v>1824</v>
      </c>
      <c r="BV424" t="s">
        <v>1873</v>
      </c>
      <c r="BW424" t="s">
        <v>1818</v>
      </c>
      <c r="BX424" t="s">
        <v>2116</v>
      </c>
      <c r="BY424" s="44" t="str">
        <f t="shared" si="6"/>
        <v>Show location</v>
      </c>
    </row>
    <row r="425" spans="1:77" x14ac:dyDescent="0.3">
      <c r="A425" s="51" t="s">
        <v>1616</v>
      </c>
      <c r="B425" t="s">
        <v>2650</v>
      </c>
      <c r="C425" t="s">
        <v>2647</v>
      </c>
      <c r="D425" t="s">
        <v>2648</v>
      </c>
      <c r="E425" t="s">
        <v>102</v>
      </c>
      <c r="F425" t="s">
        <v>1350</v>
      </c>
      <c r="G425" t="s">
        <v>1474</v>
      </c>
      <c r="H425" t="s">
        <v>1824</v>
      </c>
      <c r="I425" t="s">
        <v>1388</v>
      </c>
      <c r="J425" t="s">
        <v>1511</v>
      </c>
      <c r="K425" t="s">
        <v>1871</v>
      </c>
      <c r="L425" t="s">
        <v>1094</v>
      </c>
      <c r="M425" t="s">
        <v>530</v>
      </c>
      <c r="N425" t="s">
        <v>1470</v>
      </c>
      <c r="O425">
        <v>12.4504</v>
      </c>
      <c r="P425">
        <v>29.63533</v>
      </c>
      <c r="Q425" t="s">
        <v>6</v>
      </c>
      <c r="R425" t="s">
        <v>1497</v>
      </c>
      <c r="S425">
        <v>134</v>
      </c>
      <c r="T425">
        <v>201</v>
      </c>
      <c r="U425">
        <v>450</v>
      </c>
      <c r="V425">
        <v>2700</v>
      </c>
      <c r="W425">
        <v>100</v>
      </c>
      <c r="X425">
        <v>600</v>
      </c>
      <c r="Y425">
        <v>100</v>
      </c>
      <c r="Z425">
        <v>600</v>
      </c>
      <c r="AA425">
        <v>30</v>
      </c>
      <c r="AB425">
        <v>180</v>
      </c>
      <c r="AC425">
        <v>50</v>
      </c>
      <c r="AD425">
        <v>300</v>
      </c>
      <c r="AE425">
        <v>70</v>
      </c>
      <c r="AF425">
        <v>420</v>
      </c>
      <c r="AG425">
        <v>100</v>
      </c>
      <c r="AH425">
        <v>600</v>
      </c>
      <c r="AI425" t="s">
        <v>1350</v>
      </c>
      <c r="AJ425" t="s">
        <v>1388</v>
      </c>
      <c r="AO425" t="s">
        <v>1745</v>
      </c>
      <c r="AP425" t="s">
        <v>1471</v>
      </c>
      <c r="AQ425" t="s">
        <v>1471</v>
      </c>
      <c r="AR425" t="s">
        <v>1471</v>
      </c>
      <c r="AT425">
        <v>450</v>
      </c>
      <c r="AZ425">
        <v>120</v>
      </c>
      <c r="BA425">
        <v>130</v>
      </c>
      <c r="BB425">
        <v>250</v>
      </c>
      <c r="BC425">
        <v>200</v>
      </c>
      <c r="BD425">
        <v>400</v>
      </c>
      <c r="BE425">
        <v>450</v>
      </c>
      <c r="BF425">
        <v>300</v>
      </c>
      <c r="BG425">
        <v>300</v>
      </c>
      <c r="BH425">
        <v>250</v>
      </c>
      <c r="BI425">
        <v>300</v>
      </c>
      <c r="BJ425" t="s">
        <v>1676</v>
      </c>
      <c r="BK425" t="s">
        <v>2</v>
      </c>
      <c r="BL425" t="s">
        <v>5</v>
      </c>
      <c r="BM425" t="s">
        <v>5</v>
      </c>
      <c r="BN425" t="s">
        <v>5</v>
      </c>
      <c r="BO425" t="s">
        <v>1480</v>
      </c>
      <c r="BP425">
        <v>1514</v>
      </c>
      <c r="BQ425">
        <v>1320</v>
      </c>
      <c r="BR425">
        <v>1380</v>
      </c>
      <c r="BS425" t="s">
        <v>1350</v>
      </c>
      <c r="BT425" t="s">
        <v>1388</v>
      </c>
      <c r="BU425" t="s">
        <v>1814</v>
      </c>
      <c r="BV425" t="s">
        <v>1871</v>
      </c>
      <c r="BW425" t="s">
        <v>1816</v>
      </c>
      <c r="BX425" t="s">
        <v>2467</v>
      </c>
      <c r="BY425" s="44" t="str">
        <f t="shared" si="6"/>
        <v>Show location</v>
      </c>
    </row>
    <row r="426" spans="1:77" x14ac:dyDescent="0.3">
      <c r="A426" s="51" t="s">
        <v>1616</v>
      </c>
      <c r="B426" t="s">
        <v>2650</v>
      </c>
      <c r="C426" t="s">
        <v>2647</v>
      </c>
      <c r="D426" t="s">
        <v>2648</v>
      </c>
      <c r="E426" t="s">
        <v>102</v>
      </c>
      <c r="F426" t="s">
        <v>1350</v>
      </c>
      <c r="G426" t="s">
        <v>1474</v>
      </c>
      <c r="H426" t="s">
        <v>1824</v>
      </c>
      <c r="I426" t="s">
        <v>1388</v>
      </c>
      <c r="J426" t="s">
        <v>1511</v>
      </c>
      <c r="K426" t="s">
        <v>1871</v>
      </c>
      <c r="L426" t="s">
        <v>1095</v>
      </c>
      <c r="M426" t="s">
        <v>531</v>
      </c>
      <c r="N426" t="s">
        <v>1470</v>
      </c>
      <c r="O426">
        <v>12.4255</v>
      </c>
      <c r="P426">
        <v>29.639779999999998</v>
      </c>
      <c r="Q426" t="s">
        <v>6</v>
      </c>
      <c r="R426" t="s">
        <v>1497</v>
      </c>
      <c r="S426">
        <v>125</v>
      </c>
      <c r="T426">
        <v>501</v>
      </c>
      <c r="U426">
        <v>50</v>
      </c>
      <c r="V426">
        <v>300</v>
      </c>
      <c r="Y426">
        <v>20</v>
      </c>
      <c r="Z426">
        <v>120</v>
      </c>
      <c r="AA426">
        <v>5</v>
      </c>
      <c r="AB426">
        <v>30</v>
      </c>
      <c r="AC426">
        <v>6</v>
      </c>
      <c r="AD426">
        <v>36</v>
      </c>
      <c r="AE426">
        <v>7</v>
      </c>
      <c r="AF426">
        <v>42</v>
      </c>
      <c r="AG426">
        <v>12</v>
      </c>
      <c r="AH426">
        <v>72</v>
      </c>
      <c r="AI426" t="s">
        <v>1350</v>
      </c>
      <c r="AJ426" t="s">
        <v>1388</v>
      </c>
      <c r="AO426" t="s">
        <v>1745</v>
      </c>
      <c r="AP426" t="s">
        <v>1471</v>
      </c>
      <c r="AQ426" t="s">
        <v>1471</v>
      </c>
      <c r="AR426" t="s">
        <v>1471</v>
      </c>
      <c r="AT426">
        <v>50</v>
      </c>
      <c r="AZ426">
        <v>15</v>
      </c>
      <c r="BA426">
        <v>20</v>
      </c>
      <c r="BB426">
        <v>15</v>
      </c>
      <c r="BC426">
        <v>20</v>
      </c>
      <c r="BD426">
        <v>40</v>
      </c>
      <c r="BE426">
        <v>55</v>
      </c>
      <c r="BF426">
        <v>40</v>
      </c>
      <c r="BG426">
        <v>50</v>
      </c>
      <c r="BH426">
        <v>20</v>
      </c>
      <c r="BI426">
        <v>25</v>
      </c>
      <c r="BJ426" t="s">
        <v>1676</v>
      </c>
      <c r="BK426" t="s">
        <v>2</v>
      </c>
      <c r="BL426" t="s">
        <v>5</v>
      </c>
      <c r="BM426" t="s">
        <v>5</v>
      </c>
      <c r="BN426" t="s">
        <v>5</v>
      </c>
      <c r="BO426" t="s">
        <v>1480</v>
      </c>
      <c r="BP426">
        <v>1513</v>
      </c>
      <c r="BQ426">
        <v>130</v>
      </c>
      <c r="BR426">
        <v>170</v>
      </c>
      <c r="BS426" t="s">
        <v>1350</v>
      </c>
      <c r="BT426" t="s">
        <v>1388</v>
      </c>
      <c r="BU426" t="s">
        <v>1814</v>
      </c>
      <c r="BV426" t="s">
        <v>1871</v>
      </c>
      <c r="BW426" t="s">
        <v>1816</v>
      </c>
      <c r="BX426" t="s">
        <v>2468</v>
      </c>
      <c r="BY426" s="44" t="str">
        <f t="shared" si="6"/>
        <v>Show location</v>
      </c>
    </row>
    <row r="427" spans="1:77" x14ac:dyDescent="0.3">
      <c r="A427" s="51" t="s">
        <v>1508</v>
      </c>
      <c r="B427" t="s">
        <v>2650</v>
      </c>
      <c r="C427" t="s">
        <v>2647</v>
      </c>
      <c r="D427" t="s">
        <v>2648</v>
      </c>
      <c r="E427" t="s">
        <v>102</v>
      </c>
      <c r="F427" t="s">
        <v>1350</v>
      </c>
      <c r="G427" t="s">
        <v>1474</v>
      </c>
      <c r="H427" t="s">
        <v>1824</v>
      </c>
      <c r="I427" t="s">
        <v>1388</v>
      </c>
      <c r="J427" t="s">
        <v>1511</v>
      </c>
      <c r="K427" t="s">
        <v>1871</v>
      </c>
      <c r="L427" t="s">
        <v>1096</v>
      </c>
      <c r="M427" t="s">
        <v>532</v>
      </c>
      <c r="N427" t="s">
        <v>1470</v>
      </c>
      <c r="O427">
        <v>12.25385</v>
      </c>
      <c r="P427">
        <v>29.740559999999999</v>
      </c>
      <c r="Q427" t="s">
        <v>1</v>
      </c>
      <c r="R427" t="s">
        <v>95</v>
      </c>
      <c r="S427">
        <v>16</v>
      </c>
      <c r="T427">
        <v>118</v>
      </c>
      <c r="U427">
        <v>16</v>
      </c>
      <c r="V427">
        <v>118</v>
      </c>
      <c r="Y427">
        <v>16</v>
      </c>
      <c r="Z427">
        <v>118</v>
      </c>
      <c r="AI427" t="s">
        <v>1350</v>
      </c>
      <c r="AO427" t="s">
        <v>1745</v>
      </c>
      <c r="AP427" t="s">
        <v>1471</v>
      </c>
      <c r="AQ427" t="s">
        <v>1471</v>
      </c>
      <c r="AR427" t="s">
        <v>1471</v>
      </c>
      <c r="AT427">
        <v>16</v>
      </c>
      <c r="AZ427">
        <v>11</v>
      </c>
      <c r="BA427">
        <v>4</v>
      </c>
      <c r="BB427">
        <v>17</v>
      </c>
      <c r="BC427">
        <v>7</v>
      </c>
      <c r="BD427">
        <v>21</v>
      </c>
      <c r="BE427">
        <v>6</v>
      </c>
      <c r="BF427">
        <v>14</v>
      </c>
      <c r="BG427">
        <v>21</v>
      </c>
      <c r="BH427">
        <v>7</v>
      </c>
      <c r="BI427">
        <v>10</v>
      </c>
      <c r="BJ427" t="s">
        <v>1676</v>
      </c>
      <c r="BK427" t="s">
        <v>42</v>
      </c>
      <c r="BL427" t="s">
        <v>7</v>
      </c>
      <c r="BM427" t="s">
        <v>7</v>
      </c>
      <c r="BN427" t="s">
        <v>7</v>
      </c>
      <c r="BO427" t="s">
        <v>1480</v>
      </c>
      <c r="BP427">
        <v>552</v>
      </c>
      <c r="BQ427">
        <v>70</v>
      </c>
      <c r="BR427">
        <v>48</v>
      </c>
      <c r="BS427" t="s">
        <v>1350</v>
      </c>
      <c r="BT427" t="s">
        <v>1388</v>
      </c>
      <c r="BU427" t="s">
        <v>1824</v>
      </c>
      <c r="BV427" t="s">
        <v>1871</v>
      </c>
      <c r="BW427" t="s">
        <v>1818</v>
      </c>
      <c r="BX427" t="s">
        <v>2080</v>
      </c>
      <c r="BY427" s="44" t="str">
        <f t="shared" si="6"/>
        <v>Show location</v>
      </c>
    </row>
    <row r="428" spans="1:77" x14ac:dyDescent="0.3">
      <c r="A428" s="51" t="s">
        <v>1613</v>
      </c>
      <c r="B428" t="s">
        <v>2650</v>
      </c>
      <c r="C428" t="s">
        <v>2647</v>
      </c>
      <c r="D428" t="s">
        <v>2648</v>
      </c>
      <c r="E428" t="s">
        <v>102</v>
      </c>
      <c r="F428" t="s">
        <v>1350</v>
      </c>
      <c r="G428" t="s">
        <v>1474</v>
      </c>
      <c r="H428" t="s">
        <v>1824</v>
      </c>
      <c r="I428" t="s">
        <v>1388</v>
      </c>
      <c r="J428" t="s">
        <v>1511</v>
      </c>
      <c r="K428" t="s">
        <v>1871</v>
      </c>
      <c r="L428" t="s">
        <v>1097</v>
      </c>
      <c r="M428" t="s">
        <v>533</v>
      </c>
      <c r="N428" t="s">
        <v>1470</v>
      </c>
      <c r="O428">
        <v>12.589</v>
      </c>
      <c r="P428">
        <v>29.63617</v>
      </c>
      <c r="Q428" t="s">
        <v>6</v>
      </c>
      <c r="R428" t="s">
        <v>1497</v>
      </c>
      <c r="S428">
        <v>40</v>
      </c>
      <c r="T428">
        <v>300</v>
      </c>
      <c r="U428">
        <v>413</v>
      </c>
      <c r="V428">
        <v>2065</v>
      </c>
      <c r="W428">
        <v>80</v>
      </c>
      <c r="X428">
        <v>400</v>
      </c>
      <c r="Y428">
        <v>150</v>
      </c>
      <c r="Z428">
        <v>750</v>
      </c>
      <c r="AA428">
        <v>13</v>
      </c>
      <c r="AB428">
        <v>65</v>
      </c>
      <c r="AC428">
        <v>40</v>
      </c>
      <c r="AD428">
        <v>250</v>
      </c>
      <c r="AE428">
        <v>60</v>
      </c>
      <c r="AF428">
        <v>300</v>
      </c>
      <c r="AG428">
        <v>70</v>
      </c>
      <c r="AH428">
        <v>300</v>
      </c>
      <c r="AI428" t="s">
        <v>1350</v>
      </c>
      <c r="AJ428" t="s">
        <v>1388</v>
      </c>
      <c r="AO428" t="s">
        <v>1745</v>
      </c>
      <c r="AP428" t="s">
        <v>1471</v>
      </c>
      <c r="AQ428" t="s">
        <v>1471</v>
      </c>
      <c r="AR428" t="s">
        <v>1471</v>
      </c>
      <c r="AT428">
        <v>413</v>
      </c>
      <c r="AZ428">
        <v>110</v>
      </c>
      <c r="BA428">
        <v>165</v>
      </c>
      <c r="BB428">
        <v>130</v>
      </c>
      <c r="BC428">
        <v>170</v>
      </c>
      <c r="BD428">
        <v>265</v>
      </c>
      <c r="BE428">
        <v>225</v>
      </c>
      <c r="BF428">
        <v>300</v>
      </c>
      <c r="BG428">
        <v>320</v>
      </c>
      <c r="BH428">
        <v>180</v>
      </c>
      <c r="BI428">
        <v>200</v>
      </c>
      <c r="BJ428" t="s">
        <v>1676</v>
      </c>
      <c r="BK428" t="s">
        <v>2</v>
      </c>
      <c r="BL428" t="s">
        <v>5</v>
      </c>
      <c r="BM428" t="s">
        <v>5</v>
      </c>
      <c r="BN428" t="s">
        <v>5</v>
      </c>
      <c r="BO428" t="s">
        <v>1480</v>
      </c>
      <c r="BP428">
        <v>1512</v>
      </c>
      <c r="BQ428">
        <v>985</v>
      </c>
      <c r="BR428">
        <v>1080</v>
      </c>
      <c r="BS428" t="s">
        <v>1350</v>
      </c>
      <c r="BT428" t="s">
        <v>1388</v>
      </c>
      <c r="BU428" t="s">
        <v>1814</v>
      </c>
      <c r="BV428" t="s">
        <v>1871</v>
      </c>
      <c r="BW428" t="s">
        <v>1816</v>
      </c>
      <c r="BX428" t="s">
        <v>2475</v>
      </c>
      <c r="BY428" s="44" t="str">
        <f t="shared" si="6"/>
        <v>Show location</v>
      </c>
    </row>
    <row r="429" spans="1:77" x14ac:dyDescent="0.3">
      <c r="A429" s="51" t="s">
        <v>1514</v>
      </c>
      <c r="B429" t="s">
        <v>2650</v>
      </c>
      <c r="C429" t="s">
        <v>2647</v>
      </c>
      <c r="D429" t="s">
        <v>2648</v>
      </c>
      <c r="E429" t="s">
        <v>102</v>
      </c>
      <c r="F429" t="s">
        <v>1350</v>
      </c>
      <c r="G429" t="s">
        <v>1474</v>
      </c>
      <c r="H429" t="s">
        <v>1824</v>
      </c>
      <c r="I429" t="s">
        <v>1388</v>
      </c>
      <c r="J429" t="s">
        <v>1511</v>
      </c>
      <c r="K429" t="s">
        <v>1871</v>
      </c>
      <c r="L429" t="s">
        <v>1098</v>
      </c>
      <c r="M429" t="s">
        <v>534</v>
      </c>
      <c r="N429" t="s">
        <v>1470</v>
      </c>
      <c r="O429">
        <v>12.1943</v>
      </c>
      <c r="P429">
        <v>29.670480000000001</v>
      </c>
      <c r="Q429" t="s">
        <v>6</v>
      </c>
      <c r="R429" t="s">
        <v>1497</v>
      </c>
      <c r="S429">
        <v>150</v>
      </c>
      <c r="T429">
        <v>1063</v>
      </c>
      <c r="U429">
        <v>192</v>
      </c>
      <c r="V429">
        <v>1278</v>
      </c>
      <c r="Y429">
        <v>192</v>
      </c>
      <c r="Z429">
        <v>1278</v>
      </c>
      <c r="AI429" t="s">
        <v>1350</v>
      </c>
      <c r="AJ429" t="s">
        <v>1702</v>
      </c>
      <c r="AK429" t="s">
        <v>1350</v>
      </c>
      <c r="AO429" t="s">
        <v>1745</v>
      </c>
      <c r="AP429" t="s">
        <v>1933</v>
      </c>
      <c r="AQ429" t="s">
        <v>1471</v>
      </c>
      <c r="AR429" t="s">
        <v>1471</v>
      </c>
      <c r="AT429">
        <v>192</v>
      </c>
      <c r="AZ429">
        <v>105</v>
      </c>
      <c r="BA429">
        <v>126</v>
      </c>
      <c r="BB429">
        <v>119</v>
      </c>
      <c r="BC429">
        <v>154</v>
      </c>
      <c r="BD429">
        <v>140</v>
      </c>
      <c r="BE429">
        <v>81</v>
      </c>
      <c r="BF429">
        <v>112</v>
      </c>
      <c r="BG429">
        <v>182</v>
      </c>
      <c r="BH429">
        <v>119</v>
      </c>
      <c r="BI429">
        <v>140</v>
      </c>
      <c r="BJ429" t="s">
        <v>1676</v>
      </c>
      <c r="BK429" t="s">
        <v>2</v>
      </c>
      <c r="BL429" t="s">
        <v>5</v>
      </c>
      <c r="BM429" t="s">
        <v>5</v>
      </c>
      <c r="BN429" t="s">
        <v>5</v>
      </c>
      <c r="BO429" t="s">
        <v>1472</v>
      </c>
      <c r="BP429">
        <v>555</v>
      </c>
      <c r="BQ429">
        <v>595</v>
      </c>
      <c r="BR429">
        <v>683</v>
      </c>
      <c r="BS429" t="s">
        <v>1350</v>
      </c>
      <c r="BT429" t="s">
        <v>1388</v>
      </c>
      <c r="BU429" t="s">
        <v>1824</v>
      </c>
      <c r="BV429" t="s">
        <v>1871</v>
      </c>
      <c r="BW429" t="s">
        <v>1818</v>
      </c>
      <c r="BX429" t="s">
        <v>2117</v>
      </c>
      <c r="BY429" s="44" t="str">
        <f t="shared" si="6"/>
        <v>Show location</v>
      </c>
    </row>
    <row r="430" spans="1:77" x14ac:dyDescent="0.3">
      <c r="A430" s="51" t="s">
        <v>1553</v>
      </c>
      <c r="B430" t="s">
        <v>2650</v>
      </c>
      <c r="C430" t="s">
        <v>2647</v>
      </c>
      <c r="D430" t="s">
        <v>2648</v>
      </c>
      <c r="E430" t="s">
        <v>102</v>
      </c>
      <c r="F430" t="s">
        <v>1350</v>
      </c>
      <c r="G430" t="s">
        <v>1474</v>
      </c>
      <c r="H430" t="s">
        <v>1824</v>
      </c>
      <c r="I430" t="s">
        <v>1389</v>
      </c>
      <c r="J430" t="s">
        <v>1551</v>
      </c>
      <c r="K430" t="s">
        <v>1887</v>
      </c>
      <c r="L430" t="s">
        <v>1099</v>
      </c>
      <c r="M430" t="s">
        <v>64</v>
      </c>
      <c r="N430" t="s">
        <v>1470</v>
      </c>
      <c r="O430">
        <v>10.98861</v>
      </c>
      <c r="P430">
        <v>30.018699999999999</v>
      </c>
      <c r="Q430" t="s">
        <v>1</v>
      </c>
      <c r="R430" t="s">
        <v>95</v>
      </c>
      <c r="S430">
        <v>83</v>
      </c>
      <c r="T430">
        <v>512</v>
      </c>
      <c r="U430">
        <v>257</v>
      </c>
      <c r="V430">
        <v>1600</v>
      </c>
      <c r="Y430">
        <v>68</v>
      </c>
      <c r="Z430">
        <v>465</v>
      </c>
      <c r="AC430">
        <v>15</v>
      </c>
      <c r="AD430">
        <v>47</v>
      </c>
      <c r="AG430">
        <v>174</v>
      </c>
      <c r="AH430">
        <v>1088</v>
      </c>
      <c r="AI430" t="s">
        <v>1350</v>
      </c>
      <c r="AJ430" t="s">
        <v>1389</v>
      </c>
      <c r="AO430" t="s">
        <v>1745</v>
      </c>
      <c r="AP430" t="s">
        <v>1933</v>
      </c>
      <c r="AQ430" t="s">
        <v>1946</v>
      </c>
      <c r="AR430" t="s">
        <v>1471</v>
      </c>
      <c r="AT430">
        <v>257</v>
      </c>
      <c r="AZ430">
        <v>36</v>
      </c>
      <c r="BA430">
        <v>55</v>
      </c>
      <c r="BB430">
        <v>80</v>
      </c>
      <c r="BC430">
        <v>62</v>
      </c>
      <c r="BD430">
        <v>168</v>
      </c>
      <c r="BE430">
        <v>190</v>
      </c>
      <c r="BF430">
        <v>437</v>
      </c>
      <c r="BG430">
        <v>507</v>
      </c>
      <c r="BH430">
        <v>29</v>
      </c>
      <c r="BI430">
        <v>36</v>
      </c>
      <c r="BJ430" t="s">
        <v>1676</v>
      </c>
      <c r="BK430" t="s">
        <v>2</v>
      </c>
      <c r="BL430" t="s">
        <v>7</v>
      </c>
      <c r="BM430" t="s">
        <v>7</v>
      </c>
      <c r="BN430" t="s">
        <v>7</v>
      </c>
      <c r="BO430" t="s">
        <v>1472</v>
      </c>
      <c r="BP430">
        <v>69</v>
      </c>
      <c r="BQ430">
        <v>750</v>
      </c>
      <c r="BR430">
        <v>850</v>
      </c>
      <c r="BS430" t="s">
        <v>1350</v>
      </c>
      <c r="BT430" t="s">
        <v>1709</v>
      </c>
      <c r="BU430" t="s">
        <v>1824</v>
      </c>
      <c r="BV430" t="s">
        <v>1890</v>
      </c>
      <c r="BW430" t="s">
        <v>1818</v>
      </c>
      <c r="BX430" t="s">
        <v>2332</v>
      </c>
      <c r="BY430" s="44" t="str">
        <f t="shared" si="6"/>
        <v>Show location</v>
      </c>
    </row>
    <row r="431" spans="1:77" x14ac:dyDescent="0.3">
      <c r="A431" s="51" t="s">
        <v>1553</v>
      </c>
      <c r="B431" t="s">
        <v>2650</v>
      </c>
      <c r="C431" t="s">
        <v>2647</v>
      </c>
      <c r="D431" t="s">
        <v>2648</v>
      </c>
      <c r="E431" t="s">
        <v>102</v>
      </c>
      <c r="F431" t="s">
        <v>1350</v>
      </c>
      <c r="G431" t="s">
        <v>1474</v>
      </c>
      <c r="H431" t="s">
        <v>1824</v>
      </c>
      <c r="I431" t="s">
        <v>1389</v>
      </c>
      <c r="J431" t="s">
        <v>1551</v>
      </c>
      <c r="K431" t="s">
        <v>1887</v>
      </c>
      <c r="L431" t="s">
        <v>1100</v>
      </c>
      <c r="M431" t="s">
        <v>535</v>
      </c>
      <c r="N431" t="s">
        <v>1470</v>
      </c>
      <c r="O431">
        <v>10.862221999999999</v>
      </c>
      <c r="P431">
        <v>31.004722000000001</v>
      </c>
      <c r="Q431" t="s">
        <v>1</v>
      </c>
      <c r="R431" t="s">
        <v>1497</v>
      </c>
      <c r="S431">
        <v>16</v>
      </c>
      <c r="T431">
        <v>121</v>
      </c>
      <c r="U431">
        <v>27</v>
      </c>
      <c r="V431">
        <v>162</v>
      </c>
      <c r="Y431">
        <v>27</v>
      </c>
      <c r="Z431">
        <v>162</v>
      </c>
      <c r="AI431" t="s">
        <v>1350</v>
      </c>
      <c r="AJ431" t="s">
        <v>1389</v>
      </c>
      <c r="AO431" t="s">
        <v>1745</v>
      </c>
      <c r="AP431" t="s">
        <v>1933</v>
      </c>
      <c r="AQ431" t="s">
        <v>1946</v>
      </c>
      <c r="AR431" t="s">
        <v>1471</v>
      </c>
      <c r="AT431">
        <v>27</v>
      </c>
      <c r="AZ431">
        <v>8</v>
      </c>
      <c r="BA431">
        <v>9</v>
      </c>
      <c r="BB431">
        <v>4</v>
      </c>
      <c r="BC431">
        <v>16</v>
      </c>
      <c r="BD431">
        <v>23</v>
      </c>
      <c r="BE431">
        <v>35</v>
      </c>
      <c r="BF431">
        <v>24</v>
      </c>
      <c r="BG431">
        <v>26</v>
      </c>
      <c r="BH431">
        <v>8</v>
      </c>
      <c r="BI431">
        <v>9</v>
      </c>
      <c r="BJ431" t="s">
        <v>1676</v>
      </c>
      <c r="BK431" t="s">
        <v>2</v>
      </c>
      <c r="BL431" t="s">
        <v>7</v>
      </c>
      <c r="BM431" t="s">
        <v>7</v>
      </c>
      <c r="BN431" t="s">
        <v>7</v>
      </c>
      <c r="BO431" t="s">
        <v>1472</v>
      </c>
      <c r="BP431">
        <v>672</v>
      </c>
      <c r="BQ431">
        <v>67</v>
      </c>
      <c r="BR431">
        <v>95</v>
      </c>
      <c r="BS431" t="s">
        <v>1350</v>
      </c>
      <c r="BT431" t="s">
        <v>1389</v>
      </c>
      <c r="BU431" t="s">
        <v>1824</v>
      </c>
      <c r="BV431" t="s">
        <v>1887</v>
      </c>
      <c r="BW431" t="s">
        <v>1818</v>
      </c>
      <c r="BX431" t="s">
        <v>2333</v>
      </c>
      <c r="BY431" s="44" t="str">
        <f t="shared" si="6"/>
        <v>Show location</v>
      </c>
    </row>
    <row r="432" spans="1:77" x14ac:dyDescent="0.3">
      <c r="A432" s="51" t="s">
        <v>1550</v>
      </c>
      <c r="B432" t="s">
        <v>2650</v>
      </c>
      <c r="C432" t="s">
        <v>2647</v>
      </c>
      <c r="D432" t="s">
        <v>2648</v>
      </c>
      <c r="E432" t="s">
        <v>102</v>
      </c>
      <c r="F432" t="s">
        <v>1350</v>
      </c>
      <c r="G432" t="s">
        <v>1474</v>
      </c>
      <c r="H432" t="s">
        <v>1824</v>
      </c>
      <c r="I432" t="s">
        <v>1389</v>
      </c>
      <c r="J432" t="s">
        <v>1551</v>
      </c>
      <c r="K432" t="s">
        <v>1887</v>
      </c>
      <c r="L432" t="s">
        <v>1101</v>
      </c>
      <c r="M432" t="s">
        <v>536</v>
      </c>
      <c r="N432" t="s">
        <v>1470</v>
      </c>
      <c r="O432">
        <v>10.8703</v>
      </c>
      <c r="P432">
        <v>31.835000000000001</v>
      </c>
      <c r="Q432" t="s">
        <v>1</v>
      </c>
      <c r="R432" t="s">
        <v>1497</v>
      </c>
      <c r="S432">
        <v>98</v>
      </c>
      <c r="T432">
        <v>686</v>
      </c>
      <c r="U432">
        <v>119</v>
      </c>
      <c r="V432">
        <v>900</v>
      </c>
      <c r="Y432">
        <v>119</v>
      </c>
      <c r="Z432">
        <v>900</v>
      </c>
      <c r="AI432" t="s">
        <v>1350</v>
      </c>
      <c r="AJ432" t="s">
        <v>1389</v>
      </c>
      <c r="AO432" t="s">
        <v>1745</v>
      </c>
      <c r="AP432" t="s">
        <v>1933</v>
      </c>
      <c r="AQ432" t="s">
        <v>1946</v>
      </c>
      <c r="AR432" t="s">
        <v>1471</v>
      </c>
      <c r="AT432">
        <v>119</v>
      </c>
      <c r="AZ432">
        <v>33</v>
      </c>
      <c r="BA432">
        <v>67</v>
      </c>
      <c r="BB432">
        <v>33</v>
      </c>
      <c r="BC432">
        <v>28</v>
      </c>
      <c r="BD432">
        <v>167</v>
      </c>
      <c r="BE432">
        <v>250</v>
      </c>
      <c r="BF432">
        <v>111</v>
      </c>
      <c r="BG432">
        <v>139</v>
      </c>
      <c r="BH432">
        <v>39</v>
      </c>
      <c r="BI432">
        <v>33</v>
      </c>
      <c r="BJ432" t="s">
        <v>1676</v>
      </c>
      <c r="BK432" t="s">
        <v>2</v>
      </c>
      <c r="BL432" t="s">
        <v>7</v>
      </c>
      <c r="BM432" t="s">
        <v>7</v>
      </c>
      <c r="BN432" t="s">
        <v>7</v>
      </c>
      <c r="BO432" t="s">
        <v>1472</v>
      </c>
      <c r="BP432">
        <v>668</v>
      </c>
      <c r="BQ432">
        <v>383</v>
      </c>
      <c r="BR432">
        <v>517</v>
      </c>
      <c r="BS432" t="s">
        <v>1350</v>
      </c>
      <c r="BT432" t="s">
        <v>1389</v>
      </c>
      <c r="BU432" t="s">
        <v>1814</v>
      </c>
      <c r="BV432" t="s">
        <v>1887</v>
      </c>
      <c r="BW432" t="s">
        <v>1816</v>
      </c>
      <c r="BX432" t="s">
        <v>2330</v>
      </c>
      <c r="BY432" s="44" t="str">
        <f t="shared" si="6"/>
        <v>Show location</v>
      </c>
    </row>
    <row r="433" spans="1:77" x14ac:dyDescent="0.3">
      <c r="A433" s="51" t="s">
        <v>1553</v>
      </c>
      <c r="B433" t="s">
        <v>2650</v>
      </c>
      <c r="C433" t="s">
        <v>2647</v>
      </c>
      <c r="D433" t="s">
        <v>2648</v>
      </c>
      <c r="E433" t="s">
        <v>102</v>
      </c>
      <c r="F433" t="s">
        <v>1350</v>
      </c>
      <c r="G433" t="s">
        <v>1474</v>
      </c>
      <c r="H433" t="s">
        <v>1824</v>
      </c>
      <c r="I433" t="s">
        <v>1389</v>
      </c>
      <c r="J433" t="s">
        <v>1551</v>
      </c>
      <c r="K433" t="s">
        <v>1887</v>
      </c>
      <c r="L433" t="s">
        <v>1102</v>
      </c>
      <c r="M433" t="s">
        <v>537</v>
      </c>
      <c r="N433" t="s">
        <v>1470</v>
      </c>
      <c r="O433">
        <v>11.01807</v>
      </c>
      <c r="P433">
        <v>31.003309999999999</v>
      </c>
      <c r="Q433" t="s">
        <v>1</v>
      </c>
      <c r="R433" t="s">
        <v>95</v>
      </c>
      <c r="S433">
        <v>5</v>
      </c>
      <c r="T433">
        <v>40</v>
      </c>
      <c r="U433">
        <v>2</v>
      </c>
      <c r="V433">
        <v>12</v>
      </c>
      <c r="Y433">
        <v>2</v>
      </c>
      <c r="Z433">
        <v>12</v>
      </c>
      <c r="AI433" t="s">
        <v>1350</v>
      </c>
      <c r="AJ433" t="s">
        <v>1389</v>
      </c>
      <c r="AO433" t="s">
        <v>1745</v>
      </c>
      <c r="AP433" t="s">
        <v>1933</v>
      </c>
      <c r="AQ433" t="s">
        <v>1946</v>
      </c>
      <c r="AR433" t="s">
        <v>1471</v>
      </c>
      <c r="AT433">
        <v>2</v>
      </c>
      <c r="AZ433">
        <v>0</v>
      </c>
      <c r="BA433">
        <v>2</v>
      </c>
      <c r="BB433">
        <v>1</v>
      </c>
      <c r="BC433">
        <v>2</v>
      </c>
      <c r="BD433">
        <v>0</v>
      </c>
      <c r="BE433">
        <v>2</v>
      </c>
      <c r="BF433">
        <v>2</v>
      </c>
      <c r="BG433">
        <v>2</v>
      </c>
      <c r="BH433">
        <v>0</v>
      </c>
      <c r="BI433">
        <v>1</v>
      </c>
      <c r="BJ433" t="s">
        <v>1676</v>
      </c>
      <c r="BK433" t="s">
        <v>2</v>
      </c>
      <c r="BL433" t="s">
        <v>7</v>
      </c>
      <c r="BM433" t="s">
        <v>7</v>
      </c>
      <c r="BN433" t="s">
        <v>7</v>
      </c>
      <c r="BO433" t="s">
        <v>1480</v>
      </c>
      <c r="BP433">
        <v>674</v>
      </c>
      <c r="BQ433">
        <v>3</v>
      </c>
      <c r="BR433">
        <v>9</v>
      </c>
      <c r="BS433" t="s">
        <v>1350</v>
      </c>
      <c r="BT433" t="s">
        <v>1389</v>
      </c>
      <c r="BU433" t="s">
        <v>1824</v>
      </c>
      <c r="BV433" t="s">
        <v>1887</v>
      </c>
      <c r="BW433" t="s">
        <v>1818</v>
      </c>
      <c r="BX433" t="s">
        <v>2334</v>
      </c>
      <c r="BY433" s="44" t="str">
        <f t="shared" si="6"/>
        <v>Show location</v>
      </c>
    </row>
    <row r="434" spans="1:77" x14ac:dyDescent="0.3">
      <c r="A434" s="51" t="s">
        <v>1541</v>
      </c>
      <c r="B434" t="s">
        <v>2650</v>
      </c>
      <c r="C434" t="s">
        <v>2647</v>
      </c>
      <c r="D434" t="s">
        <v>2648</v>
      </c>
      <c r="E434" t="s">
        <v>102</v>
      </c>
      <c r="F434" t="s">
        <v>1350</v>
      </c>
      <c r="G434" t="s">
        <v>1474</v>
      </c>
      <c r="H434" t="s">
        <v>1824</v>
      </c>
      <c r="I434" t="s">
        <v>1389</v>
      </c>
      <c r="J434" t="s">
        <v>1551</v>
      </c>
      <c r="K434" t="s">
        <v>1887</v>
      </c>
      <c r="L434" t="s">
        <v>1103</v>
      </c>
      <c r="M434" t="s">
        <v>538</v>
      </c>
      <c r="N434" t="s">
        <v>1470</v>
      </c>
      <c r="O434">
        <v>11.038239000000001</v>
      </c>
      <c r="P434">
        <v>30.780401000000001</v>
      </c>
      <c r="Q434" t="s">
        <v>1</v>
      </c>
      <c r="R434" t="s">
        <v>1497</v>
      </c>
      <c r="S434">
        <v>65</v>
      </c>
      <c r="T434">
        <v>650</v>
      </c>
      <c r="U434">
        <v>65</v>
      </c>
      <c r="V434">
        <v>390</v>
      </c>
      <c r="Y434">
        <v>65</v>
      </c>
      <c r="Z434">
        <v>390</v>
      </c>
      <c r="AI434" t="s">
        <v>1350</v>
      </c>
      <c r="AJ434" t="s">
        <v>1392</v>
      </c>
      <c r="AO434" t="s">
        <v>1745</v>
      </c>
      <c r="AP434" t="s">
        <v>1933</v>
      </c>
      <c r="AQ434" t="s">
        <v>1946</v>
      </c>
      <c r="AR434" t="s">
        <v>1471</v>
      </c>
      <c r="AT434">
        <v>65</v>
      </c>
      <c r="AZ434">
        <v>16</v>
      </c>
      <c r="BA434">
        <v>20</v>
      </c>
      <c r="BB434">
        <v>33</v>
      </c>
      <c r="BC434">
        <v>49</v>
      </c>
      <c r="BD434">
        <v>39</v>
      </c>
      <c r="BE434">
        <v>57</v>
      </c>
      <c r="BF434">
        <v>65</v>
      </c>
      <c r="BG434">
        <v>62</v>
      </c>
      <c r="BH434">
        <v>26</v>
      </c>
      <c r="BI434">
        <v>23</v>
      </c>
      <c r="BJ434" t="s">
        <v>1676</v>
      </c>
      <c r="BK434" t="s">
        <v>2</v>
      </c>
      <c r="BL434" t="s">
        <v>7</v>
      </c>
      <c r="BM434" t="s">
        <v>7</v>
      </c>
      <c r="BN434" t="s">
        <v>7</v>
      </c>
      <c r="BO434" t="s">
        <v>1472</v>
      </c>
      <c r="BP434">
        <v>669</v>
      </c>
      <c r="BQ434">
        <v>179</v>
      </c>
      <c r="BR434">
        <v>211</v>
      </c>
      <c r="BS434" t="s">
        <v>1350</v>
      </c>
      <c r="BT434" t="s">
        <v>1389</v>
      </c>
      <c r="BU434" t="s">
        <v>1814</v>
      </c>
      <c r="BV434" t="s">
        <v>1887</v>
      </c>
      <c r="BW434" t="s">
        <v>1816</v>
      </c>
      <c r="BX434" t="s">
        <v>2301</v>
      </c>
      <c r="BY434" s="44" t="str">
        <f t="shared" si="6"/>
        <v>Show location</v>
      </c>
    </row>
    <row r="435" spans="1:77" x14ac:dyDescent="0.3">
      <c r="A435" s="51" t="s">
        <v>1555</v>
      </c>
      <c r="B435" t="s">
        <v>2650</v>
      </c>
      <c r="C435" t="s">
        <v>2647</v>
      </c>
      <c r="D435" t="s">
        <v>2648</v>
      </c>
      <c r="E435" t="s">
        <v>102</v>
      </c>
      <c r="F435" t="s">
        <v>1350</v>
      </c>
      <c r="G435" t="s">
        <v>1474</v>
      </c>
      <c r="H435" t="s">
        <v>1824</v>
      </c>
      <c r="I435" t="s">
        <v>1389</v>
      </c>
      <c r="J435" t="s">
        <v>1551</v>
      </c>
      <c r="K435" t="s">
        <v>1887</v>
      </c>
      <c r="L435" t="s">
        <v>539</v>
      </c>
      <c r="M435" t="s">
        <v>540</v>
      </c>
      <c r="N435" t="s">
        <v>1470</v>
      </c>
      <c r="O435">
        <v>10.460278000000001</v>
      </c>
      <c r="P435">
        <v>31.248332999999999</v>
      </c>
      <c r="Q435" t="s">
        <v>1</v>
      </c>
      <c r="R435" t="s">
        <v>95</v>
      </c>
      <c r="U435">
        <v>214</v>
      </c>
      <c r="V435">
        <v>1164</v>
      </c>
      <c r="AG435">
        <v>214</v>
      </c>
      <c r="AH435">
        <v>1164</v>
      </c>
      <c r="AI435" t="s">
        <v>1350</v>
      </c>
      <c r="AJ435" t="s">
        <v>1389</v>
      </c>
      <c r="AO435" t="s">
        <v>1745</v>
      </c>
      <c r="AP435" t="s">
        <v>1933</v>
      </c>
      <c r="AQ435" t="s">
        <v>1946</v>
      </c>
      <c r="AR435" t="s">
        <v>1471</v>
      </c>
      <c r="AT435">
        <v>214</v>
      </c>
      <c r="AZ435">
        <v>19</v>
      </c>
      <c r="BA435">
        <v>48</v>
      </c>
      <c r="BB435">
        <v>67</v>
      </c>
      <c r="BC435">
        <v>87</v>
      </c>
      <c r="BD435">
        <v>164</v>
      </c>
      <c r="BE435">
        <v>174</v>
      </c>
      <c r="BF435">
        <v>240</v>
      </c>
      <c r="BG435">
        <v>298</v>
      </c>
      <c r="BH435">
        <v>29</v>
      </c>
      <c r="BI435">
        <v>38</v>
      </c>
      <c r="BJ435" t="s">
        <v>1676</v>
      </c>
      <c r="BK435" t="s">
        <v>2</v>
      </c>
      <c r="BL435" t="s">
        <v>7</v>
      </c>
      <c r="BM435" t="s">
        <v>7</v>
      </c>
      <c r="BN435" t="s">
        <v>7</v>
      </c>
      <c r="BO435" t="s">
        <v>1480</v>
      </c>
      <c r="BP435">
        <v>782</v>
      </c>
      <c r="BQ435">
        <v>519</v>
      </c>
      <c r="BR435">
        <v>645</v>
      </c>
      <c r="BS435" t="s">
        <v>1350</v>
      </c>
      <c r="BT435" t="s">
        <v>1389</v>
      </c>
      <c r="BU435" t="s">
        <v>1814</v>
      </c>
      <c r="BV435" t="s">
        <v>1887</v>
      </c>
      <c r="BW435" t="s">
        <v>1816</v>
      </c>
      <c r="BX435" t="s">
        <v>2344</v>
      </c>
      <c r="BY435" s="44" t="str">
        <f t="shared" si="6"/>
        <v>Show location</v>
      </c>
    </row>
    <row r="436" spans="1:77" x14ac:dyDescent="0.3">
      <c r="A436" s="51" t="s">
        <v>1553</v>
      </c>
      <c r="B436" t="s">
        <v>2650</v>
      </c>
      <c r="C436" t="s">
        <v>2647</v>
      </c>
      <c r="D436" t="s">
        <v>2648</v>
      </c>
      <c r="E436" t="s">
        <v>102</v>
      </c>
      <c r="F436" t="s">
        <v>1350</v>
      </c>
      <c r="G436" t="s">
        <v>1474</v>
      </c>
      <c r="H436" t="s">
        <v>1824</v>
      </c>
      <c r="I436" t="s">
        <v>1389</v>
      </c>
      <c r="J436" t="s">
        <v>1551</v>
      </c>
      <c r="K436" t="s">
        <v>1887</v>
      </c>
      <c r="L436" t="s">
        <v>1104</v>
      </c>
      <c r="M436" t="s">
        <v>541</v>
      </c>
      <c r="N436" t="s">
        <v>1470</v>
      </c>
      <c r="O436">
        <v>11.0175</v>
      </c>
      <c r="P436">
        <v>31.004999999999999</v>
      </c>
      <c r="Q436" t="s">
        <v>1</v>
      </c>
      <c r="R436" t="s">
        <v>1497</v>
      </c>
      <c r="S436">
        <v>27</v>
      </c>
      <c r="T436">
        <v>94</v>
      </c>
      <c r="U436">
        <v>41</v>
      </c>
      <c r="V436">
        <v>320</v>
      </c>
      <c r="Y436">
        <v>27</v>
      </c>
      <c r="Z436">
        <v>94</v>
      </c>
      <c r="AG436">
        <v>14</v>
      </c>
      <c r="AH436">
        <v>226</v>
      </c>
      <c r="AI436" t="s">
        <v>1350</v>
      </c>
      <c r="AJ436" t="s">
        <v>1389</v>
      </c>
      <c r="AO436" t="s">
        <v>1745</v>
      </c>
      <c r="AP436" t="s">
        <v>1933</v>
      </c>
      <c r="AQ436" t="s">
        <v>1946</v>
      </c>
      <c r="AR436" t="s">
        <v>1471</v>
      </c>
      <c r="AT436">
        <v>41</v>
      </c>
      <c r="AZ436">
        <v>7</v>
      </c>
      <c r="BA436">
        <v>10</v>
      </c>
      <c r="BB436">
        <v>20</v>
      </c>
      <c r="BC436">
        <v>23</v>
      </c>
      <c r="BD436">
        <v>49</v>
      </c>
      <c r="BE436">
        <v>55</v>
      </c>
      <c r="BF436">
        <v>66</v>
      </c>
      <c r="BG436">
        <v>73</v>
      </c>
      <c r="BH436">
        <v>7</v>
      </c>
      <c r="BI436">
        <v>10</v>
      </c>
      <c r="BJ436" t="s">
        <v>1676</v>
      </c>
      <c r="BK436" t="s">
        <v>2</v>
      </c>
      <c r="BL436" t="s">
        <v>7</v>
      </c>
      <c r="BM436" t="s">
        <v>7</v>
      </c>
      <c r="BN436" t="s">
        <v>7</v>
      </c>
      <c r="BO436" t="s">
        <v>1480</v>
      </c>
      <c r="BP436">
        <v>676</v>
      </c>
      <c r="BQ436">
        <v>149</v>
      </c>
      <c r="BR436">
        <v>171</v>
      </c>
      <c r="BS436" t="s">
        <v>1350</v>
      </c>
      <c r="BT436" t="s">
        <v>1389</v>
      </c>
      <c r="BU436" t="s">
        <v>1824</v>
      </c>
      <c r="BV436" t="s">
        <v>1887</v>
      </c>
      <c r="BW436" t="s">
        <v>1818</v>
      </c>
      <c r="BX436" t="s">
        <v>2335</v>
      </c>
      <c r="BY436" s="44" t="str">
        <f t="shared" si="6"/>
        <v>Show location</v>
      </c>
    </row>
    <row r="437" spans="1:77" x14ac:dyDescent="0.3">
      <c r="A437" s="51" t="s">
        <v>1564</v>
      </c>
      <c r="B437" t="s">
        <v>2650</v>
      </c>
      <c r="C437" t="s">
        <v>2647</v>
      </c>
      <c r="D437" t="s">
        <v>2648</v>
      </c>
      <c r="E437" t="s">
        <v>102</v>
      </c>
      <c r="F437" t="s">
        <v>1350</v>
      </c>
      <c r="G437" t="s">
        <v>1474</v>
      </c>
      <c r="H437" t="s">
        <v>1824</v>
      </c>
      <c r="I437" t="s">
        <v>1389</v>
      </c>
      <c r="J437" t="s">
        <v>1551</v>
      </c>
      <c r="K437" t="s">
        <v>1887</v>
      </c>
      <c r="L437" t="s">
        <v>1105</v>
      </c>
      <c r="M437" t="s">
        <v>65</v>
      </c>
      <c r="N437" t="s">
        <v>1470</v>
      </c>
      <c r="O437">
        <v>10.82311</v>
      </c>
      <c r="P437">
        <v>31.133410999999999</v>
      </c>
      <c r="Q437" t="s">
        <v>1</v>
      </c>
      <c r="R437" t="s">
        <v>95</v>
      </c>
      <c r="S437">
        <v>146</v>
      </c>
      <c r="T437">
        <v>1493</v>
      </c>
      <c r="U437">
        <v>91</v>
      </c>
      <c r="V437">
        <v>550</v>
      </c>
      <c r="Y437">
        <v>91</v>
      </c>
      <c r="Z437">
        <v>550</v>
      </c>
      <c r="AI437" t="s">
        <v>1350</v>
      </c>
      <c r="AJ437" t="s">
        <v>1389</v>
      </c>
      <c r="AO437" t="s">
        <v>1745</v>
      </c>
      <c r="AP437" t="s">
        <v>1933</v>
      </c>
      <c r="AQ437" t="s">
        <v>1946</v>
      </c>
      <c r="AR437" t="s">
        <v>1471</v>
      </c>
      <c r="AT437">
        <v>91</v>
      </c>
      <c r="AZ437">
        <v>18</v>
      </c>
      <c r="BA437">
        <v>12</v>
      </c>
      <c r="BB437">
        <v>36</v>
      </c>
      <c r="BC437">
        <v>66</v>
      </c>
      <c r="BD437">
        <v>42</v>
      </c>
      <c r="BE437">
        <v>56</v>
      </c>
      <c r="BF437">
        <v>127</v>
      </c>
      <c r="BG437">
        <v>151</v>
      </c>
      <c r="BH437">
        <v>18</v>
      </c>
      <c r="BI437">
        <v>24</v>
      </c>
      <c r="BJ437" t="s">
        <v>1676</v>
      </c>
      <c r="BK437" t="s">
        <v>2</v>
      </c>
      <c r="BL437" t="s">
        <v>7</v>
      </c>
      <c r="BM437" t="s">
        <v>7</v>
      </c>
      <c r="BN437" t="s">
        <v>7</v>
      </c>
      <c r="BO437" t="s">
        <v>1472</v>
      </c>
      <c r="BP437">
        <v>1014</v>
      </c>
      <c r="BQ437">
        <v>241</v>
      </c>
      <c r="BR437">
        <v>309</v>
      </c>
      <c r="BS437" t="s">
        <v>1350</v>
      </c>
      <c r="BT437" t="s">
        <v>1389</v>
      </c>
      <c r="BU437" t="s">
        <v>1824</v>
      </c>
      <c r="BV437" t="s">
        <v>1887</v>
      </c>
      <c r="BW437" t="s">
        <v>1818</v>
      </c>
      <c r="BX437" t="s">
        <v>2364</v>
      </c>
      <c r="BY437" s="44" t="str">
        <f t="shared" si="6"/>
        <v>Show location</v>
      </c>
    </row>
    <row r="438" spans="1:77" x14ac:dyDescent="0.3">
      <c r="A438" s="51" t="s">
        <v>1555</v>
      </c>
      <c r="B438" t="s">
        <v>2650</v>
      </c>
      <c r="C438" t="s">
        <v>2647</v>
      </c>
      <c r="D438" t="s">
        <v>2648</v>
      </c>
      <c r="E438" t="s">
        <v>102</v>
      </c>
      <c r="F438" t="s">
        <v>1350</v>
      </c>
      <c r="G438" t="s">
        <v>1474</v>
      </c>
      <c r="H438" t="s">
        <v>1824</v>
      </c>
      <c r="I438" t="s">
        <v>1389</v>
      </c>
      <c r="J438" t="s">
        <v>1551</v>
      </c>
      <c r="K438" t="s">
        <v>1887</v>
      </c>
      <c r="L438" t="s">
        <v>1106</v>
      </c>
      <c r="M438" t="s">
        <v>542</v>
      </c>
      <c r="N438" t="s">
        <v>1470</v>
      </c>
      <c r="O438">
        <v>10.94449</v>
      </c>
      <c r="P438">
        <v>31.22373</v>
      </c>
      <c r="Q438" t="s">
        <v>1</v>
      </c>
      <c r="R438" t="s">
        <v>95</v>
      </c>
      <c r="S438">
        <v>36</v>
      </c>
      <c r="T438">
        <v>225</v>
      </c>
      <c r="U438">
        <v>24</v>
      </c>
      <c r="V438">
        <v>144</v>
      </c>
      <c r="Y438">
        <v>24</v>
      </c>
      <c r="Z438">
        <v>144</v>
      </c>
      <c r="AI438" t="s">
        <v>1350</v>
      </c>
      <c r="AJ438" t="s">
        <v>1389</v>
      </c>
      <c r="AO438" t="s">
        <v>1745</v>
      </c>
      <c r="AP438" t="s">
        <v>1933</v>
      </c>
      <c r="AQ438" t="s">
        <v>1946</v>
      </c>
      <c r="AR438" t="s">
        <v>1471</v>
      </c>
      <c r="AT438">
        <v>24</v>
      </c>
      <c r="AZ438">
        <v>3</v>
      </c>
      <c r="BA438">
        <v>5</v>
      </c>
      <c r="BB438">
        <v>9</v>
      </c>
      <c r="BC438">
        <v>10</v>
      </c>
      <c r="BD438">
        <v>10</v>
      </c>
      <c r="BE438">
        <v>18</v>
      </c>
      <c r="BF438">
        <v>38</v>
      </c>
      <c r="BG438">
        <v>39</v>
      </c>
      <c r="BH438">
        <v>3</v>
      </c>
      <c r="BI438">
        <v>9</v>
      </c>
      <c r="BJ438" t="s">
        <v>1676</v>
      </c>
      <c r="BK438" t="s">
        <v>2</v>
      </c>
      <c r="BL438" t="s">
        <v>7</v>
      </c>
      <c r="BM438" t="s">
        <v>7</v>
      </c>
      <c r="BN438" t="s">
        <v>7</v>
      </c>
      <c r="BO438" t="s">
        <v>1480</v>
      </c>
      <c r="BP438">
        <v>772</v>
      </c>
      <c r="BQ438">
        <v>63</v>
      </c>
      <c r="BR438">
        <v>81</v>
      </c>
      <c r="BS438" t="s">
        <v>1350</v>
      </c>
      <c r="BT438" t="s">
        <v>1389</v>
      </c>
      <c r="BU438" t="s">
        <v>1824</v>
      </c>
      <c r="BV438" t="s">
        <v>1887</v>
      </c>
      <c r="BW438" t="s">
        <v>1818</v>
      </c>
      <c r="BX438" t="s">
        <v>2345</v>
      </c>
      <c r="BY438" s="44" t="str">
        <f t="shared" si="6"/>
        <v>Show location</v>
      </c>
    </row>
    <row r="439" spans="1:77" x14ac:dyDescent="0.3">
      <c r="A439" s="51" t="s">
        <v>1555</v>
      </c>
      <c r="B439" t="s">
        <v>2650</v>
      </c>
      <c r="C439" t="s">
        <v>2647</v>
      </c>
      <c r="D439" t="s">
        <v>2648</v>
      </c>
      <c r="E439" t="s">
        <v>102</v>
      </c>
      <c r="F439" t="s">
        <v>1350</v>
      </c>
      <c r="G439" t="s">
        <v>1474</v>
      </c>
      <c r="H439" t="s">
        <v>1824</v>
      </c>
      <c r="I439" t="s">
        <v>1389</v>
      </c>
      <c r="J439" t="s">
        <v>1551</v>
      </c>
      <c r="K439" t="s">
        <v>1887</v>
      </c>
      <c r="L439" t="s">
        <v>543</v>
      </c>
      <c r="M439" t="s">
        <v>544</v>
      </c>
      <c r="N439" t="s">
        <v>1470</v>
      </c>
      <c r="O439">
        <v>11.01362</v>
      </c>
      <c r="P439">
        <v>31.073119999999999</v>
      </c>
      <c r="Q439" t="s">
        <v>1</v>
      </c>
      <c r="R439" t="s">
        <v>95</v>
      </c>
      <c r="S439">
        <v>74</v>
      </c>
      <c r="T439">
        <v>592</v>
      </c>
      <c r="U439">
        <v>68</v>
      </c>
      <c r="V439">
        <v>408</v>
      </c>
      <c r="Y439">
        <v>68</v>
      </c>
      <c r="Z439">
        <v>408</v>
      </c>
      <c r="AI439" t="s">
        <v>1350</v>
      </c>
      <c r="AJ439" t="s">
        <v>1389</v>
      </c>
      <c r="AO439" t="s">
        <v>1745</v>
      </c>
      <c r="AP439" t="s">
        <v>1933</v>
      </c>
      <c r="AQ439" t="s">
        <v>1946</v>
      </c>
      <c r="AR439" t="s">
        <v>1471</v>
      </c>
      <c r="AT439">
        <v>68</v>
      </c>
      <c r="AZ439">
        <v>10</v>
      </c>
      <c r="BA439">
        <v>10</v>
      </c>
      <c r="BB439">
        <v>26</v>
      </c>
      <c r="BC439">
        <v>46</v>
      </c>
      <c r="BD439">
        <v>31</v>
      </c>
      <c r="BE439">
        <v>43</v>
      </c>
      <c r="BF439">
        <v>103</v>
      </c>
      <c r="BG439">
        <v>119</v>
      </c>
      <c r="BH439">
        <v>10</v>
      </c>
      <c r="BI439">
        <v>10</v>
      </c>
      <c r="BJ439" t="s">
        <v>1676</v>
      </c>
      <c r="BK439" t="s">
        <v>2</v>
      </c>
      <c r="BL439" t="s">
        <v>7</v>
      </c>
      <c r="BM439" t="s">
        <v>7</v>
      </c>
      <c r="BN439" t="s">
        <v>7</v>
      </c>
      <c r="BO439" t="s">
        <v>1480</v>
      </c>
      <c r="BP439">
        <v>773</v>
      </c>
      <c r="BQ439">
        <v>180</v>
      </c>
      <c r="BR439">
        <v>228</v>
      </c>
      <c r="BS439" t="s">
        <v>1350</v>
      </c>
      <c r="BT439" t="s">
        <v>1389</v>
      </c>
      <c r="BU439" t="s">
        <v>1814</v>
      </c>
      <c r="BV439" t="s">
        <v>1887</v>
      </c>
      <c r="BW439" t="s">
        <v>1816</v>
      </c>
      <c r="BX439" t="s">
        <v>2346</v>
      </c>
      <c r="BY439" s="44" t="str">
        <f t="shared" si="6"/>
        <v>Show location</v>
      </c>
    </row>
    <row r="440" spans="1:77" x14ac:dyDescent="0.3">
      <c r="A440" s="51" t="s">
        <v>1553</v>
      </c>
      <c r="B440" t="s">
        <v>2650</v>
      </c>
      <c r="C440" t="s">
        <v>2647</v>
      </c>
      <c r="D440" t="s">
        <v>2648</v>
      </c>
      <c r="E440" t="s">
        <v>102</v>
      </c>
      <c r="F440" t="s">
        <v>1350</v>
      </c>
      <c r="G440" t="s">
        <v>1474</v>
      </c>
      <c r="H440" t="s">
        <v>1824</v>
      </c>
      <c r="I440" t="s">
        <v>1389</v>
      </c>
      <c r="J440" t="s">
        <v>1551</v>
      </c>
      <c r="K440" t="s">
        <v>1887</v>
      </c>
      <c r="L440" t="s">
        <v>1107</v>
      </c>
      <c r="M440" t="s">
        <v>545</v>
      </c>
      <c r="N440" t="s">
        <v>1470</v>
      </c>
      <c r="O440">
        <v>10.85496</v>
      </c>
      <c r="P440">
        <v>30.93487</v>
      </c>
      <c r="Q440" t="s">
        <v>6</v>
      </c>
      <c r="R440" t="s">
        <v>1497</v>
      </c>
      <c r="S440">
        <v>108</v>
      </c>
      <c r="T440">
        <v>623</v>
      </c>
      <c r="U440">
        <v>106</v>
      </c>
      <c r="V440">
        <v>628</v>
      </c>
      <c r="Y440">
        <v>106</v>
      </c>
      <c r="Z440">
        <v>628</v>
      </c>
      <c r="AI440" t="s">
        <v>1350</v>
      </c>
      <c r="AJ440" t="s">
        <v>1389</v>
      </c>
      <c r="AO440" t="s">
        <v>1745</v>
      </c>
      <c r="AP440" t="s">
        <v>1933</v>
      </c>
      <c r="AQ440" t="s">
        <v>1946</v>
      </c>
      <c r="AR440" t="s">
        <v>1471</v>
      </c>
      <c r="AT440">
        <v>106</v>
      </c>
      <c r="AZ440">
        <v>11</v>
      </c>
      <c r="BA440">
        <v>16</v>
      </c>
      <c r="BB440">
        <v>80</v>
      </c>
      <c r="BC440">
        <v>90</v>
      </c>
      <c r="BD440">
        <v>90</v>
      </c>
      <c r="BE440">
        <v>95</v>
      </c>
      <c r="BF440">
        <v>64</v>
      </c>
      <c r="BG440">
        <v>160</v>
      </c>
      <c r="BH440">
        <v>11</v>
      </c>
      <c r="BI440">
        <v>11</v>
      </c>
      <c r="BJ440" t="s">
        <v>1676</v>
      </c>
      <c r="BK440" t="s">
        <v>2</v>
      </c>
      <c r="BL440" t="s">
        <v>7</v>
      </c>
      <c r="BM440" t="s">
        <v>7</v>
      </c>
      <c r="BN440" t="s">
        <v>7</v>
      </c>
      <c r="BO440" t="s">
        <v>1472</v>
      </c>
      <c r="BP440">
        <v>671</v>
      </c>
      <c r="BQ440">
        <v>256</v>
      </c>
      <c r="BR440">
        <v>372</v>
      </c>
      <c r="BS440" t="s">
        <v>1350</v>
      </c>
      <c r="BT440" t="s">
        <v>1389</v>
      </c>
      <c r="BU440" t="s">
        <v>1814</v>
      </c>
      <c r="BV440" t="s">
        <v>1887</v>
      </c>
      <c r="BW440" t="s">
        <v>1816</v>
      </c>
      <c r="BX440" t="s">
        <v>2336</v>
      </c>
      <c r="BY440" s="44" t="str">
        <f t="shared" si="6"/>
        <v>Show location</v>
      </c>
    </row>
    <row r="441" spans="1:77" x14ac:dyDescent="0.3">
      <c r="A441" s="51" t="s">
        <v>1555</v>
      </c>
      <c r="B441" t="s">
        <v>2650</v>
      </c>
      <c r="C441" t="s">
        <v>2647</v>
      </c>
      <c r="D441" t="s">
        <v>2648</v>
      </c>
      <c r="E441" t="s">
        <v>102</v>
      </c>
      <c r="F441" t="s">
        <v>1350</v>
      </c>
      <c r="G441" t="s">
        <v>1474</v>
      </c>
      <c r="H441" t="s">
        <v>1824</v>
      </c>
      <c r="I441" t="s">
        <v>1389</v>
      </c>
      <c r="J441" t="s">
        <v>1551</v>
      </c>
      <c r="K441" t="s">
        <v>1887</v>
      </c>
      <c r="L441" t="s">
        <v>1108</v>
      </c>
      <c r="M441" t="s">
        <v>546</v>
      </c>
      <c r="N441" t="s">
        <v>1470</v>
      </c>
      <c r="O441">
        <v>10.94449</v>
      </c>
      <c r="P441">
        <v>31.22373</v>
      </c>
      <c r="Q441" t="s">
        <v>1</v>
      </c>
      <c r="R441" t="s">
        <v>95</v>
      </c>
      <c r="S441">
        <v>36</v>
      </c>
      <c r="T441">
        <v>328</v>
      </c>
      <c r="U441">
        <v>62</v>
      </c>
      <c r="V441">
        <v>372</v>
      </c>
      <c r="Y441">
        <v>36</v>
      </c>
      <c r="Z441">
        <v>328</v>
      </c>
      <c r="AG441">
        <v>26</v>
      </c>
      <c r="AH441">
        <v>44</v>
      </c>
      <c r="AI441" t="s">
        <v>1350</v>
      </c>
      <c r="AJ441" t="s">
        <v>1389</v>
      </c>
      <c r="AO441" t="s">
        <v>1745</v>
      </c>
      <c r="AP441" t="s">
        <v>1933</v>
      </c>
      <c r="AQ441" t="s">
        <v>1946</v>
      </c>
      <c r="AR441" t="s">
        <v>1471</v>
      </c>
      <c r="AT441">
        <v>62</v>
      </c>
      <c r="AZ441">
        <v>10</v>
      </c>
      <c r="BA441">
        <v>10</v>
      </c>
      <c r="BB441">
        <v>20</v>
      </c>
      <c r="BC441">
        <v>36</v>
      </c>
      <c r="BD441">
        <v>25</v>
      </c>
      <c r="BE441">
        <v>42</v>
      </c>
      <c r="BF441">
        <v>102</v>
      </c>
      <c r="BG441">
        <v>107</v>
      </c>
      <c r="BH441">
        <v>10</v>
      </c>
      <c r="BI441">
        <v>10</v>
      </c>
      <c r="BJ441" t="s">
        <v>1676</v>
      </c>
      <c r="BK441" t="s">
        <v>2</v>
      </c>
      <c r="BL441" t="s">
        <v>7</v>
      </c>
      <c r="BM441" t="s">
        <v>7</v>
      </c>
      <c r="BN441" t="s">
        <v>7</v>
      </c>
      <c r="BO441" t="s">
        <v>1472</v>
      </c>
      <c r="BP441">
        <v>778</v>
      </c>
      <c r="BQ441">
        <v>167</v>
      </c>
      <c r="BR441">
        <v>205</v>
      </c>
      <c r="BS441" t="s">
        <v>1350</v>
      </c>
      <c r="BT441" t="s">
        <v>1389</v>
      </c>
      <c r="BU441" t="s">
        <v>1824</v>
      </c>
      <c r="BV441" t="s">
        <v>1887</v>
      </c>
      <c r="BW441" t="s">
        <v>1818</v>
      </c>
      <c r="BX441" t="s">
        <v>2347</v>
      </c>
      <c r="BY441" s="44" t="str">
        <f t="shared" si="6"/>
        <v>Show location</v>
      </c>
    </row>
    <row r="442" spans="1:77" x14ac:dyDescent="0.3">
      <c r="A442" s="51" t="s">
        <v>1554</v>
      </c>
      <c r="B442" t="s">
        <v>2650</v>
      </c>
      <c r="C442" t="s">
        <v>2647</v>
      </c>
      <c r="D442" t="s">
        <v>2648</v>
      </c>
      <c r="E442" t="s">
        <v>102</v>
      </c>
      <c r="F442" t="s">
        <v>1350</v>
      </c>
      <c r="G442" t="s">
        <v>1474</v>
      </c>
      <c r="H442" t="s">
        <v>1824</v>
      </c>
      <c r="I442" t="s">
        <v>1389</v>
      </c>
      <c r="J442" t="s">
        <v>1551</v>
      </c>
      <c r="K442" t="s">
        <v>1887</v>
      </c>
      <c r="L442" t="s">
        <v>66</v>
      </c>
      <c r="M442" t="s">
        <v>67</v>
      </c>
      <c r="N442" t="s">
        <v>1470</v>
      </c>
      <c r="O442">
        <v>10.8703</v>
      </c>
      <c r="P442">
        <v>30.822559999999999</v>
      </c>
      <c r="Q442" t="s">
        <v>1</v>
      </c>
      <c r="R442" t="s">
        <v>95</v>
      </c>
      <c r="S442">
        <v>335</v>
      </c>
      <c r="T442">
        <v>2134</v>
      </c>
      <c r="U442">
        <v>380</v>
      </c>
      <c r="V442">
        <v>2280</v>
      </c>
      <c r="Y442">
        <v>283</v>
      </c>
      <c r="Z442">
        <v>1770</v>
      </c>
      <c r="AA442">
        <v>52</v>
      </c>
      <c r="AB442">
        <v>364</v>
      </c>
      <c r="AG442">
        <v>45</v>
      </c>
      <c r="AH442">
        <v>146</v>
      </c>
      <c r="AI442" t="s">
        <v>1350</v>
      </c>
      <c r="AJ442" t="s">
        <v>1389</v>
      </c>
      <c r="AO442" t="s">
        <v>1745</v>
      </c>
      <c r="AP442" t="s">
        <v>1933</v>
      </c>
      <c r="AQ442" t="s">
        <v>1946</v>
      </c>
      <c r="AR442" t="s">
        <v>1471</v>
      </c>
      <c r="AT442">
        <v>380</v>
      </c>
      <c r="AZ442">
        <v>56</v>
      </c>
      <c r="BA442">
        <v>84</v>
      </c>
      <c r="BB442">
        <v>99</v>
      </c>
      <c r="BC442">
        <v>211</v>
      </c>
      <c r="BD442">
        <v>281</v>
      </c>
      <c r="BE442">
        <v>353</v>
      </c>
      <c r="BF442">
        <v>450</v>
      </c>
      <c r="BG442">
        <v>577</v>
      </c>
      <c r="BH442">
        <v>70</v>
      </c>
      <c r="BI442">
        <v>99</v>
      </c>
      <c r="BJ442" t="s">
        <v>1334</v>
      </c>
      <c r="BK442" t="s">
        <v>2</v>
      </c>
      <c r="BL442" t="s">
        <v>7</v>
      </c>
      <c r="BM442" t="s">
        <v>7</v>
      </c>
      <c r="BN442" t="s">
        <v>7</v>
      </c>
      <c r="BO442" t="s">
        <v>1472</v>
      </c>
      <c r="BP442">
        <v>15</v>
      </c>
      <c r="BQ442">
        <v>956</v>
      </c>
      <c r="BR442">
        <v>1324</v>
      </c>
      <c r="BS442" t="s">
        <v>1350</v>
      </c>
      <c r="BT442" t="s">
        <v>1389</v>
      </c>
      <c r="BU442" t="s">
        <v>1824</v>
      </c>
      <c r="BV442" t="s">
        <v>1887</v>
      </c>
      <c r="BW442" t="s">
        <v>1818</v>
      </c>
      <c r="BX442" t="s">
        <v>2342</v>
      </c>
      <c r="BY442" s="44" t="str">
        <f t="shared" si="6"/>
        <v>Show location</v>
      </c>
    </row>
    <row r="443" spans="1:77" x14ac:dyDescent="0.3">
      <c r="A443" s="51" t="s">
        <v>1553</v>
      </c>
      <c r="B443" t="s">
        <v>2650</v>
      </c>
      <c r="C443" t="s">
        <v>2647</v>
      </c>
      <c r="D443" t="s">
        <v>2648</v>
      </c>
      <c r="E443" t="s">
        <v>102</v>
      </c>
      <c r="F443" t="s">
        <v>1350</v>
      </c>
      <c r="G443" t="s">
        <v>1474</v>
      </c>
      <c r="H443" t="s">
        <v>1824</v>
      </c>
      <c r="I443" t="s">
        <v>1389</v>
      </c>
      <c r="J443" t="s">
        <v>1551</v>
      </c>
      <c r="K443" t="s">
        <v>1887</v>
      </c>
      <c r="L443" t="s">
        <v>1109</v>
      </c>
      <c r="M443" t="s">
        <v>68</v>
      </c>
      <c r="N443" t="s">
        <v>1470</v>
      </c>
      <c r="O443">
        <v>10.85046</v>
      </c>
      <c r="P443">
        <v>31.011389999999999</v>
      </c>
      <c r="Q443" t="s">
        <v>1</v>
      </c>
      <c r="R443" t="s">
        <v>1497</v>
      </c>
      <c r="S443">
        <v>152</v>
      </c>
      <c r="T443">
        <v>773</v>
      </c>
      <c r="U443">
        <v>223</v>
      </c>
      <c r="V443">
        <v>1760</v>
      </c>
      <c r="Y443">
        <v>152</v>
      </c>
      <c r="Z443">
        <v>773</v>
      </c>
      <c r="AG443">
        <v>71</v>
      </c>
      <c r="AH443">
        <v>987</v>
      </c>
      <c r="AI443" t="s">
        <v>1350</v>
      </c>
      <c r="AJ443" t="s">
        <v>1389</v>
      </c>
      <c r="AO443" t="s">
        <v>1745</v>
      </c>
      <c r="AP443" t="s">
        <v>1933</v>
      </c>
      <c r="AQ443" t="s">
        <v>1946</v>
      </c>
      <c r="AR443" t="s">
        <v>1471</v>
      </c>
      <c r="AT443">
        <v>223</v>
      </c>
      <c r="AZ443">
        <v>53</v>
      </c>
      <c r="BA443">
        <v>66</v>
      </c>
      <c r="BB443">
        <v>103</v>
      </c>
      <c r="BC443">
        <v>82</v>
      </c>
      <c r="BD443">
        <v>209</v>
      </c>
      <c r="BE443">
        <v>254</v>
      </c>
      <c r="BF443">
        <v>451</v>
      </c>
      <c r="BG443">
        <v>472</v>
      </c>
      <c r="BH443">
        <v>25</v>
      </c>
      <c r="BI443">
        <v>45</v>
      </c>
      <c r="BJ443" t="s">
        <v>1676</v>
      </c>
      <c r="BK443" t="s">
        <v>2</v>
      </c>
      <c r="BL443" t="s">
        <v>7</v>
      </c>
      <c r="BM443" t="s">
        <v>7</v>
      </c>
      <c r="BN443" t="s">
        <v>7</v>
      </c>
      <c r="BO443" t="s">
        <v>1472</v>
      </c>
      <c r="BP443">
        <v>675</v>
      </c>
      <c r="BQ443">
        <v>841</v>
      </c>
      <c r="BR443">
        <v>919</v>
      </c>
      <c r="BS443" t="s">
        <v>1350</v>
      </c>
      <c r="BT443" t="s">
        <v>1389</v>
      </c>
      <c r="BU443" t="s">
        <v>1824</v>
      </c>
      <c r="BV443" t="s">
        <v>1887</v>
      </c>
      <c r="BW443" t="s">
        <v>1818</v>
      </c>
      <c r="BX443" t="s">
        <v>2337</v>
      </c>
      <c r="BY443" s="44" t="str">
        <f t="shared" si="6"/>
        <v>Show location</v>
      </c>
    </row>
    <row r="444" spans="1:77" x14ac:dyDescent="0.3">
      <c r="A444" s="51" t="s">
        <v>1547</v>
      </c>
      <c r="B444" t="s">
        <v>2650</v>
      </c>
      <c r="C444" t="s">
        <v>2647</v>
      </c>
      <c r="D444" t="s">
        <v>2648</v>
      </c>
      <c r="E444" t="s">
        <v>102</v>
      </c>
      <c r="F444" t="s">
        <v>1350</v>
      </c>
      <c r="G444" t="s">
        <v>1474</v>
      </c>
      <c r="H444" t="s">
        <v>1824</v>
      </c>
      <c r="I444" t="s">
        <v>1389</v>
      </c>
      <c r="J444" t="s">
        <v>1551</v>
      </c>
      <c r="K444" t="s">
        <v>1887</v>
      </c>
      <c r="L444" t="s">
        <v>1110</v>
      </c>
      <c r="M444" t="s">
        <v>547</v>
      </c>
      <c r="N444" t="s">
        <v>1470</v>
      </c>
      <c r="O444">
        <v>10.97997</v>
      </c>
      <c r="P444">
        <v>31.023700000000002</v>
      </c>
      <c r="Q444" t="s">
        <v>6</v>
      </c>
      <c r="R444" t="s">
        <v>1497</v>
      </c>
      <c r="S444">
        <v>101</v>
      </c>
      <c r="T444">
        <v>584</v>
      </c>
      <c r="U444">
        <v>129</v>
      </c>
      <c r="V444">
        <v>552</v>
      </c>
      <c r="Y444">
        <v>129</v>
      </c>
      <c r="Z444">
        <v>552</v>
      </c>
      <c r="AI444" t="s">
        <v>1350</v>
      </c>
      <c r="AJ444" t="s">
        <v>1392</v>
      </c>
      <c r="AO444" t="s">
        <v>1745</v>
      </c>
      <c r="AP444" t="s">
        <v>1933</v>
      </c>
      <c r="AQ444" t="s">
        <v>1946</v>
      </c>
      <c r="AR444" t="s">
        <v>1471</v>
      </c>
      <c r="AT444">
        <v>129</v>
      </c>
      <c r="AZ444">
        <v>18</v>
      </c>
      <c r="BA444">
        <v>32</v>
      </c>
      <c r="BB444">
        <v>55</v>
      </c>
      <c r="BC444">
        <v>60</v>
      </c>
      <c r="BD444">
        <v>64</v>
      </c>
      <c r="BE444">
        <v>74</v>
      </c>
      <c r="BF444">
        <v>97</v>
      </c>
      <c r="BG444">
        <v>83</v>
      </c>
      <c r="BH444">
        <v>23</v>
      </c>
      <c r="BI444">
        <v>46</v>
      </c>
      <c r="BJ444" t="s">
        <v>1676</v>
      </c>
      <c r="BK444" t="s">
        <v>2</v>
      </c>
      <c r="BL444" t="s">
        <v>7</v>
      </c>
      <c r="BM444" t="s">
        <v>7</v>
      </c>
      <c r="BN444" t="s">
        <v>7</v>
      </c>
      <c r="BO444" t="s">
        <v>1472</v>
      </c>
      <c r="BP444">
        <v>670</v>
      </c>
      <c r="BQ444">
        <v>257</v>
      </c>
      <c r="BR444">
        <v>295</v>
      </c>
      <c r="BS444" t="s">
        <v>1350</v>
      </c>
      <c r="BT444" t="s">
        <v>1389</v>
      </c>
      <c r="BU444" t="s">
        <v>1824</v>
      </c>
      <c r="BV444" t="s">
        <v>1887</v>
      </c>
      <c r="BW444" t="s">
        <v>1818</v>
      </c>
      <c r="BX444" t="s">
        <v>2325</v>
      </c>
      <c r="BY444" s="44" t="str">
        <f t="shared" si="6"/>
        <v>Show location</v>
      </c>
    </row>
    <row r="445" spans="1:77" x14ac:dyDescent="0.3">
      <c r="A445" s="51" t="s">
        <v>1553</v>
      </c>
      <c r="B445" t="s">
        <v>2650</v>
      </c>
      <c r="C445" t="s">
        <v>2647</v>
      </c>
      <c r="D445" t="s">
        <v>2648</v>
      </c>
      <c r="E445" t="s">
        <v>102</v>
      </c>
      <c r="F445" t="s">
        <v>1350</v>
      </c>
      <c r="G445" t="s">
        <v>1474</v>
      </c>
      <c r="H445" t="s">
        <v>1824</v>
      </c>
      <c r="I445" t="s">
        <v>1389</v>
      </c>
      <c r="J445" t="s">
        <v>1551</v>
      </c>
      <c r="K445" t="s">
        <v>1887</v>
      </c>
      <c r="L445" t="s">
        <v>1111</v>
      </c>
      <c r="M445" t="s">
        <v>548</v>
      </c>
      <c r="N445" t="s">
        <v>1470</v>
      </c>
      <c r="O445">
        <v>11.01807</v>
      </c>
      <c r="P445">
        <v>30.003309999999999</v>
      </c>
      <c r="Q445" t="s">
        <v>1</v>
      </c>
      <c r="R445" t="s">
        <v>95</v>
      </c>
      <c r="S445">
        <v>35</v>
      </c>
      <c r="T445">
        <v>211</v>
      </c>
      <c r="U445">
        <v>9</v>
      </c>
      <c r="V445">
        <v>80</v>
      </c>
      <c r="Y445">
        <v>9</v>
      </c>
      <c r="Z445">
        <v>80</v>
      </c>
      <c r="AI445" t="s">
        <v>1350</v>
      </c>
      <c r="AJ445" t="s">
        <v>1389</v>
      </c>
      <c r="AO445" t="s">
        <v>1745</v>
      </c>
      <c r="AP445" t="s">
        <v>1933</v>
      </c>
      <c r="AQ445" t="s">
        <v>1946</v>
      </c>
      <c r="AR445" t="s">
        <v>1471</v>
      </c>
      <c r="AT445">
        <v>9</v>
      </c>
      <c r="AZ445">
        <v>6</v>
      </c>
      <c r="BA445">
        <v>3</v>
      </c>
      <c r="BB445">
        <v>2</v>
      </c>
      <c r="BC445">
        <v>7</v>
      </c>
      <c r="BD445">
        <v>11</v>
      </c>
      <c r="BE445">
        <v>24</v>
      </c>
      <c r="BF445">
        <v>10</v>
      </c>
      <c r="BG445">
        <v>12</v>
      </c>
      <c r="BH445">
        <v>2</v>
      </c>
      <c r="BI445">
        <v>3</v>
      </c>
      <c r="BJ445" t="s">
        <v>1676</v>
      </c>
      <c r="BK445" t="s">
        <v>2</v>
      </c>
      <c r="BL445" t="s">
        <v>7</v>
      </c>
      <c r="BM445" t="s">
        <v>7</v>
      </c>
      <c r="BN445" t="s">
        <v>7</v>
      </c>
      <c r="BO445" t="s">
        <v>1480</v>
      </c>
      <c r="BP445">
        <v>637</v>
      </c>
      <c r="BQ445">
        <v>31</v>
      </c>
      <c r="BR445">
        <v>49</v>
      </c>
      <c r="BS445" t="s">
        <v>1350</v>
      </c>
      <c r="BT445" t="s">
        <v>1389</v>
      </c>
      <c r="BU445" t="s">
        <v>1814</v>
      </c>
      <c r="BV445" t="s">
        <v>1887</v>
      </c>
      <c r="BW445" t="s">
        <v>1816</v>
      </c>
      <c r="BX445" t="s">
        <v>2338</v>
      </c>
      <c r="BY445" s="44" t="str">
        <f t="shared" si="6"/>
        <v>Show location</v>
      </c>
    </row>
    <row r="446" spans="1:77" x14ac:dyDescent="0.3">
      <c r="A446" s="51" t="s">
        <v>1553</v>
      </c>
      <c r="B446" t="s">
        <v>2650</v>
      </c>
      <c r="C446" t="s">
        <v>2647</v>
      </c>
      <c r="D446" t="s">
        <v>2648</v>
      </c>
      <c r="E446" t="s">
        <v>102</v>
      </c>
      <c r="F446" t="s">
        <v>1350</v>
      </c>
      <c r="G446" t="s">
        <v>1474</v>
      </c>
      <c r="H446" t="s">
        <v>1824</v>
      </c>
      <c r="I446" t="s">
        <v>1389</v>
      </c>
      <c r="J446" t="s">
        <v>1551</v>
      </c>
      <c r="K446" t="s">
        <v>1887</v>
      </c>
      <c r="L446" t="s">
        <v>1112</v>
      </c>
      <c r="M446" t="s">
        <v>549</v>
      </c>
      <c r="N446" t="s">
        <v>1470</v>
      </c>
      <c r="O446">
        <v>10.40878</v>
      </c>
      <c r="P446">
        <v>31.176770999999999</v>
      </c>
      <c r="Q446" t="s">
        <v>1</v>
      </c>
      <c r="R446" t="s">
        <v>1497</v>
      </c>
      <c r="S446">
        <v>127</v>
      </c>
      <c r="T446">
        <v>859</v>
      </c>
      <c r="U446">
        <v>236</v>
      </c>
      <c r="V446">
        <v>2097</v>
      </c>
      <c r="Y446">
        <v>127</v>
      </c>
      <c r="Z446">
        <v>859</v>
      </c>
      <c r="AG446">
        <v>109</v>
      </c>
      <c r="AH446">
        <v>1238</v>
      </c>
      <c r="AI446" t="s">
        <v>1350</v>
      </c>
      <c r="AJ446" t="s">
        <v>1389</v>
      </c>
      <c r="AO446" t="s">
        <v>1745</v>
      </c>
      <c r="AP446" t="s">
        <v>1933</v>
      </c>
      <c r="AQ446" t="s">
        <v>1946</v>
      </c>
      <c r="AR446" t="s">
        <v>1471</v>
      </c>
      <c r="AT446">
        <v>236</v>
      </c>
      <c r="AZ446">
        <v>20</v>
      </c>
      <c r="BA446">
        <v>40</v>
      </c>
      <c r="BB446">
        <v>260</v>
      </c>
      <c r="BC446">
        <v>350</v>
      </c>
      <c r="BD446">
        <v>340</v>
      </c>
      <c r="BE446">
        <v>417</v>
      </c>
      <c r="BF446">
        <v>230</v>
      </c>
      <c r="BG446">
        <v>220</v>
      </c>
      <c r="BH446">
        <v>70</v>
      </c>
      <c r="BI446">
        <v>150</v>
      </c>
      <c r="BJ446" t="s">
        <v>1676</v>
      </c>
      <c r="BK446" t="s">
        <v>2</v>
      </c>
      <c r="BL446" t="s">
        <v>7</v>
      </c>
      <c r="BM446" t="s">
        <v>7</v>
      </c>
      <c r="BN446" t="s">
        <v>7</v>
      </c>
      <c r="BO446" t="s">
        <v>1472</v>
      </c>
      <c r="BP446">
        <v>673</v>
      </c>
      <c r="BQ446">
        <v>920</v>
      </c>
      <c r="BR446">
        <v>1177</v>
      </c>
      <c r="BS446" t="s">
        <v>1350</v>
      </c>
      <c r="BT446" t="s">
        <v>1389</v>
      </c>
      <c r="BU446" t="s">
        <v>1814</v>
      </c>
      <c r="BV446" t="s">
        <v>1887</v>
      </c>
      <c r="BW446" t="s">
        <v>1816</v>
      </c>
      <c r="BX446" t="s">
        <v>2339</v>
      </c>
      <c r="BY446" s="44" t="str">
        <f t="shared" si="6"/>
        <v>Show location</v>
      </c>
    </row>
    <row r="447" spans="1:77" x14ac:dyDescent="0.3">
      <c r="A447" s="51" t="s">
        <v>1626</v>
      </c>
      <c r="B447" t="s">
        <v>2650</v>
      </c>
      <c r="C447" t="s">
        <v>2647</v>
      </c>
      <c r="D447" t="s">
        <v>2648</v>
      </c>
      <c r="E447" t="s">
        <v>102</v>
      </c>
      <c r="F447" t="s">
        <v>1350</v>
      </c>
      <c r="G447" t="s">
        <v>1474</v>
      </c>
      <c r="H447" t="s">
        <v>1824</v>
      </c>
      <c r="I447" t="s">
        <v>1390</v>
      </c>
      <c r="J447" t="s">
        <v>1627</v>
      </c>
      <c r="K447" t="s">
        <v>1825</v>
      </c>
      <c r="L447" t="s">
        <v>1113</v>
      </c>
      <c r="M447" t="s">
        <v>550</v>
      </c>
      <c r="N447" t="s">
        <v>1470</v>
      </c>
      <c r="O447">
        <v>11.94139</v>
      </c>
      <c r="P447">
        <v>30.035830000000001</v>
      </c>
      <c r="Q447" t="s">
        <v>6</v>
      </c>
      <c r="R447" t="s">
        <v>1497</v>
      </c>
      <c r="U447">
        <v>117</v>
      </c>
      <c r="V447">
        <v>698</v>
      </c>
      <c r="W447">
        <v>9</v>
      </c>
      <c r="X447">
        <v>51</v>
      </c>
      <c r="Y447">
        <v>5</v>
      </c>
      <c r="Z447">
        <v>28</v>
      </c>
      <c r="AA447">
        <v>3</v>
      </c>
      <c r="AB447">
        <v>16</v>
      </c>
      <c r="AC447">
        <v>4</v>
      </c>
      <c r="AD447">
        <v>29</v>
      </c>
      <c r="AE447">
        <v>76</v>
      </c>
      <c r="AF447">
        <v>453</v>
      </c>
      <c r="AG447">
        <v>20</v>
      </c>
      <c r="AH447">
        <v>121</v>
      </c>
      <c r="AI447" t="s">
        <v>1350</v>
      </c>
      <c r="AJ447" t="s">
        <v>1702</v>
      </c>
      <c r="AO447" t="s">
        <v>1745</v>
      </c>
      <c r="AP447" t="s">
        <v>1933</v>
      </c>
      <c r="AQ447" t="s">
        <v>1934</v>
      </c>
      <c r="AR447" t="s">
        <v>1471</v>
      </c>
      <c r="AT447">
        <v>117</v>
      </c>
      <c r="AZ447">
        <v>63</v>
      </c>
      <c r="BA447">
        <v>93</v>
      </c>
      <c r="BB447">
        <v>40</v>
      </c>
      <c r="BC447">
        <v>138</v>
      </c>
      <c r="BD447">
        <v>103</v>
      </c>
      <c r="BE447">
        <v>84</v>
      </c>
      <c r="BF447">
        <v>57</v>
      </c>
      <c r="BG447">
        <v>32</v>
      </c>
      <c r="BH447">
        <v>52</v>
      </c>
      <c r="BI447">
        <v>36</v>
      </c>
      <c r="BJ447" t="s">
        <v>1334</v>
      </c>
      <c r="BK447" t="s">
        <v>2</v>
      </c>
      <c r="BL447" t="s">
        <v>5</v>
      </c>
      <c r="BM447" t="s">
        <v>5</v>
      </c>
      <c r="BN447" t="s">
        <v>5</v>
      </c>
      <c r="BO447" t="s">
        <v>1480</v>
      </c>
      <c r="BP447">
        <v>1760</v>
      </c>
      <c r="BQ447">
        <v>315</v>
      </c>
      <c r="BR447">
        <v>383</v>
      </c>
      <c r="BS447" t="s">
        <v>1350</v>
      </c>
      <c r="BT447" t="s">
        <v>1390</v>
      </c>
      <c r="BU447" t="s">
        <v>1824</v>
      </c>
      <c r="BV447" t="s">
        <v>1825</v>
      </c>
      <c r="BW447" t="s">
        <v>1818</v>
      </c>
      <c r="BX447" t="s">
        <v>1935</v>
      </c>
      <c r="BY447" s="44" t="str">
        <f t="shared" si="6"/>
        <v>Show location</v>
      </c>
    </row>
    <row r="448" spans="1:77" x14ac:dyDescent="0.3">
      <c r="A448" s="51" t="s">
        <v>1514</v>
      </c>
      <c r="B448" t="s">
        <v>2650</v>
      </c>
      <c r="C448" t="s">
        <v>2647</v>
      </c>
      <c r="D448" t="s">
        <v>2648</v>
      </c>
      <c r="E448" t="s">
        <v>102</v>
      </c>
      <c r="F448" t="s">
        <v>1350</v>
      </c>
      <c r="G448" t="s">
        <v>1474</v>
      </c>
      <c r="H448" t="s">
        <v>1824</v>
      </c>
      <c r="I448" t="s">
        <v>1390</v>
      </c>
      <c r="J448" t="s">
        <v>1627</v>
      </c>
      <c r="K448" t="s">
        <v>1825</v>
      </c>
      <c r="L448" t="s">
        <v>1114</v>
      </c>
      <c r="M448" t="s">
        <v>551</v>
      </c>
      <c r="N448" t="s">
        <v>1470</v>
      </c>
      <c r="O448">
        <v>11.95316</v>
      </c>
      <c r="P448">
        <v>30.02167</v>
      </c>
      <c r="Q448" t="s">
        <v>6</v>
      </c>
      <c r="R448" t="s">
        <v>1497</v>
      </c>
      <c r="S448">
        <v>380</v>
      </c>
      <c r="T448">
        <v>1300</v>
      </c>
      <c r="U448">
        <v>49</v>
      </c>
      <c r="V448">
        <v>284</v>
      </c>
      <c r="AE448">
        <v>31</v>
      </c>
      <c r="AF448">
        <v>179</v>
      </c>
      <c r="AG448">
        <v>18</v>
      </c>
      <c r="AH448">
        <v>105</v>
      </c>
      <c r="AI448" t="s">
        <v>1350</v>
      </c>
      <c r="AJ448" t="s">
        <v>1390</v>
      </c>
      <c r="AK448" t="s">
        <v>1350</v>
      </c>
      <c r="AL448" t="s">
        <v>1702</v>
      </c>
      <c r="AM448" t="s">
        <v>1350</v>
      </c>
      <c r="AN448" t="s">
        <v>1692</v>
      </c>
      <c r="AO448" t="s">
        <v>1745</v>
      </c>
      <c r="AP448" t="s">
        <v>1939</v>
      </c>
      <c r="AQ448" t="s">
        <v>1933</v>
      </c>
      <c r="AR448" t="s">
        <v>1471</v>
      </c>
      <c r="AT448">
        <v>49</v>
      </c>
      <c r="AZ448">
        <v>12</v>
      </c>
      <c r="BA448">
        <v>21</v>
      </c>
      <c r="BB448">
        <v>8</v>
      </c>
      <c r="BC448">
        <v>29</v>
      </c>
      <c r="BD448">
        <v>41</v>
      </c>
      <c r="BE448">
        <v>63</v>
      </c>
      <c r="BF448">
        <v>37</v>
      </c>
      <c r="BG448">
        <v>45</v>
      </c>
      <c r="BH448">
        <v>16</v>
      </c>
      <c r="BI448">
        <v>12</v>
      </c>
      <c r="BJ448" t="s">
        <v>1334</v>
      </c>
      <c r="BK448" t="s">
        <v>2</v>
      </c>
      <c r="BL448" t="s">
        <v>5</v>
      </c>
      <c r="BM448" t="s">
        <v>5</v>
      </c>
      <c r="BN448" t="s">
        <v>5</v>
      </c>
      <c r="BO448" t="s">
        <v>1509</v>
      </c>
      <c r="BP448">
        <v>1765</v>
      </c>
      <c r="BQ448">
        <v>114</v>
      </c>
      <c r="BR448">
        <v>170</v>
      </c>
      <c r="BS448" t="s">
        <v>1350</v>
      </c>
      <c r="BT448" t="s">
        <v>1390</v>
      </c>
      <c r="BU448" t="s">
        <v>1824</v>
      </c>
      <c r="BV448" t="s">
        <v>1825</v>
      </c>
      <c r="BW448" t="s">
        <v>1818</v>
      </c>
      <c r="BX448" t="s">
        <v>2118</v>
      </c>
      <c r="BY448" s="44" t="str">
        <f t="shared" si="6"/>
        <v>Show location</v>
      </c>
    </row>
    <row r="449" spans="1:77" x14ac:dyDescent="0.3">
      <c r="A449" s="51" t="s">
        <v>1518</v>
      </c>
      <c r="B449" t="s">
        <v>2650</v>
      </c>
      <c r="C449" t="s">
        <v>2647</v>
      </c>
      <c r="D449" t="s">
        <v>2648</v>
      </c>
      <c r="E449" t="s">
        <v>102</v>
      </c>
      <c r="F449" t="s">
        <v>1350</v>
      </c>
      <c r="G449" t="s">
        <v>1474</v>
      </c>
      <c r="H449" t="s">
        <v>1824</v>
      </c>
      <c r="I449" t="s">
        <v>1390</v>
      </c>
      <c r="J449" t="s">
        <v>1627</v>
      </c>
      <c r="K449" t="s">
        <v>1825</v>
      </c>
      <c r="L449" t="s">
        <v>1115</v>
      </c>
      <c r="M449" t="s">
        <v>552</v>
      </c>
      <c r="N449" t="s">
        <v>1470</v>
      </c>
      <c r="O449">
        <v>11.951790000000001</v>
      </c>
      <c r="P449">
        <v>30.019439999999999</v>
      </c>
      <c r="Q449" t="s">
        <v>6</v>
      </c>
      <c r="R449" t="s">
        <v>96</v>
      </c>
      <c r="U449">
        <v>45</v>
      </c>
      <c r="V449">
        <v>253</v>
      </c>
      <c r="AE449">
        <v>31</v>
      </c>
      <c r="AF449">
        <v>179</v>
      </c>
      <c r="AG449">
        <v>14</v>
      </c>
      <c r="AH449">
        <v>74</v>
      </c>
      <c r="AI449" t="s">
        <v>1350</v>
      </c>
      <c r="AJ449" t="s">
        <v>1795</v>
      </c>
      <c r="AK449" t="s">
        <v>1350</v>
      </c>
      <c r="AL449" t="s">
        <v>1702</v>
      </c>
      <c r="AO449" t="s">
        <v>1933</v>
      </c>
      <c r="AP449" t="s">
        <v>1939</v>
      </c>
      <c r="AQ449" t="s">
        <v>1745</v>
      </c>
      <c r="AR449" t="s">
        <v>1471</v>
      </c>
      <c r="AT449">
        <v>45</v>
      </c>
      <c r="AZ449">
        <v>16</v>
      </c>
      <c r="BA449">
        <v>8</v>
      </c>
      <c r="BB449">
        <v>0</v>
      </c>
      <c r="BC449">
        <v>20</v>
      </c>
      <c r="BD449">
        <v>8</v>
      </c>
      <c r="BE449">
        <v>53</v>
      </c>
      <c r="BF449">
        <v>36</v>
      </c>
      <c r="BG449">
        <v>44</v>
      </c>
      <c r="BH449">
        <v>64</v>
      </c>
      <c r="BI449">
        <v>4</v>
      </c>
      <c r="BJ449" t="s">
        <v>1334</v>
      </c>
      <c r="BK449" t="s">
        <v>2</v>
      </c>
      <c r="BL449" t="s">
        <v>5</v>
      </c>
      <c r="BM449" t="s">
        <v>5</v>
      </c>
      <c r="BN449" t="s">
        <v>5</v>
      </c>
      <c r="BO449" t="s">
        <v>1480</v>
      </c>
      <c r="BP449">
        <v>1767</v>
      </c>
      <c r="BQ449">
        <v>124</v>
      </c>
      <c r="BR449">
        <v>129</v>
      </c>
      <c r="BS449" t="s">
        <v>1350</v>
      </c>
      <c r="BT449" t="s">
        <v>1390</v>
      </c>
      <c r="BU449" t="s">
        <v>1824</v>
      </c>
      <c r="BV449" t="s">
        <v>1825</v>
      </c>
      <c r="BW449" t="s">
        <v>1818</v>
      </c>
      <c r="BX449" t="s">
        <v>2147</v>
      </c>
      <c r="BY449" s="44" t="str">
        <f t="shared" si="6"/>
        <v>Show location</v>
      </c>
    </row>
    <row r="450" spans="1:77" x14ac:dyDescent="0.3">
      <c r="A450" s="51" t="s">
        <v>1502</v>
      </c>
      <c r="B450" t="s">
        <v>2650</v>
      </c>
      <c r="C450" t="s">
        <v>2647</v>
      </c>
      <c r="D450" t="s">
        <v>2648</v>
      </c>
      <c r="E450" t="s">
        <v>102</v>
      </c>
      <c r="F450" t="s">
        <v>1350</v>
      </c>
      <c r="G450" t="s">
        <v>1474</v>
      </c>
      <c r="H450" t="s">
        <v>1824</v>
      </c>
      <c r="I450" t="s">
        <v>1390</v>
      </c>
      <c r="J450" t="s">
        <v>1627</v>
      </c>
      <c r="K450" t="s">
        <v>1825</v>
      </c>
      <c r="L450" t="s">
        <v>1116</v>
      </c>
      <c r="M450" t="s">
        <v>553</v>
      </c>
      <c r="N450" t="s">
        <v>1470</v>
      </c>
      <c r="O450">
        <v>11.951790000000001</v>
      </c>
      <c r="P450">
        <v>30.019439999999999</v>
      </c>
      <c r="Q450" t="s">
        <v>6</v>
      </c>
      <c r="R450" t="s">
        <v>96</v>
      </c>
      <c r="U450">
        <v>37</v>
      </c>
      <c r="V450">
        <v>208</v>
      </c>
      <c r="AE450">
        <v>37</v>
      </c>
      <c r="AF450">
        <v>208</v>
      </c>
      <c r="AI450" t="s">
        <v>1350</v>
      </c>
      <c r="AJ450" t="s">
        <v>1391</v>
      </c>
      <c r="AK450" t="s">
        <v>1350</v>
      </c>
      <c r="AL450" t="s">
        <v>1702</v>
      </c>
      <c r="AM450" t="s">
        <v>1350</v>
      </c>
      <c r="AN450" t="s">
        <v>1795</v>
      </c>
      <c r="AO450" t="s">
        <v>1933</v>
      </c>
      <c r="AP450" t="s">
        <v>1939</v>
      </c>
      <c r="AQ450" t="s">
        <v>1946</v>
      </c>
      <c r="AR450" t="s">
        <v>1471</v>
      </c>
      <c r="AT450">
        <v>37</v>
      </c>
      <c r="AZ450">
        <v>9</v>
      </c>
      <c r="BA450">
        <v>15</v>
      </c>
      <c r="BB450">
        <v>6</v>
      </c>
      <c r="BC450">
        <v>21</v>
      </c>
      <c r="BD450">
        <v>30</v>
      </c>
      <c r="BE450">
        <v>46</v>
      </c>
      <c r="BF450">
        <v>27</v>
      </c>
      <c r="BG450">
        <v>33</v>
      </c>
      <c r="BH450">
        <v>12</v>
      </c>
      <c r="BI450">
        <v>9</v>
      </c>
      <c r="BJ450" t="s">
        <v>1334</v>
      </c>
      <c r="BK450" t="s">
        <v>2</v>
      </c>
      <c r="BL450" t="s">
        <v>5</v>
      </c>
      <c r="BM450" t="s">
        <v>5</v>
      </c>
      <c r="BN450" t="s">
        <v>5</v>
      </c>
      <c r="BO450" t="s">
        <v>1472</v>
      </c>
      <c r="BP450">
        <v>1766</v>
      </c>
      <c r="BQ450">
        <v>84</v>
      </c>
      <c r="BR450">
        <v>124</v>
      </c>
      <c r="BS450" t="s">
        <v>1350</v>
      </c>
      <c r="BT450" t="s">
        <v>1390</v>
      </c>
      <c r="BU450" t="s">
        <v>1824</v>
      </c>
      <c r="BV450" t="s">
        <v>1825</v>
      </c>
      <c r="BW450" t="s">
        <v>1818</v>
      </c>
      <c r="BX450" t="s">
        <v>2038</v>
      </c>
      <c r="BY450" s="44" t="str">
        <f t="shared" ref="BY450:BY513" si="7">HYPERLINK(CONCATENATE("http://maps.google.com/?t=k&amp;q=",O451,",",P451),"Show location")</f>
        <v>Show location</v>
      </c>
    </row>
    <row r="451" spans="1:77" x14ac:dyDescent="0.3">
      <c r="A451" s="51" t="s">
        <v>1494</v>
      </c>
      <c r="B451" t="s">
        <v>2650</v>
      </c>
      <c r="C451" t="s">
        <v>2647</v>
      </c>
      <c r="D451" t="s">
        <v>2648</v>
      </c>
      <c r="E451" t="s">
        <v>102</v>
      </c>
      <c r="F451" t="s">
        <v>1350</v>
      </c>
      <c r="G451" t="s">
        <v>1474</v>
      </c>
      <c r="H451" t="s">
        <v>1824</v>
      </c>
      <c r="I451" t="s">
        <v>1390</v>
      </c>
      <c r="J451" t="s">
        <v>1627</v>
      </c>
      <c r="K451" t="s">
        <v>1825</v>
      </c>
      <c r="L451" t="s">
        <v>1117</v>
      </c>
      <c r="M451" t="s">
        <v>554</v>
      </c>
      <c r="N451" t="s">
        <v>1470</v>
      </c>
      <c r="O451">
        <v>11.951790000000001</v>
      </c>
      <c r="P451">
        <v>30.019439999999999</v>
      </c>
      <c r="Q451" t="s">
        <v>6</v>
      </c>
      <c r="R451" t="s">
        <v>96</v>
      </c>
      <c r="U451">
        <v>32</v>
      </c>
      <c r="V451">
        <v>191</v>
      </c>
      <c r="AE451">
        <v>11</v>
      </c>
      <c r="AF451">
        <v>62</v>
      </c>
      <c r="AG451">
        <v>21</v>
      </c>
      <c r="AH451">
        <v>129</v>
      </c>
      <c r="AI451" t="s">
        <v>1350</v>
      </c>
      <c r="AJ451" t="s">
        <v>1702</v>
      </c>
      <c r="AK451" t="s">
        <v>1350</v>
      </c>
      <c r="AL451" t="s">
        <v>1391</v>
      </c>
      <c r="AM451" t="s">
        <v>1350</v>
      </c>
      <c r="AN451" t="s">
        <v>1390</v>
      </c>
      <c r="AO451" t="s">
        <v>1933</v>
      </c>
      <c r="AP451" t="s">
        <v>1939</v>
      </c>
      <c r="AQ451" t="s">
        <v>1946</v>
      </c>
      <c r="AR451" t="s">
        <v>1471</v>
      </c>
      <c r="AT451">
        <v>32</v>
      </c>
      <c r="AZ451">
        <v>2</v>
      </c>
      <c r="BA451">
        <v>49</v>
      </c>
      <c r="BB451">
        <v>3</v>
      </c>
      <c r="BC451">
        <v>10</v>
      </c>
      <c r="BD451">
        <v>14</v>
      </c>
      <c r="BE451">
        <v>25</v>
      </c>
      <c r="BF451">
        <v>18</v>
      </c>
      <c r="BG451">
        <v>66</v>
      </c>
      <c r="BH451">
        <v>3</v>
      </c>
      <c r="BI451">
        <v>1</v>
      </c>
      <c r="BJ451" t="s">
        <v>1334</v>
      </c>
      <c r="BK451" t="s">
        <v>2</v>
      </c>
      <c r="BL451" t="s">
        <v>5</v>
      </c>
      <c r="BM451" t="s">
        <v>5</v>
      </c>
      <c r="BN451" t="s">
        <v>5</v>
      </c>
      <c r="BO451" t="s">
        <v>1509</v>
      </c>
      <c r="BP451">
        <v>1763</v>
      </c>
      <c r="BQ451">
        <v>40</v>
      </c>
      <c r="BR451">
        <v>151</v>
      </c>
      <c r="BS451" t="s">
        <v>1350</v>
      </c>
      <c r="BT451" t="s">
        <v>1390</v>
      </c>
      <c r="BU451" t="s">
        <v>1824</v>
      </c>
      <c r="BV451" t="s">
        <v>1825</v>
      </c>
      <c r="BW451" t="s">
        <v>1818</v>
      </c>
      <c r="BX451" t="s">
        <v>2104</v>
      </c>
      <c r="BY451" s="44" t="str">
        <f t="shared" si="7"/>
        <v>Show location</v>
      </c>
    </row>
    <row r="452" spans="1:77" x14ac:dyDescent="0.3">
      <c r="A452" s="51" t="s">
        <v>1541</v>
      </c>
      <c r="B452" t="s">
        <v>2650</v>
      </c>
      <c r="C452" t="s">
        <v>2647</v>
      </c>
      <c r="D452" t="s">
        <v>2648</v>
      </c>
      <c r="E452" t="s">
        <v>102</v>
      </c>
      <c r="F452" t="s">
        <v>1350</v>
      </c>
      <c r="G452" t="s">
        <v>1474</v>
      </c>
      <c r="H452" t="s">
        <v>1824</v>
      </c>
      <c r="I452" t="s">
        <v>1390</v>
      </c>
      <c r="J452" t="s">
        <v>1529</v>
      </c>
      <c r="K452" t="s">
        <v>1825</v>
      </c>
      <c r="L452" t="s">
        <v>1118</v>
      </c>
      <c r="M452" t="s">
        <v>555</v>
      </c>
      <c r="N452" t="s">
        <v>1493</v>
      </c>
      <c r="O452">
        <v>11.848750000000001</v>
      </c>
      <c r="P452">
        <v>30.546060000000001</v>
      </c>
      <c r="Q452" t="s">
        <v>1</v>
      </c>
      <c r="R452" t="s">
        <v>95</v>
      </c>
      <c r="S452">
        <v>90</v>
      </c>
      <c r="T452">
        <v>450</v>
      </c>
      <c r="U452">
        <v>20</v>
      </c>
      <c r="V452">
        <v>120</v>
      </c>
      <c r="AE452">
        <v>20</v>
      </c>
      <c r="AF452">
        <v>120</v>
      </c>
      <c r="AI452" t="s">
        <v>1350</v>
      </c>
      <c r="AJ452" t="s">
        <v>1702</v>
      </c>
      <c r="AK452" t="s">
        <v>1350</v>
      </c>
      <c r="AL452" t="s">
        <v>1390</v>
      </c>
      <c r="AM452" t="s">
        <v>1350</v>
      </c>
      <c r="AO452" t="s">
        <v>1933</v>
      </c>
      <c r="AP452" t="s">
        <v>1745</v>
      </c>
      <c r="AQ452" t="s">
        <v>1946</v>
      </c>
      <c r="AR452" t="s">
        <v>1471</v>
      </c>
      <c r="AT452">
        <v>20</v>
      </c>
      <c r="AZ452">
        <v>2</v>
      </c>
      <c r="BA452">
        <v>4</v>
      </c>
      <c r="BB452">
        <v>3</v>
      </c>
      <c r="BC452">
        <v>4</v>
      </c>
      <c r="BD452">
        <v>18</v>
      </c>
      <c r="BE452">
        <v>15</v>
      </c>
      <c r="BF452">
        <v>25</v>
      </c>
      <c r="BG452">
        <v>40</v>
      </c>
      <c r="BH452">
        <v>5</v>
      </c>
      <c r="BI452">
        <v>4</v>
      </c>
      <c r="BJ452" t="s">
        <v>1334</v>
      </c>
      <c r="BK452" t="s">
        <v>2</v>
      </c>
      <c r="BL452" t="s">
        <v>5</v>
      </c>
      <c r="BM452" t="s">
        <v>5</v>
      </c>
      <c r="BN452" t="s">
        <v>5</v>
      </c>
      <c r="BO452" t="s">
        <v>1480</v>
      </c>
      <c r="BP452">
        <v>1762</v>
      </c>
      <c r="BQ452">
        <v>53</v>
      </c>
      <c r="BR452">
        <v>67</v>
      </c>
      <c r="BS452" t="s">
        <v>1350</v>
      </c>
      <c r="BT452" t="s">
        <v>1702</v>
      </c>
      <c r="BU452" t="s">
        <v>1824</v>
      </c>
      <c r="BV452" t="s">
        <v>1881</v>
      </c>
      <c r="BW452" t="s">
        <v>1818</v>
      </c>
      <c r="BX452" t="s">
        <v>2302</v>
      </c>
      <c r="BY452" s="44" t="str">
        <f t="shared" si="7"/>
        <v>Show location</v>
      </c>
    </row>
    <row r="453" spans="1:77" x14ac:dyDescent="0.3">
      <c r="A453" s="51" t="s">
        <v>1520</v>
      </c>
      <c r="B453" t="s">
        <v>2650</v>
      </c>
      <c r="C453" t="s">
        <v>2647</v>
      </c>
      <c r="D453" t="s">
        <v>2648</v>
      </c>
      <c r="E453" t="s">
        <v>102</v>
      </c>
      <c r="F453" t="s">
        <v>1350</v>
      </c>
      <c r="G453" t="s">
        <v>1474</v>
      </c>
      <c r="H453" t="s">
        <v>1824</v>
      </c>
      <c r="I453" t="s">
        <v>1390</v>
      </c>
      <c r="J453" t="s">
        <v>1627</v>
      </c>
      <c r="K453" t="s">
        <v>1825</v>
      </c>
      <c r="L453" t="s">
        <v>1119</v>
      </c>
      <c r="M453" t="s">
        <v>556</v>
      </c>
      <c r="N453" t="s">
        <v>1470</v>
      </c>
      <c r="O453">
        <v>12.084070000000001</v>
      </c>
      <c r="P453">
        <v>30.309159999999999</v>
      </c>
      <c r="Q453" t="s">
        <v>1</v>
      </c>
      <c r="R453" t="s">
        <v>95</v>
      </c>
      <c r="S453">
        <v>131</v>
      </c>
      <c r="T453">
        <v>1983</v>
      </c>
      <c r="U453">
        <v>161</v>
      </c>
      <c r="V453">
        <v>1025</v>
      </c>
      <c r="AE453">
        <v>103</v>
      </c>
      <c r="AF453">
        <v>644</v>
      </c>
      <c r="AG453">
        <v>58</v>
      </c>
      <c r="AH453">
        <v>381</v>
      </c>
      <c r="AI453" t="s">
        <v>1350</v>
      </c>
      <c r="AJ453" t="s">
        <v>1702</v>
      </c>
      <c r="AO453" t="s">
        <v>1745</v>
      </c>
      <c r="AP453" t="s">
        <v>1933</v>
      </c>
      <c r="AQ453" t="s">
        <v>1934</v>
      </c>
      <c r="AR453" t="s">
        <v>1471</v>
      </c>
      <c r="AT453">
        <v>161</v>
      </c>
      <c r="AZ453">
        <v>16</v>
      </c>
      <c r="BA453">
        <v>47</v>
      </c>
      <c r="BB453">
        <v>95</v>
      </c>
      <c r="BC453">
        <v>63</v>
      </c>
      <c r="BD453">
        <v>205</v>
      </c>
      <c r="BE453">
        <v>142</v>
      </c>
      <c r="BF453">
        <v>173</v>
      </c>
      <c r="BG453">
        <v>252</v>
      </c>
      <c r="BH453">
        <v>16</v>
      </c>
      <c r="BI453">
        <v>16</v>
      </c>
      <c r="BJ453" t="s">
        <v>1334</v>
      </c>
      <c r="BK453" t="s">
        <v>2</v>
      </c>
      <c r="BL453" t="s">
        <v>5</v>
      </c>
      <c r="BM453" t="s">
        <v>5</v>
      </c>
      <c r="BN453" t="s">
        <v>5</v>
      </c>
      <c r="BO453" t="s">
        <v>1472</v>
      </c>
      <c r="BP453">
        <v>1761</v>
      </c>
      <c r="BQ453">
        <v>505</v>
      </c>
      <c r="BR453">
        <v>520</v>
      </c>
      <c r="BS453" t="s">
        <v>1350</v>
      </c>
      <c r="BT453" t="s">
        <v>1390</v>
      </c>
      <c r="BU453" t="s">
        <v>1824</v>
      </c>
      <c r="BV453" t="s">
        <v>1825</v>
      </c>
      <c r="BW453" t="s">
        <v>1818</v>
      </c>
      <c r="BX453" t="s">
        <v>2172</v>
      </c>
      <c r="BY453" s="44" t="str">
        <f t="shared" si="7"/>
        <v>Show location</v>
      </c>
    </row>
    <row r="454" spans="1:77" x14ac:dyDescent="0.3">
      <c r="A454" s="51" t="s">
        <v>1539</v>
      </c>
      <c r="B454" t="s">
        <v>2650</v>
      </c>
      <c r="C454" t="s">
        <v>2647</v>
      </c>
      <c r="D454" t="s">
        <v>2648</v>
      </c>
      <c r="E454" t="s">
        <v>102</v>
      </c>
      <c r="F454" t="s">
        <v>1350</v>
      </c>
      <c r="G454" t="s">
        <v>1474</v>
      </c>
      <c r="H454" t="s">
        <v>1824</v>
      </c>
      <c r="I454" t="s">
        <v>1391</v>
      </c>
      <c r="J454" t="s">
        <v>1545</v>
      </c>
      <c r="K454" t="s">
        <v>1878</v>
      </c>
      <c r="L454" t="s">
        <v>1120</v>
      </c>
      <c r="M454" t="s">
        <v>557</v>
      </c>
      <c r="N454" t="s">
        <v>1470</v>
      </c>
      <c r="O454">
        <v>11.12032</v>
      </c>
      <c r="P454">
        <v>29.63504</v>
      </c>
      <c r="Q454" t="s">
        <v>1</v>
      </c>
      <c r="R454" t="s">
        <v>95</v>
      </c>
      <c r="S454">
        <v>211</v>
      </c>
      <c r="T454">
        <v>1386</v>
      </c>
      <c r="U454">
        <v>41</v>
      </c>
      <c r="V454">
        <v>394</v>
      </c>
      <c r="Y454">
        <v>41</v>
      </c>
      <c r="Z454">
        <v>394</v>
      </c>
      <c r="AI454" t="s">
        <v>1350</v>
      </c>
      <c r="AJ454" t="s">
        <v>1391</v>
      </c>
      <c r="AK454" t="s">
        <v>1350</v>
      </c>
      <c r="AL454" t="s">
        <v>1708</v>
      </c>
      <c r="AO454" t="s">
        <v>1745</v>
      </c>
      <c r="AP454" t="s">
        <v>1933</v>
      </c>
      <c r="AQ454" t="s">
        <v>1946</v>
      </c>
      <c r="AR454" t="s">
        <v>1471</v>
      </c>
      <c r="AY454">
        <v>41</v>
      </c>
      <c r="AZ454">
        <v>9</v>
      </c>
      <c r="BA454">
        <v>9</v>
      </c>
      <c r="BB454">
        <v>25</v>
      </c>
      <c r="BC454">
        <v>12</v>
      </c>
      <c r="BD454">
        <v>40</v>
      </c>
      <c r="BE454">
        <v>48</v>
      </c>
      <c r="BF454">
        <v>96</v>
      </c>
      <c r="BG454">
        <v>121</v>
      </c>
      <c r="BH454">
        <v>28</v>
      </c>
      <c r="BI454">
        <v>6</v>
      </c>
      <c r="BJ454" t="s">
        <v>1676</v>
      </c>
      <c r="BK454" t="s">
        <v>2</v>
      </c>
      <c r="BL454" t="s">
        <v>4</v>
      </c>
      <c r="BM454" t="s">
        <v>4</v>
      </c>
      <c r="BN454" t="s">
        <v>3</v>
      </c>
      <c r="BO454" t="s">
        <v>1480</v>
      </c>
      <c r="BP454">
        <v>1146</v>
      </c>
      <c r="BQ454">
        <v>198</v>
      </c>
      <c r="BR454">
        <v>196</v>
      </c>
      <c r="BS454" t="s">
        <v>1350</v>
      </c>
      <c r="BT454" t="s">
        <v>1391</v>
      </c>
      <c r="BU454" t="s">
        <v>1824</v>
      </c>
      <c r="BV454" t="s">
        <v>1878</v>
      </c>
      <c r="BW454" t="s">
        <v>1818</v>
      </c>
      <c r="BX454" t="s">
        <v>2272</v>
      </c>
      <c r="BY454" s="44" t="str">
        <f t="shared" si="7"/>
        <v>Show location</v>
      </c>
    </row>
    <row r="455" spans="1:77" x14ac:dyDescent="0.3">
      <c r="A455" s="51" t="s">
        <v>1521</v>
      </c>
      <c r="B455" t="s">
        <v>2650</v>
      </c>
      <c r="C455" t="s">
        <v>2647</v>
      </c>
      <c r="D455" t="s">
        <v>2648</v>
      </c>
      <c r="E455" t="s">
        <v>102</v>
      </c>
      <c r="F455" t="s">
        <v>1350</v>
      </c>
      <c r="G455" t="s">
        <v>1474</v>
      </c>
      <c r="H455" t="s">
        <v>1824</v>
      </c>
      <c r="I455" t="s">
        <v>1391</v>
      </c>
      <c r="J455" t="s">
        <v>1545</v>
      </c>
      <c r="K455" t="s">
        <v>1878</v>
      </c>
      <c r="L455" t="s">
        <v>1121</v>
      </c>
      <c r="M455" t="s">
        <v>558</v>
      </c>
      <c r="N455" t="s">
        <v>1470</v>
      </c>
      <c r="O455">
        <v>10.977550000000001</v>
      </c>
      <c r="P455">
        <v>29.733979999999999</v>
      </c>
      <c r="Q455" t="s">
        <v>6</v>
      </c>
      <c r="R455" t="s">
        <v>1497</v>
      </c>
      <c r="S455">
        <v>1100</v>
      </c>
      <c r="T455">
        <v>4500</v>
      </c>
      <c r="U455">
        <v>1417</v>
      </c>
      <c r="V455">
        <v>13151</v>
      </c>
      <c r="Y455">
        <v>750</v>
      </c>
      <c r="Z455">
        <v>3420</v>
      </c>
      <c r="AA455">
        <v>150</v>
      </c>
      <c r="AB455">
        <v>600</v>
      </c>
      <c r="AC455">
        <v>200</v>
      </c>
      <c r="AD455">
        <v>480</v>
      </c>
      <c r="AG455">
        <v>317</v>
      </c>
      <c r="AH455">
        <v>8651</v>
      </c>
      <c r="AI455" t="s">
        <v>1350</v>
      </c>
      <c r="AJ455" t="s">
        <v>1705</v>
      </c>
      <c r="AK455" t="s">
        <v>1350</v>
      </c>
      <c r="AL455" t="s">
        <v>1708</v>
      </c>
      <c r="AM455" t="s">
        <v>1350</v>
      </c>
      <c r="AN455" t="s">
        <v>1709</v>
      </c>
      <c r="AO455" t="s">
        <v>1745</v>
      </c>
      <c r="AP455" t="s">
        <v>1946</v>
      </c>
      <c r="AQ455" t="s">
        <v>1933</v>
      </c>
      <c r="AR455" t="s">
        <v>1471</v>
      </c>
      <c r="AY455">
        <v>1417</v>
      </c>
      <c r="AZ455">
        <v>178</v>
      </c>
      <c r="BA455">
        <v>102</v>
      </c>
      <c r="BB455">
        <v>415</v>
      </c>
      <c r="BC455">
        <v>475</v>
      </c>
      <c r="BD455">
        <v>1813</v>
      </c>
      <c r="BE455">
        <v>1999</v>
      </c>
      <c r="BF455">
        <v>4237</v>
      </c>
      <c r="BG455">
        <v>3559</v>
      </c>
      <c r="BH455">
        <v>254</v>
      </c>
      <c r="BI455">
        <v>119</v>
      </c>
      <c r="BJ455" t="s">
        <v>1334</v>
      </c>
      <c r="BK455" t="s">
        <v>2</v>
      </c>
      <c r="BL455" t="s">
        <v>7</v>
      </c>
      <c r="BM455" t="s">
        <v>3</v>
      </c>
      <c r="BN455" t="s">
        <v>3</v>
      </c>
      <c r="BO455" t="s">
        <v>1472</v>
      </c>
      <c r="BP455">
        <v>1139</v>
      </c>
      <c r="BQ455">
        <v>6897</v>
      </c>
      <c r="BR455">
        <v>6254</v>
      </c>
      <c r="BS455" t="s">
        <v>1350</v>
      </c>
      <c r="BT455" t="s">
        <v>1391</v>
      </c>
      <c r="BU455" t="s">
        <v>1824</v>
      </c>
      <c r="BV455" t="s">
        <v>1878</v>
      </c>
      <c r="BW455" t="s">
        <v>1818</v>
      </c>
      <c r="BX455" t="s">
        <v>2204</v>
      </c>
      <c r="BY455" s="44" t="str">
        <f t="shared" si="7"/>
        <v>Show location</v>
      </c>
    </row>
    <row r="456" spans="1:77" x14ac:dyDescent="0.3">
      <c r="A456" s="51" t="s">
        <v>1541</v>
      </c>
      <c r="B456" t="s">
        <v>2650</v>
      </c>
      <c r="C456" t="s">
        <v>2647</v>
      </c>
      <c r="D456" t="s">
        <v>2648</v>
      </c>
      <c r="E456" t="s">
        <v>102</v>
      </c>
      <c r="F456" t="s">
        <v>1350</v>
      </c>
      <c r="G456" t="s">
        <v>1474</v>
      </c>
      <c r="H456" t="s">
        <v>1824</v>
      </c>
      <c r="I456" t="s">
        <v>1391</v>
      </c>
      <c r="J456" t="s">
        <v>1545</v>
      </c>
      <c r="K456" t="s">
        <v>1878</v>
      </c>
      <c r="L456" t="s">
        <v>1122</v>
      </c>
      <c r="M456" t="s">
        <v>559</v>
      </c>
      <c r="N456" t="s">
        <v>1470</v>
      </c>
      <c r="O456">
        <v>10.97583</v>
      </c>
      <c r="P456">
        <v>29.741040000000002</v>
      </c>
      <c r="Q456" t="s">
        <v>6</v>
      </c>
      <c r="R456" t="s">
        <v>1497</v>
      </c>
      <c r="S456">
        <v>358</v>
      </c>
      <c r="T456">
        <v>1125</v>
      </c>
      <c r="U456">
        <v>180</v>
      </c>
      <c r="V456">
        <v>600</v>
      </c>
      <c r="Y456">
        <v>180</v>
      </c>
      <c r="Z456">
        <v>600</v>
      </c>
      <c r="AI456" t="s">
        <v>1350</v>
      </c>
      <c r="AJ456" t="s">
        <v>1705</v>
      </c>
      <c r="AK456" t="s">
        <v>1350</v>
      </c>
      <c r="AL456" t="s">
        <v>1708</v>
      </c>
      <c r="AM456" t="s">
        <v>1350</v>
      </c>
      <c r="AN456" t="s">
        <v>1709</v>
      </c>
      <c r="AO456" t="s">
        <v>1745</v>
      </c>
      <c r="AP456" t="s">
        <v>1933</v>
      </c>
      <c r="AQ456" t="s">
        <v>1946</v>
      </c>
      <c r="AR456" t="s">
        <v>1471</v>
      </c>
      <c r="AY456">
        <v>180</v>
      </c>
      <c r="AZ456">
        <v>0</v>
      </c>
      <c r="BA456">
        <v>0</v>
      </c>
      <c r="BB456">
        <v>10</v>
      </c>
      <c r="BC456">
        <v>55</v>
      </c>
      <c r="BD456">
        <v>106</v>
      </c>
      <c r="BE456">
        <v>87</v>
      </c>
      <c r="BF456">
        <v>171</v>
      </c>
      <c r="BG456">
        <v>141</v>
      </c>
      <c r="BH456">
        <v>15</v>
      </c>
      <c r="BI456">
        <v>15</v>
      </c>
      <c r="BJ456" t="s">
        <v>1334</v>
      </c>
      <c r="BK456" t="s">
        <v>2</v>
      </c>
      <c r="BL456" t="s">
        <v>7</v>
      </c>
      <c r="BM456" t="s">
        <v>3</v>
      </c>
      <c r="BN456" t="s">
        <v>7</v>
      </c>
      <c r="BO456" t="s">
        <v>1472</v>
      </c>
      <c r="BP456">
        <v>1134</v>
      </c>
      <c r="BQ456">
        <v>302</v>
      </c>
      <c r="BR456">
        <v>298</v>
      </c>
      <c r="BS456" t="s">
        <v>1350</v>
      </c>
      <c r="BT456" t="s">
        <v>1391</v>
      </c>
      <c r="BU456" t="s">
        <v>1824</v>
      </c>
      <c r="BV456" t="s">
        <v>1878</v>
      </c>
      <c r="BW456" t="s">
        <v>1818</v>
      </c>
      <c r="BX456" t="s">
        <v>2303</v>
      </c>
      <c r="BY456" s="44" t="str">
        <f t="shared" si="7"/>
        <v>Show location</v>
      </c>
    </row>
    <row r="457" spans="1:77" x14ac:dyDescent="0.3">
      <c r="A457" s="51" t="s">
        <v>1542</v>
      </c>
      <c r="B457" t="s">
        <v>2650</v>
      </c>
      <c r="C457" t="s">
        <v>2647</v>
      </c>
      <c r="D457" t="s">
        <v>2648</v>
      </c>
      <c r="E457" t="s">
        <v>102</v>
      </c>
      <c r="F457" t="s">
        <v>1350</v>
      </c>
      <c r="G457" t="s">
        <v>1474</v>
      </c>
      <c r="H457" t="s">
        <v>1824</v>
      </c>
      <c r="I457" t="s">
        <v>1391</v>
      </c>
      <c r="J457" t="s">
        <v>1545</v>
      </c>
      <c r="K457" t="s">
        <v>1878</v>
      </c>
      <c r="L457" t="s">
        <v>1123</v>
      </c>
      <c r="M457" t="s">
        <v>560</v>
      </c>
      <c r="N457" t="s">
        <v>1470</v>
      </c>
      <c r="O457">
        <v>11.010149999999999</v>
      </c>
      <c r="P457">
        <v>29.698709999999998</v>
      </c>
      <c r="Q457" t="s">
        <v>6</v>
      </c>
      <c r="R457" t="s">
        <v>1497</v>
      </c>
      <c r="S457">
        <v>40</v>
      </c>
      <c r="T457">
        <v>240</v>
      </c>
      <c r="U457">
        <v>135</v>
      </c>
      <c r="V457">
        <v>871</v>
      </c>
      <c r="Y457">
        <v>25</v>
      </c>
      <c r="Z457">
        <v>151</v>
      </c>
      <c r="AA457">
        <v>12</v>
      </c>
      <c r="AB457">
        <v>70</v>
      </c>
      <c r="AC457">
        <v>3</v>
      </c>
      <c r="AD457">
        <v>19</v>
      </c>
      <c r="AG457">
        <v>95</v>
      </c>
      <c r="AH457">
        <v>631</v>
      </c>
      <c r="AI457" t="s">
        <v>1350</v>
      </c>
      <c r="AJ457" t="s">
        <v>1391</v>
      </c>
      <c r="AK457" t="s">
        <v>1350</v>
      </c>
      <c r="AL457" t="s">
        <v>1705</v>
      </c>
      <c r="AO457" t="s">
        <v>1745</v>
      </c>
      <c r="AP457" t="s">
        <v>1933</v>
      </c>
      <c r="AQ457" t="s">
        <v>1946</v>
      </c>
      <c r="AR457" t="s">
        <v>1471</v>
      </c>
      <c r="AY457">
        <v>135</v>
      </c>
      <c r="AZ457">
        <v>46</v>
      </c>
      <c r="BA457">
        <v>33</v>
      </c>
      <c r="BB457">
        <v>52</v>
      </c>
      <c r="BC457">
        <v>39</v>
      </c>
      <c r="BD457">
        <v>105</v>
      </c>
      <c r="BE457">
        <v>138</v>
      </c>
      <c r="BF457">
        <v>242</v>
      </c>
      <c r="BG457">
        <v>190</v>
      </c>
      <c r="BH457">
        <v>13</v>
      </c>
      <c r="BI457">
        <v>13</v>
      </c>
      <c r="BJ457" t="s">
        <v>1334</v>
      </c>
      <c r="BK457" t="s">
        <v>2</v>
      </c>
      <c r="BL457" t="s">
        <v>3</v>
      </c>
      <c r="BM457" t="s">
        <v>4</v>
      </c>
      <c r="BN457" t="s">
        <v>5</v>
      </c>
      <c r="BO457" t="s">
        <v>1472</v>
      </c>
      <c r="BP457">
        <v>1145</v>
      </c>
      <c r="BQ457">
        <v>458</v>
      </c>
      <c r="BR457">
        <v>413</v>
      </c>
      <c r="BS457" t="s">
        <v>1350</v>
      </c>
      <c r="BT457" t="s">
        <v>1391</v>
      </c>
      <c r="BU457" t="s">
        <v>1824</v>
      </c>
      <c r="BV457" t="s">
        <v>1878</v>
      </c>
      <c r="BW457" t="s">
        <v>1818</v>
      </c>
      <c r="BX457" t="s">
        <v>2290</v>
      </c>
      <c r="BY457" s="44" t="str">
        <f t="shared" si="7"/>
        <v>Show location</v>
      </c>
    </row>
    <row r="458" spans="1:77" x14ac:dyDescent="0.3">
      <c r="A458" s="51" t="s">
        <v>1539</v>
      </c>
      <c r="B458" t="s">
        <v>2650</v>
      </c>
      <c r="C458" t="s">
        <v>2647</v>
      </c>
      <c r="D458" t="s">
        <v>2648</v>
      </c>
      <c r="E458" t="s">
        <v>102</v>
      </c>
      <c r="F458" t="s">
        <v>1350</v>
      </c>
      <c r="G458" t="s">
        <v>1474</v>
      </c>
      <c r="H458" t="s">
        <v>1824</v>
      </c>
      <c r="I458" t="s">
        <v>1391</v>
      </c>
      <c r="J458" t="s">
        <v>1545</v>
      </c>
      <c r="K458" t="s">
        <v>1878</v>
      </c>
      <c r="L458" t="s">
        <v>1124</v>
      </c>
      <c r="M458" t="s">
        <v>561</v>
      </c>
      <c r="N458" t="s">
        <v>1470</v>
      </c>
      <c r="O458">
        <v>11.017379999999999</v>
      </c>
      <c r="P458">
        <v>29.736519999999999</v>
      </c>
      <c r="Q458" t="s">
        <v>6</v>
      </c>
      <c r="R458" t="s">
        <v>1497</v>
      </c>
      <c r="S458">
        <v>350</v>
      </c>
      <c r="T458">
        <v>2100</v>
      </c>
      <c r="U458">
        <v>260</v>
      </c>
      <c r="V458">
        <v>1500</v>
      </c>
      <c r="Y458">
        <v>260</v>
      </c>
      <c r="Z458">
        <v>1500</v>
      </c>
      <c r="AI458" t="s">
        <v>1350</v>
      </c>
      <c r="AJ458" t="s">
        <v>1795</v>
      </c>
      <c r="AK458" t="s">
        <v>1350</v>
      </c>
      <c r="AL458" t="s">
        <v>1708</v>
      </c>
      <c r="AM458" t="s">
        <v>1350</v>
      </c>
      <c r="AN458" t="s">
        <v>1709</v>
      </c>
      <c r="AO458" t="s">
        <v>1745</v>
      </c>
      <c r="AP458" t="s">
        <v>1946</v>
      </c>
      <c r="AQ458" t="s">
        <v>1933</v>
      </c>
      <c r="AR458" t="s">
        <v>1471</v>
      </c>
      <c r="AY458">
        <v>260</v>
      </c>
      <c r="AZ458">
        <v>87</v>
      </c>
      <c r="BA458">
        <v>58</v>
      </c>
      <c r="BB458">
        <v>123</v>
      </c>
      <c r="BC458">
        <v>72</v>
      </c>
      <c r="BD458">
        <v>159</v>
      </c>
      <c r="BE458">
        <v>179</v>
      </c>
      <c r="BF458">
        <v>267</v>
      </c>
      <c r="BG458">
        <v>375</v>
      </c>
      <c r="BH458">
        <v>137</v>
      </c>
      <c r="BI458">
        <v>43</v>
      </c>
      <c r="BJ458" t="s">
        <v>1334</v>
      </c>
      <c r="BK458" t="s">
        <v>2</v>
      </c>
      <c r="BL458" t="s">
        <v>5</v>
      </c>
      <c r="BM458" t="s">
        <v>4</v>
      </c>
      <c r="BN458" t="s">
        <v>5</v>
      </c>
      <c r="BO458" t="s">
        <v>1472</v>
      </c>
      <c r="BP458">
        <v>1143</v>
      </c>
      <c r="BQ458">
        <v>773</v>
      </c>
      <c r="BR458">
        <v>727</v>
      </c>
      <c r="BS458" t="s">
        <v>1350</v>
      </c>
      <c r="BT458" t="s">
        <v>1391</v>
      </c>
      <c r="BU458" t="s">
        <v>1824</v>
      </c>
      <c r="BV458" t="s">
        <v>1878</v>
      </c>
      <c r="BW458" t="s">
        <v>1818</v>
      </c>
      <c r="BX458" t="s">
        <v>2273</v>
      </c>
      <c r="BY458" s="44" t="str">
        <f t="shared" si="7"/>
        <v>Show location</v>
      </c>
    </row>
    <row r="459" spans="1:77" x14ac:dyDescent="0.3">
      <c r="A459" s="51" t="s">
        <v>1539</v>
      </c>
      <c r="B459" t="s">
        <v>2650</v>
      </c>
      <c r="C459" t="s">
        <v>2647</v>
      </c>
      <c r="D459" t="s">
        <v>2648</v>
      </c>
      <c r="E459" t="s">
        <v>102</v>
      </c>
      <c r="F459" t="s">
        <v>1350</v>
      </c>
      <c r="G459" t="s">
        <v>1474</v>
      </c>
      <c r="H459" t="s">
        <v>1824</v>
      </c>
      <c r="I459" t="s">
        <v>1391</v>
      </c>
      <c r="J459" t="s">
        <v>1545</v>
      </c>
      <c r="K459" t="s">
        <v>1878</v>
      </c>
      <c r="L459" t="s">
        <v>1125</v>
      </c>
      <c r="M459" t="s">
        <v>562</v>
      </c>
      <c r="N459" t="s">
        <v>1470</v>
      </c>
      <c r="O459">
        <v>11.02711</v>
      </c>
      <c r="P459">
        <v>29.739820000000002</v>
      </c>
      <c r="Q459" t="s">
        <v>6</v>
      </c>
      <c r="R459" t="s">
        <v>1497</v>
      </c>
      <c r="S459">
        <v>62</v>
      </c>
      <c r="T459">
        <v>372</v>
      </c>
      <c r="U459">
        <v>28</v>
      </c>
      <c r="V459">
        <v>160</v>
      </c>
      <c r="Y459">
        <v>28</v>
      </c>
      <c r="Z459">
        <v>160</v>
      </c>
      <c r="AI459" t="s">
        <v>1350</v>
      </c>
      <c r="AJ459" t="s">
        <v>1795</v>
      </c>
      <c r="AK459" t="s">
        <v>1350</v>
      </c>
      <c r="AL459" t="s">
        <v>1708</v>
      </c>
      <c r="AO459" t="s">
        <v>1745</v>
      </c>
      <c r="AP459" t="s">
        <v>1933</v>
      </c>
      <c r="AQ459" t="s">
        <v>1946</v>
      </c>
      <c r="AR459" t="s">
        <v>1471</v>
      </c>
      <c r="AY459">
        <v>28</v>
      </c>
      <c r="AZ459">
        <v>8</v>
      </c>
      <c r="BA459">
        <v>8</v>
      </c>
      <c r="BB459">
        <v>17</v>
      </c>
      <c r="BC459">
        <v>10</v>
      </c>
      <c r="BD459">
        <v>28</v>
      </c>
      <c r="BE459">
        <v>21</v>
      </c>
      <c r="BF459">
        <v>41</v>
      </c>
      <c r="BG459">
        <v>25</v>
      </c>
      <c r="BH459">
        <v>2</v>
      </c>
      <c r="BI459">
        <v>0</v>
      </c>
      <c r="BJ459" t="s">
        <v>1334</v>
      </c>
      <c r="BK459" t="s">
        <v>2</v>
      </c>
      <c r="BL459" t="s">
        <v>4</v>
      </c>
      <c r="BM459" t="s">
        <v>3</v>
      </c>
      <c r="BN459" t="s">
        <v>3</v>
      </c>
      <c r="BO459" t="s">
        <v>1480</v>
      </c>
      <c r="BP459">
        <v>1142</v>
      </c>
      <c r="BQ459">
        <v>96</v>
      </c>
      <c r="BR459">
        <v>64</v>
      </c>
      <c r="BS459" t="s">
        <v>1350</v>
      </c>
      <c r="BT459" t="s">
        <v>1391</v>
      </c>
      <c r="BU459" t="s">
        <v>1824</v>
      </c>
      <c r="BV459" t="s">
        <v>1878</v>
      </c>
      <c r="BW459" t="s">
        <v>1818</v>
      </c>
      <c r="BX459" t="s">
        <v>2274</v>
      </c>
      <c r="BY459" s="44" t="str">
        <f t="shared" si="7"/>
        <v>Show location</v>
      </c>
    </row>
    <row r="460" spans="1:77" x14ac:dyDescent="0.3">
      <c r="A460" s="51" t="s">
        <v>1539</v>
      </c>
      <c r="B460" t="s">
        <v>2650</v>
      </c>
      <c r="C460" t="s">
        <v>2647</v>
      </c>
      <c r="D460" t="s">
        <v>2648</v>
      </c>
      <c r="E460" t="s">
        <v>102</v>
      </c>
      <c r="F460" t="s">
        <v>1350</v>
      </c>
      <c r="G460" t="s">
        <v>1474</v>
      </c>
      <c r="H460" t="s">
        <v>1824</v>
      </c>
      <c r="I460" t="s">
        <v>1391</v>
      </c>
      <c r="J460" t="s">
        <v>1545</v>
      </c>
      <c r="K460" t="s">
        <v>1878</v>
      </c>
      <c r="L460" t="s">
        <v>1126</v>
      </c>
      <c r="M460" t="s">
        <v>563</v>
      </c>
      <c r="N460" t="s">
        <v>1470</v>
      </c>
      <c r="O460">
        <v>11.010109999999999</v>
      </c>
      <c r="P460">
        <v>29.746600000000001</v>
      </c>
      <c r="Q460" t="s">
        <v>6</v>
      </c>
      <c r="R460" t="s">
        <v>1497</v>
      </c>
      <c r="S460">
        <v>68</v>
      </c>
      <c r="T460">
        <v>480</v>
      </c>
      <c r="U460">
        <v>93</v>
      </c>
      <c r="V460">
        <v>506</v>
      </c>
      <c r="Y460">
        <v>52</v>
      </c>
      <c r="Z460">
        <v>260</v>
      </c>
      <c r="AA460">
        <v>41</v>
      </c>
      <c r="AB460">
        <v>246</v>
      </c>
      <c r="AI460" t="s">
        <v>1350</v>
      </c>
      <c r="AJ460" t="s">
        <v>1391</v>
      </c>
      <c r="AK460" t="s">
        <v>1350</v>
      </c>
      <c r="AL460" t="s">
        <v>1705</v>
      </c>
      <c r="AO460" t="s">
        <v>1745</v>
      </c>
      <c r="AP460" t="s">
        <v>1933</v>
      </c>
      <c r="AQ460" t="s">
        <v>1946</v>
      </c>
      <c r="AR460" t="s">
        <v>1471</v>
      </c>
      <c r="AY460">
        <v>93</v>
      </c>
      <c r="AZ460">
        <v>27</v>
      </c>
      <c r="BA460">
        <v>23</v>
      </c>
      <c r="BB460">
        <v>42</v>
      </c>
      <c r="BC460">
        <v>54</v>
      </c>
      <c r="BD460">
        <v>81</v>
      </c>
      <c r="BE460">
        <v>60</v>
      </c>
      <c r="BF460">
        <v>96</v>
      </c>
      <c r="BG460">
        <v>107</v>
      </c>
      <c r="BH460">
        <v>8</v>
      </c>
      <c r="BI460">
        <v>8</v>
      </c>
      <c r="BJ460" t="s">
        <v>1334</v>
      </c>
      <c r="BK460" t="s">
        <v>2</v>
      </c>
      <c r="BL460" t="s">
        <v>3</v>
      </c>
      <c r="BM460" t="s">
        <v>3</v>
      </c>
      <c r="BN460" t="s">
        <v>3</v>
      </c>
      <c r="BO460" t="s">
        <v>1472</v>
      </c>
      <c r="BP460">
        <v>1147</v>
      </c>
      <c r="BQ460">
        <v>254</v>
      </c>
      <c r="BR460">
        <v>252</v>
      </c>
      <c r="BS460" t="s">
        <v>1350</v>
      </c>
      <c r="BT460" t="s">
        <v>1391</v>
      </c>
      <c r="BU460" t="s">
        <v>1824</v>
      </c>
      <c r="BV460" t="s">
        <v>1878</v>
      </c>
      <c r="BW460" t="s">
        <v>1829</v>
      </c>
      <c r="BX460" t="s">
        <v>2275</v>
      </c>
      <c r="BY460" s="44" t="str">
        <f t="shared" si="7"/>
        <v>Show location</v>
      </c>
    </row>
    <row r="461" spans="1:77" x14ac:dyDescent="0.3">
      <c r="A461" s="51" t="s">
        <v>1542</v>
      </c>
      <c r="B461" t="s">
        <v>2650</v>
      </c>
      <c r="C461" t="s">
        <v>2647</v>
      </c>
      <c r="D461" t="s">
        <v>2648</v>
      </c>
      <c r="E461" t="s">
        <v>102</v>
      </c>
      <c r="F461" t="s">
        <v>1350</v>
      </c>
      <c r="G461" t="s">
        <v>1474</v>
      </c>
      <c r="H461" t="s">
        <v>1824</v>
      </c>
      <c r="I461" t="s">
        <v>1391</v>
      </c>
      <c r="J461" t="s">
        <v>1545</v>
      </c>
      <c r="K461" t="s">
        <v>1878</v>
      </c>
      <c r="L461" t="s">
        <v>1127</v>
      </c>
      <c r="M461" t="s">
        <v>564</v>
      </c>
      <c r="N461" t="s">
        <v>1470</v>
      </c>
      <c r="O461">
        <v>11.00521</v>
      </c>
      <c r="P461">
        <v>29.697150000000001</v>
      </c>
      <c r="Q461" t="s">
        <v>6</v>
      </c>
      <c r="R461" t="s">
        <v>1497</v>
      </c>
      <c r="S461">
        <v>71</v>
      </c>
      <c r="T461">
        <v>436</v>
      </c>
      <c r="U461">
        <v>71</v>
      </c>
      <c r="V461">
        <v>436</v>
      </c>
      <c r="Y461">
        <v>51</v>
      </c>
      <c r="Z461">
        <v>316</v>
      </c>
      <c r="AA461">
        <v>9</v>
      </c>
      <c r="AB461">
        <v>54</v>
      </c>
      <c r="AC461">
        <v>11</v>
      </c>
      <c r="AD461">
        <v>66</v>
      </c>
      <c r="AI461" t="s">
        <v>1350</v>
      </c>
      <c r="AJ461" t="s">
        <v>1705</v>
      </c>
      <c r="AK461" t="s">
        <v>1350</v>
      </c>
      <c r="AL461" t="s">
        <v>1708</v>
      </c>
      <c r="AM461" t="s">
        <v>1350</v>
      </c>
      <c r="AN461" t="s">
        <v>1709</v>
      </c>
      <c r="AO461" t="s">
        <v>1745</v>
      </c>
      <c r="AP461" t="s">
        <v>1933</v>
      </c>
      <c r="AQ461" t="s">
        <v>1946</v>
      </c>
      <c r="AR461" t="s">
        <v>1471</v>
      </c>
      <c r="AY461">
        <v>71</v>
      </c>
      <c r="AZ461">
        <v>0</v>
      </c>
      <c r="BA461">
        <v>18</v>
      </c>
      <c r="BB461">
        <v>9</v>
      </c>
      <c r="BC461">
        <v>36</v>
      </c>
      <c r="BD461">
        <v>64</v>
      </c>
      <c r="BE461">
        <v>45</v>
      </c>
      <c r="BF461">
        <v>73</v>
      </c>
      <c r="BG461">
        <v>82</v>
      </c>
      <c r="BH461">
        <v>36</v>
      </c>
      <c r="BI461">
        <v>73</v>
      </c>
      <c r="BJ461" t="s">
        <v>1334</v>
      </c>
      <c r="BK461" t="s">
        <v>2</v>
      </c>
      <c r="BL461" t="s">
        <v>5</v>
      </c>
      <c r="BM461" t="s">
        <v>5</v>
      </c>
      <c r="BN461" t="s">
        <v>5</v>
      </c>
      <c r="BO461" t="s">
        <v>1472</v>
      </c>
      <c r="BP461">
        <v>1136</v>
      </c>
      <c r="BQ461">
        <v>182</v>
      </c>
      <c r="BR461">
        <v>254</v>
      </c>
      <c r="BS461" t="s">
        <v>1350</v>
      </c>
      <c r="BT461" t="s">
        <v>1391</v>
      </c>
      <c r="BU461" t="s">
        <v>1824</v>
      </c>
      <c r="BV461" t="s">
        <v>1878</v>
      </c>
      <c r="BW461" t="s">
        <v>1818</v>
      </c>
      <c r="BX461" t="s">
        <v>2291</v>
      </c>
      <c r="BY461" s="44" t="str">
        <f t="shared" si="7"/>
        <v>Show location</v>
      </c>
    </row>
    <row r="462" spans="1:77" x14ac:dyDescent="0.3">
      <c r="A462" s="51" t="s">
        <v>1555</v>
      </c>
      <c r="B462" t="s">
        <v>2650</v>
      </c>
      <c r="C462" t="s">
        <v>2647</v>
      </c>
      <c r="D462" t="s">
        <v>2648</v>
      </c>
      <c r="E462" t="s">
        <v>102</v>
      </c>
      <c r="F462" t="s">
        <v>1350</v>
      </c>
      <c r="G462" t="s">
        <v>1474</v>
      </c>
      <c r="H462" t="s">
        <v>1824</v>
      </c>
      <c r="I462" t="s">
        <v>1391</v>
      </c>
      <c r="J462" t="s">
        <v>1545</v>
      </c>
      <c r="K462" t="s">
        <v>1878</v>
      </c>
      <c r="L462" t="s">
        <v>1128</v>
      </c>
      <c r="M462" t="s">
        <v>565</v>
      </c>
      <c r="N462" t="s">
        <v>1470</v>
      </c>
      <c r="O462">
        <v>11.00323</v>
      </c>
      <c r="P462">
        <v>29.705110000000001</v>
      </c>
      <c r="Q462" t="s">
        <v>6</v>
      </c>
      <c r="R462" t="s">
        <v>1497</v>
      </c>
      <c r="S462">
        <v>45</v>
      </c>
      <c r="T462">
        <v>270</v>
      </c>
      <c r="U462">
        <v>67</v>
      </c>
      <c r="V462">
        <v>430</v>
      </c>
      <c r="Y462">
        <v>20</v>
      </c>
      <c r="Z462">
        <v>151</v>
      </c>
      <c r="AA462">
        <v>12</v>
      </c>
      <c r="AB462">
        <v>72</v>
      </c>
      <c r="AC462">
        <v>7</v>
      </c>
      <c r="AD462">
        <v>30</v>
      </c>
      <c r="AE462">
        <v>21</v>
      </c>
      <c r="AF462">
        <v>135</v>
      </c>
      <c r="AG462">
        <v>7</v>
      </c>
      <c r="AH462">
        <v>42</v>
      </c>
      <c r="AI462" t="s">
        <v>1350</v>
      </c>
      <c r="AJ462" t="s">
        <v>1391</v>
      </c>
      <c r="AK462" t="s">
        <v>1350</v>
      </c>
      <c r="AL462" t="s">
        <v>1705</v>
      </c>
      <c r="AO462" t="s">
        <v>1933</v>
      </c>
      <c r="AP462" t="s">
        <v>1745</v>
      </c>
      <c r="AQ462" t="s">
        <v>1946</v>
      </c>
      <c r="AR462" t="s">
        <v>1471</v>
      </c>
      <c r="AY462">
        <v>67</v>
      </c>
      <c r="AZ462">
        <v>0</v>
      </c>
      <c r="BA462">
        <v>30</v>
      </c>
      <c r="BB462">
        <v>37</v>
      </c>
      <c r="BC462">
        <v>20</v>
      </c>
      <c r="BD462">
        <v>60</v>
      </c>
      <c r="BE462">
        <v>67</v>
      </c>
      <c r="BF462">
        <v>93</v>
      </c>
      <c r="BG462">
        <v>113</v>
      </c>
      <c r="BH462">
        <v>7</v>
      </c>
      <c r="BI462">
        <v>3</v>
      </c>
      <c r="BJ462" t="s">
        <v>1334</v>
      </c>
      <c r="BK462" t="s">
        <v>2</v>
      </c>
      <c r="BL462" t="s">
        <v>7</v>
      </c>
      <c r="BM462" t="s">
        <v>7</v>
      </c>
      <c r="BN462" t="s">
        <v>7</v>
      </c>
      <c r="BO462" t="s">
        <v>1472</v>
      </c>
      <c r="BP462">
        <v>1154</v>
      </c>
      <c r="BQ462">
        <v>197</v>
      </c>
      <c r="BR462">
        <v>233</v>
      </c>
      <c r="BS462" t="s">
        <v>1350</v>
      </c>
      <c r="BT462" t="s">
        <v>1391</v>
      </c>
      <c r="BU462" t="s">
        <v>1824</v>
      </c>
      <c r="BV462" t="s">
        <v>1878</v>
      </c>
      <c r="BW462" t="s">
        <v>1818</v>
      </c>
      <c r="BX462" t="s">
        <v>2348</v>
      </c>
      <c r="BY462" s="44" t="str">
        <f t="shared" si="7"/>
        <v>Show location</v>
      </c>
    </row>
    <row r="463" spans="1:77" x14ac:dyDescent="0.3">
      <c r="A463" s="51" t="s">
        <v>1520</v>
      </c>
      <c r="B463" t="s">
        <v>2650</v>
      </c>
      <c r="C463" t="s">
        <v>2647</v>
      </c>
      <c r="D463" t="s">
        <v>2648</v>
      </c>
      <c r="E463" t="s">
        <v>102</v>
      </c>
      <c r="F463" t="s">
        <v>1350</v>
      </c>
      <c r="G463" t="s">
        <v>1474</v>
      </c>
      <c r="H463" t="s">
        <v>1824</v>
      </c>
      <c r="I463" t="s">
        <v>1391</v>
      </c>
      <c r="J463" t="s">
        <v>1545</v>
      </c>
      <c r="K463" t="s">
        <v>1878</v>
      </c>
      <c r="L463" t="s">
        <v>1129</v>
      </c>
      <c r="M463" t="s">
        <v>566</v>
      </c>
      <c r="N463" t="s">
        <v>1470</v>
      </c>
      <c r="O463">
        <v>11.10643</v>
      </c>
      <c r="P463">
        <v>29.693549999999998</v>
      </c>
      <c r="Q463" t="s">
        <v>6</v>
      </c>
      <c r="R463" t="s">
        <v>1497</v>
      </c>
      <c r="S463">
        <v>400</v>
      </c>
      <c r="T463">
        <v>2150</v>
      </c>
      <c r="U463">
        <v>160</v>
      </c>
      <c r="V463">
        <v>526</v>
      </c>
      <c r="Y463">
        <v>160</v>
      </c>
      <c r="Z463">
        <v>526</v>
      </c>
      <c r="AI463" t="s">
        <v>1350</v>
      </c>
      <c r="AJ463" t="s">
        <v>1709</v>
      </c>
      <c r="AK463" t="s">
        <v>1350</v>
      </c>
      <c r="AL463" t="s">
        <v>1795</v>
      </c>
      <c r="AM463" t="s">
        <v>1350</v>
      </c>
      <c r="AN463" t="s">
        <v>1705</v>
      </c>
      <c r="AO463" t="s">
        <v>1745</v>
      </c>
      <c r="AP463" t="s">
        <v>1933</v>
      </c>
      <c r="AQ463" t="s">
        <v>1946</v>
      </c>
      <c r="AR463" t="s">
        <v>1471</v>
      </c>
      <c r="AY463">
        <v>160</v>
      </c>
      <c r="AZ463">
        <v>0</v>
      </c>
      <c r="BA463">
        <v>7</v>
      </c>
      <c r="BB463">
        <v>20</v>
      </c>
      <c r="BC463">
        <v>3</v>
      </c>
      <c r="BD463">
        <v>7</v>
      </c>
      <c r="BE463">
        <v>16</v>
      </c>
      <c r="BF463">
        <v>158</v>
      </c>
      <c r="BG463">
        <v>233</v>
      </c>
      <c r="BH463">
        <v>46</v>
      </c>
      <c r="BI463">
        <v>36</v>
      </c>
      <c r="BJ463" t="s">
        <v>1779</v>
      </c>
      <c r="BK463" t="s">
        <v>2</v>
      </c>
      <c r="BL463" t="s">
        <v>7</v>
      </c>
      <c r="BM463" t="s">
        <v>7</v>
      </c>
      <c r="BN463" t="s">
        <v>7</v>
      </c>
      <c r="BO463" t="s">
        <v>1472</v>
      </c>
      <c r="BP463">
        <v>1137</v>
      </c>
      <c r="BQ463">
        <v>231</v>
      </c>
      <c r="BR463">
        <v>295</v>
      </c>
      <c r="BS463" t="s">
        <v>1350</v>
      </c>
      <c r="BT463" t="s">
        <v>1391</v>
      </c>
      <c r="BU463" t="s">
        <v>1824</v>
      </c>
      <c r="BV463" t="s">
        <v>1878</v>
      </c>
      <c r="BW463" t="s">
        <v>1818</v>
      </c>
      <c r="BX463" t="s">
        <v>2173</v>
      </c>
      <c r="BY463" s="44" t="str">
        <f t="shared" si="7"/>
        <v>Show location</v>
      </c>
    </row>
    <row r="464" spans="1:77" x14ac:dyDescent="0.3">
      <c r="A464" s="51" t="s">
        <v>1541</v>
      </c>
      <c r="B464" t="s">
        <v>2650</v>
      </c>
      <c r="C464" t="s">
        <v>2647</v>
      </c>
      <c r="D464" t="s">
        <v>2648</v>
      </c>
      <c r="E464" t="s">
        <v>102</v>
      </c>
      <c r="F464" t="s">
        <v>1350</v>
      </c>
      <c r="G464" t="s">
        <v>1474</v>
      </c>
      <c r="H464" t="s">
        <v>1824</v>
      </c>
      <c r="I464" t="s">
        <v>1391</v>
      </c>
      <c r="J464" t="s">
        <v>1545</v>
      </c>
      <c r="K464" t="s">
        <v>1878</v>
      </c>
      <c r="L464" t="s">
        <v>1130</v>
      </c>
      <c r="M464" t="s">
        <v>567</v>
      </c>
      <c r="N464" t="s">
        <v>1470</v>
      </c>
      <c r="O464">
        <v>10.995699999999999</v>
      </c>
      <c r="P464">
        <v>29.715330000000002</v>
      </c>
      <c r="Q464" t="s">
        <v>6</v>
      </c>
      <c r="R464" t="s">
        <v>1497</v>
      </c>
      <c r="S464">
        <v>41</v>
      </c>
      <c r="T464">
        <v>260</v>
      </c>
      <c r="U464">
        <v>67</v>
      </c>
      <c r="V464">
        <v>391</v>
      </c>
      <c r="Y464">
        <v>32</v>
      </c>
      <c r="Z464">
        <v>192</v>
      </c>
      <c r="AA464">
        <v>2</v>
      </c>
      <c r="AB464">
        <v>11</v>
      </c>
      <c r="AE464">
        <v>7</v>
      </c>
      <c r="AF464">
        <v>50</v>
      </c>
      <c r="AG464">
        <v>26</v>
      </c>
      <c r="AH464">
        <v>138</v>
      </c>
      <c r="AI464" t="s">
        <v>1350</v>
      </c>
      <c r="AJ464" t="s">
        <v>1709</v>
      </c>
      <c r="AK464" t="s">
        <v>1350</v>
      </c>
      <c r="AL464" t="s">
        <v>1705</v>
      </c>
      <c r="AO464" t="s">
        <v>1745</v>
      </c>
      <c r="AP464" t="s">
        <v>1933</v>
      </c>
      <c r="AQ464" t="s">
        <v>1946</v>
      </c>
      <c r="AR464" t="s">
        <v>1471</v>
      </c>
      <c r="AY464">
        <v>67</v>
      </c>
      <c r="AZ464">
        <v>63</v>
      </c>
      <c r="BA464">
        <v>0</v>
      </c>
      <c r="BB464">
        <v>50</v>
      </c>
      <c r="BC464">
        <v>38</v>
      </c>
      <c r="BD464">
        <v>76</v>
      </c>
      <c r="BE464">
        <v>88</v>
      </c>
      <c r="BF464">
        <v>25</v>
      </c>
      <c r="BG464">
        <v>38</v>
      </c>
      <c r="BH464">
        <v>13</v>
      </c>
      <c r="BI464">
        <v>0</v>
      </c>
      <c r="BJ464" t="s">
        <v>1676</v>
      </c>
      <c r="BK464" t="s">
        <v>2</v>
      </c>
      <c r="BL464" t="s">
        <v>5</v>
      </c>
      <c r="BM464" t="s">
        <v>5</v>
      </c>
      <c r="BN464" t="s">
        <v>5</v>
      </c>
      <c r="BO464" t="s">
        <v>1480</v>
      </c>
      <c r="BP464">
        <v>1135</v>
      </c>
      <c r="BQ464">
        <v>227</v>
      </c>
      <c r="BR464">
        <v>164</v>
      </c>
      <c r="BS464" t="s">
        <v>1350</v>
      </c>
      <c r="BT464" t="s">
        <v>1391</v>
      </c>
      <c r="BU464" t="s">
        <v>1824</v>
      </c>
      <c r="BV464" t="s">
        <v>1878</v>
      </c>
      <c r="BW464" t="s">
        <v>1818</v>
      </c>
      <c r="BX464" t="s">
        <v>2304</v>
      </c>
      <c r="BY464" s="44" t="str">
        <f t="shared" si="7"/>
        <v>Show location</v>
      </c>
    </row>
    <row r="465" spans="1:77" x14ac:dyDescent="0.3">
      <c r="A465" s="51" t="s">
        <v>1557</v>
      </c>
      <c r="B465" t="s">
        <v>2650</v>
      </c>
      <c r="C465" t="s">
        <v>2647</v>
      </c>
      <c r="D465" t="s">
        <v>2648</v>
      </c>
      <c r="E465" t="s">
        <v>102</v>
      </c>
      <c r="F465" t="s">
        <v>1350</v>
      </c>
      <c r="G465" t="s">
        <v>1474</v>
      </c>
      <c r="H465" t="s">
        <v>1824</v>
      </c>
      <c r="I465" t="s">
        <v>1391</v>
      </c>
      <c r="J465" t="s">
        <v>1545</v>
      </c>
      <c r="K465" t="s">
        <v>1878</v>
      </c>
      <c r="L465" t="s">
        <v>1131</v>
      </c>
      <c r="M465" t="s">
        <v>568</v>
      </c>
      <c r="N465" t="s">
        <v>1470</v>
      </c>
      <c r="O465">
        <v>11.00848</v>
      </c>
      <c r="P465">
        <v>29.72561</v>
      </c>
      <c r="Q465" t="s">
        <v>6</v>
      </c>
      <c r="R465" t="s">
        <v>1497</v>
      </c>
      <c r="S465">
        <v>140</v>
      </c>
      <c r="T465">
        <v>850</v>
      </c>
      <c r="U465">
        <v>90</v>
      </c>
      <c r="V465">
        <v>674</v>
      </c>
      <c r="Y465">
        <v>44</v>
      </c>
      <c r="Z465">
        <v>320</v>
      </c>
      <c r="AA465">
        <v>18</v>
      </c>
      <c r="AB465">
        <v>195</v>
      </c>
      <c r="AC465">
        <v>20</v>
      </c>
      <c r="AD465">
        <v>121</v>
      </c>
      <c r="AE465">
        <v>8</v>
      </c>
      <c r="AF465">
        <v>38</v>
      </c>
      <c r="AI465" t="s">
        <v>1350</v>
      </c>
      <c r="AJ465" t="s">
        <v>1705</v>
      </c>
      <c r="AK465" t="s">
        <v>1350</v>
      </c>
      <c r="AL465" t="s">
        <v>1709</v>
      </c>
      <c r="AO465" t="s">
        <v>1745</v>
      </c>
      <c r="AP465" t="s">
        <v>1933</v>
      </c>
      <c r="AQ465" t="s">
        <v>1946</v>
      </c>
      <c r="AR465" t="s">
        <v>1471</v>
      </c>
      <c r="AY465">
        <v>90</v>
      </c>
      <c r="AZ465">
        <v>26</v>
      </c>
      <c r="BA465">
        <v>0</v>
      </c>
      <c r="BB465">
        <v>62</v>
      </c>
      <c r="BC465">
        <v>47</v>
      </c>
      <c r="BD465">
        <v>67</v>
      </c>
      <c r="BE465">
        <v>94</v>
      </c>
      <c r="BF465">
        <v>171</v>
      </c>
      <c r="BG465">
        <v>197</v>
      </c>
      <c r="BH465">
        <v>10</v>
      </c>
      <c r="BI465">
        <v>0</v>
      </c>
      <c r="BJ465" t="s">
        <v>1334</v>
      </c>
      <c r="BK465" t="s">
        <v>2</v>
      </c>
      <c r="BL465" t="s">
        <v>3</v>
      </c>
      <c r="BM465" t="s">
        <v>4</v>
      </c>
      <c r="BN465" t="s">
        <v>7</v>
      </c>
      <c r="BO465" t="s">
        <v>1472</v>
      </c>
      <c r="BP465">
        <v>1157</v>
      </c>
      <c r="BQ465">
        <v>336</v>
      </c>
      <c r="BR465">
        <v>338</v>
      </c>
      <c r="BS465" t="s">
        <v>1350</v>
      </c>
      <c r="BT465" t="s">
        <v>1391</v>
      </c>
      <c r="BU465" t="s">
        <v>1824</v>
      </c>
      <c r="BV465" t="s">
        <v>1878</v>
      </c>
      <c r="BW465" t="s">
        <v>1818</v>
      </c>
      <c r="BX465" t="s">
        <v>2353</v>
      </c>
      <c r="BY465" s="44" t="str">
        <f t="shared" si="7"/>
        <v>Show location</v>
      </c>
    </row>
    <row r="466" spans="1:77" x14ac:dyDescent="0.3">
      <c r="A466" s="51" t="s">
        <v>1557</v>
      </c>
      <c r="B466" t="s">
        <v>2650</v>
      </c>
      <c r="C466" t="s">
        <v>2647</v>
      </c>
      <c r="D466" t="s">
        <v>2648</v>
      </c>
      <c r="E466" t="s">
        <v>102</v>
      </c>
      <c r="F466" t="s">
        <v>1350</v>
      </c>
      <c r="G466" t="s">
        <v>1474</v>
      </c>
      <c r="H466" t="s">
        <v>1824</v>
      </c>
      <c r="I466" t="s">
        <v>1391</v>
      </c>
      <c r="J466" t="s">
        <v>1545</v>
      </c>
      <c r="K466" t="s">
        <v>1878</v>
      </c>
      <c r="L466" t="s">
        <v>1132</v>
      </c>
      <c r="M466" t="s">
        <v>569</v>
      </c>
      <c r="N466" t="s">
        <v>1470</v>
      </c>
      <c r="O466">
        <v>11.00178</v>
      </c>
      <c r="P466">
        <v>29.727799999999998</v>
      </c>
      <c r="Q466" t="s">
        <v>6</v>
      </c>
      <c r="R466" t="s">
        <v>1497</v>
      </c>
      <c r="S466">
        <v>100</v>
      </c>
      <c r="T466">
        <v>600</v>
      </c>
      <c r="U466">
        <v>97</v>
      </c>
      <c r="V466">
        <v>586</v>
      </c>
      <c r="Y466">
        <v>67</v>
      </c>
      <c r="Z466">
        <v>406</v>
      </c>
      <c r="AA466">
        <v>10</v>
      </c>
      <c r="AB466">
        <v>70</v>
      </c>
      <c r="AC466">
        <v>20</v>
      </c>
      <c r="AD466">
        <v>110</v>
      </c>
      <c r="AI466" t="s">
        <v>1350</v>
      </c>
      <c r="AJ466" t="s">
        <v>1705</v>
      </c>
      <c r="AO466" t="s">
        <v>1745</v>
      </c>
      <c r="AP466" t="s">
        <v>1933</v>
      </c>
      <c r="AQ466" t="s">
        <v>1946</v>
      </c>
      <c r="AR466" t="s">
        <v>1471</v>
      </c>
      <c r="AY466">
        <v>97</v>
      </c>
      <c r="AZ466">
        <v>0</v>
      </c>
      <c r="BA466">
        <v>10</v>
      </c>
      <c r="BB466">
        <v>34</v>
      </c>
      <c r="BC466">
        <v>25</v>
      </c>
      <c r="BD466">
        <v>89</v>
      </c>
      <c r="BE466">
        <v>68</v>
      </c>
      <c r="BF466">
        <v>177</v>
      </c>
      <c r="BG466">
        <v>143</v>
      </c>
      <c r="BH466">
        <v>15</v>
      </c>
      <c r="BI466">
        <v>25</v>
      </c>
      <c r="BJ466" t="s">
        <v>1676</v>
      </c>
      <c r="BK466" t="s">
        <v>2</v>
      </c>
      <c r="BL466" t="s">
        <v>7</v>
      </c>
      <c r="BM466" t="s">
        <v>3</v>
      </c>
      <c r="BN466" t="s">
        <v>7</v>
      </c>
      <c r="BO466" t="s">
        <v>1472</v>
      </c>
      <c r="BP466">
        <v>1156</v>
      </c>
      <c r="BQ466">
        <v>315</v>
      </c>
      <c r="BR466">
        <v>271</v>
      </c>
      <c r="BS466" t="s">
        <v>1350</v>
      </c>
      <c r="BT466" t="s">
        <v>1391</v>
      </c>
      <c r="BU466" t="s">
        <v>1824</v>
      </c>
      <c r="BV466" t="s">
        <v>1878</v>
      </c>
      <c r="BW466" t="s">
        <v>1818</v>
      </c>
      <c r="BX466" t="s">
        <v>2354</v>
      </c>
      <c r="BY466" s="44" t="str">
        <f t="shared" si="7"/>
        <v>Show location</v>
      </c>
    </row>
    <row r="467" spans="1:77" x14ac:dyDescent="0.3">
      <c r="A467" s="51" t="s">
        <v>1541</v>
      </c>
      <c r="B467" t="s">
        <v>2650</v>
      </c>
      <c r="C467" t="s">
        <v>2647</v>
      </c>
      <c r="D467" t="s">
        <v>2648</v>
      </c>
      <c r="E467" t="s">
        <v>102</v>
      </c>
      <c r="F467" t="s">
        <v>1350</v>
      </c>
      <c r="G467" t="s">
        <v>1474</v>
      </c>
      <c r="H467" t="s">
        <v>1824</v>
      </c>
      <c r="I467" t="s">
        <v>1391</v>
      </c>
      <c r="J467" t="s">
        <v>1545</v>
      </c>
      <c r="K467" t="s">
        <v>1878</v>
      </c>
      <c r="L467" t="s">
        <v>1133</v>
      </c>
      <c r="M467" t="s">
        <v>570</v>
      </c>
      <c r="N467" t="s">
        <v>1470</v>
      </c>
      <c r="O467">
        <v>11.002610000000001</v>
      </c>
      <c r="P467">
        <v>29.701509999999999</v>
      </c>
      <c r="Q467" t="s">
        <v>6</v>
      </c>
      <c r="R467" t="s">
        <v>1497</v>
      </c>
      <c r="S467">
        <v>580</v>
      </c>
      <c r="T467">
        <v>3288</v>
      </c>
      <c r="U467">
        <v>336</v>
      </c>
      <c r="V467">
        <v>1810</v>
      </c>
      <c r="Y467">
        <v>336</v>
      </c>
      <c r="Z467">
        <v>1810</v>
      </c>
      <c r="AI467" t="s">
        <v>1350</v>
      </c>
      <c r="AJ467" t="s">
        <v>1391</v>
      </c>
      <c r="AK467" t="s">
        <v>1350</v>
      </c>
      <c r="AL467" t="s">
        <v>1705</v>
      </c>
      <c r="AO467" t="s">
        <v>1745</v>
      </c>
      <c r="AP467" t="s">
        <v>1933</v>
      </c>
      <c r="AQ467" t="s">
        <v>1946</v>
      </c>
      <c r="AR467" t="s">
        <v>1471</v>
      </c>
      <c r="AY467">
        <v>336</v>
      </c>
      <c r="AZ467">
        <v>155</v>
      </c>
      <c r="BA467">
        <v>103</v>
      </c>
      <c r="BB467">
        <v>142</v>
      </c>
      <c r="BC467">
        <v>181</v>
      </c>
      <c r="BD467">
        <v>194</v>
      </c>
      <c r="BE467">
        <v>337</v>
      </c>
      <c r="BF467">
        <v>297</v>
      </c>
      <c r="BG467">
        <v>207</v>
      </c>
      <c r="BH467">
        <v>168</v>
      </c>
      <c r="BI467">
        <v>26</v>
      </c>
      <c r="BJ467" t="s">
        <v>1334</v>
      </c>
      <c r="BK467" t="s">
        <v>2</v>
      </c>
      <c r="BL467" t="s">
        <v>3</v>
      </c>
      <c r="BM467" t="s">
        <v>3</v>
      </c>
      <c r="BN467" t="s">
        <v>3</v>
      </c>
      <c r="BO467" t="s">
        <v>1472</v>
      </c>
      <c r="BP467">
        <v>1144</v>
      </c>
      <c r="BQ467">
        <v>956</v>
      </c>
      <c r="BR467">
        <v>854</v>
      </c>
      <c r="BS467" t="s">
        <v>1350</v>
      </c>
      <c r="BT467" t="s">
        <v>1391</v>
      </c>
      <c r="BU467" t="s">
        <v>1824</v>
      </c>
      <c r="BV467" t="s">
        <v>1878</v>
      </c>
      <c r="BW467" t="s">
        <v>1818</v>
      </c>
      <c r="BX467" t="s">
        <v>2305</v>
      </c>
      <c r="BY467" s="44" t="str">
        <f t="shared" si="7"/>
        <v>Show location</v>
      </c>
    </row>
    <row r="468" spans="1:77" x14ac:dyDescent="0.3">
      <c r="A468" s="51" t="s">
        <v>1555</v>
      </c>
      <c r="B468" t="s">
        <v>2650</v>
      </c>
      <c r="C468" t="s">
        <v>2647</v>
      </c>
      <c r="D468" t="s">
        <v>2648</v>
      </c>
      <c r="E468" t="s">
        <v>102</v>
      </c>
      <c r="F468" t="s">
        <v>1350</v>
      </c>
      <c r="G468" t="s">
        <v>1474</v>
      </c>
      <c r="H468" t="s">
        <v>1824</v>
      </c>
      <c r="I468" t="s">
        <v>1391</v>
      </c>
      <c r="J468" t="s">
        <v>1545</v>
      </c>
      <c r="K468" t="s">
        <v>1878</v>
      </c>
      <c r="L468" t="s">
        <v>1134</v>
      </c>
      <c r="M468" t="s">
        <v>571</v>
      </c>
      <c r="N468" t="s">
        <v>1470</v>
      </c>
      <c r="O468">
        <v>11.00257</v>
      </c>
      <c r="P468">
        <v>29.719439999999999</v>
      </c>
      <c r="Q468" t="s">
        <v>6</v>
      </c>
      <c r="R468" t="s">
        <v>1497</v>
      </c>
      <c r="S468">
        <v>85</v>
      </c>
      <c r="T468">
        <v>375</v>
      </c>
      <c r="U468">
        <v>52</v>
      </c>
      <c r="V468">
        <v>447</v>
      </c>
      <c r="Y468">
        <v>13</v>
      </c>
      <c r="Z468">
        <v>245</v>
      </c>
      <c r="AA468">
        <v>12</v>
      </c>
      <c r="AB468">
        <v>50</v>
      </c>
      <c r="AC468">
        <v>17</v>
      </c>
      <c r="AD468">
        <v>96</v>
      </c>
      <c r="AE468">
        <v>10</v>
      </c>
      <c r="AF468">
        <v>56</v>
      </c>
      <c r="AI468" t="s">
        <v>1350</v>
      </c>
      <c r="AJ468" t="s">
        <v>1705</v>
      </c>
      <c r="AK468" t="s">
        <v>1350</v>
      </c>
      <c r="AL468" t="s">
        <v>1709</v>
      </c>
      <c r="AO468" t="s">
        <v>1745</v>
      </c>
      <c r="AP468" t="s">
        <v>1933</v>
      </c>
      <c r="AQ468" t="s">
        <v>1946</v>
      </c>
      <c r="AR468" t="s">
        <v>1471</v>
      </c>
      <c r="AY468">
        <v>52</v>
      </c>
      <c r="AZ468">
        <v>0</v>
      </c>
      <c r="BA468">
        <v>29</v>
      </c>
      <c r="BB468">
        <v>46</v>
      </c>
      <c r="BC468">
        <v>14</v>
      </c>
      <c r="BD468">
        <v>79</v>
      </c>
      <c r="BE468">
        <v>46</v>
      </c>
      <c r="BF468">
        <v>97</v>
      </c>
      <c r="BG468">
        <v>122</v>
      </c>
      <c r="BH468">
        <v>14</v>
      </c>
      <c r="BI468">
        <v>0</v>
      </c>
      <c r="BJ468" t="s">
        <v>1676</v>
      </c>
      <c r="BK468" t="s">
        <v>2</v>
      </c>
      <c r="BL468" t="s">
        <v>3</v>
      </c>
      <c r="BM468" t="s">
        <v>3</v>
      </c>
      <c r="BN468" t="s">
        <v>3</v>
      </c>
      <c r="BO468" t="s">
        <v>1472</v>
      </c>
      <c r="BP468">
        <v>1155</v>
      </c>
      <c r="BQ468">
        <v>236</v>
      </c>
      <c r="BR468">
        <v>211</v>
      </c>
      <c r="BS468" t="s">
        <v>1350</v>
      </c>
      <c r="BT468" t="s">
        <v>1391</v>
      </c>
      <c r="BU468" t="s">
        <v>1824</v>
      </c>
      <c r="BV468" t="s">
        <v>1878</v>
      </c>
      <c r="BW468" t="s">
        <v>1818</v>
      </c>
      <c r="BX468" t="s">
        <v>2349</v>
      </c>
      <c r="BY468" s="44" t="str">
        <f t="shared" si="7"/>
        <v>Show location</v>
      </c>
    </row>
    <row r="469" spans="1:77" x14ac:dyDescent="0.3">
      <c r="A469" s="51" t="s">
        <v>1539</v>
      </c>
      <c r="B469" t="s">
        <v>2650</v>
      </c>
      <c r="C469" t="s">
        <v>2647</v>
      </c>
      <c r="D469" t="s">
        <v>2648</v>
      </c>
      <c r="E469" t="s">
        <v>102</v>
      </c>
      <c r="F469" t="s">
        <v>1350</v>
      </c>
      <c r="G469" t="s">
        <v>1474</v>
      </c>
      <c r="H469" t="s">
        <v>1824</v>
      </c>
      <c r="I469" t="s">
        <v>1391</v>
      </c>
      <c r="J469" t="s">
        <v>1545</v>
      </c>
      <c r="K469" t="s">
        <v>1878</v>
      </c>
      <c r="L469" t="s">
        <v>1135</v>
      </c>
      <c r="M469" t="s">
        <v>572</v>
      </c>
      <c r="N469" t="s">
        <v>1470</v>
      </c>
      <c r="O469">
        <v>11.01211</v>
      </c>
      <c r="P469">
        <v>29.716159999999999</v>
      </c>
      <c r="Q469" t="s">
        <v>6</v>
      </c>
      <c r="R469" t="s">
        <v>1497</v>
      </c>
      <c r="S469">
        <v>64</v>
      </c>
      <c r="T469">
        <v>550</v>
      </c>
      <c r="U469">
        <v>59</v>
      </c>
      <c r="V469">
        <v>381</v>
      </c>
      <c r="Y469">
        <v>35</v>
      </c>
      <c r="Z469">
        <v>159</v>
      </c>
      <c r="AA469">
        <v>19</v>
      </c>
      <c r="AB469">
        <v>184</v>
      </c>
      <c r="AC469">
        <v>5</v>
      </c>
      <c r="AD469">
        <v>38</v>
      </c>
      <c r="AI469" t="s">
        <v>1350</v>
      </c>
      <c r="AJ469" t="s">
        <v>1391</v>
      </c>
      <c r="AK469" t="s">
        <v>1350</v>
      </c>
      <c r="AL469" t="s">
        <v>1705</v>
      </c>
      <c r="AM469" t="s">
        <v>1350</v>
      </c>
      <c r="AN469" t="s">
        <v>1708</v>
      </c>
      <c r="AO469" t="s">
        <v>1745</v>
      </c>
      <c r="AP469" t="s">
        <v>1933</v>
      </c>
      <c r="AQ469" t="s">
        <v>1946</v>
      </c>
      <c r="AR469" t="s">
        <v>1471</v>
      </c>
      <c r="AY469">
        <v>59</v>
      </c>
      <c r="AZ469">
        <v>0</v>
      </c>
      <c r="BA469">
        <v>10</v>
      </c>
      <c r="BB469">
        <v>13</v>
      </c>
      <c r="BC469">
        <v>26</v>
      </c>
      <c r="BD469">
        <v>58</v>
      </c>
      <c r="BE469">
        <v>62</v>
      </c>
      <c r="BF469">
        <v>90</v>
      </c>
      <c r="BG469">
        <v>113</v>
      </c>
      <c r="BH469">
        <v>6</v>
      </c>
      <c r="BI469">
        <v>3</v>
      </c>
      <c r="BJ469" t="s">
        <v>1676</v>
      </c>
      <c r="BK469" t="s">
        <v>2</v>
      </c>
      <c r="BL469" t="s">
        <v>5</v>
      </c>
      <c r="BM469" t="s">
        <v>5</v>
      </c>
      <c r="BN469" t="s">
        <v>5</v>
      </c>
      <c r="BO469" t="s">
        <v>1472</v>
      </c>
      <c r="BP469">
        <v>1153</v>
      </c>
      <c r="BQ469">
        <v>167</v>
      </c>
      <c r="BR469">
        <v>214</v>
      </c>
      <c r="BS469" t="s">
        <v>1350</v>
      </c>
      <c r="BT469" t="s">
        <v>1391</v>
      </c>
      <c r="BU469" t="s">
        <v>1824</v>
      </c>
      <c r="BV469" t="s">
        <v>1878</v>
      </c>
      <c r="BW469" t="s">
        <v>1818</v>
      </c>
      <c r="BX469" t="s">
        <v>2276</v>
      </c>
      <c r="BY469" s="44" t="str">
        <f t="shared" si="7"/>
        <v>Show location</v>
      </c>
    </row>
    <row r="470" spans="1:77" x14ac:dyDescent="0.3">
      <c r="A470" s="51" t="s">
        <v>1539</v>
      </c>
      <c r="B470" t="s">
        <v>2650</v>
      </c>
      <c r="C470" t="s">
        <v>2647</v>
      </c>
      <c r="D470" t="s">
        <v>2648</v>
      </c>
      <c r="E470" t="s">
        <v>102</v>
      </c>
      <c r="F470" t="s">
        <v>1350</v>
      </c>
      <c r="G470" t="s">
        <v>1474</v>
      </c>
      <c r="H470" t="s">
        <v>1824</v>
      </c>
      <c r="I470" t="s">
        <v>1391</v>
      </c>
      <c r="J470" t="s">
        <v>1545</v>
      </c>
      <c r="K470" t="s">
        <v>1878</v>
      </c>
      <c r="L470" t="s">
        <v>1136</v>
      </c>
      <c r="M470" t="s">
        <v>573</v>
      </c>
      <c r="N470" t="s">
        <v>1470</v>
      </c>
      <c r="O470">
        <v>11.02046</v>
      </c>
      <c r="P470">
        <v>29.718990000000002</v>
      </c>
      <c r="Q470" t="s">
        <v>6</v>
      </c>
      <c r="R470" t="s">
        <v>1497</v>
      </c>
      <c r="S470">
        <v>300</v>
      </c>
      <c r="T470">
        <v>1800</v>
      </c>
      <c r="U470">
        <v>300</v>
      </c>
      <c r="V470">
        <v>1800</v>
      </c>
      <c r="Y470">
        <v>220</v>
      </c>
      <c r="Z470">
        <v>1320</v>
      </c>
      <c r="AA470">
        <v>45</v>
      </c>
      <c r="AB470">
        <v>270</v>
      </c>
      <c r="AE470">
        <v>35</v>
      </c>
      <c r="AF470">
        <v>210</v>
      </c>
      <c r="AI470" t="s">
        <v>1350</v>
      </c>
      <c r="AJ470" t="s">
        <v>1705</v>
      </c>
      <c r="AK470" t="s">
        <v>1350</v>
      </c>
      <c r="AL470" t="s">
        <v>1708</v>
      </c>
      <c r="AM470" t="s">
        <v>1350</v>
      </c>
      <c r="AN470" t="s">
        <v>1709</v>
      </c>
      <c r="AO470" t="s">
        <v>1745</v>
      </c>
      <c r="AP470" t="s">
        <v>1946</v>
      </c>
      <c r="AQ470" t="s">
        <v>1933</v>
      </c>
      <c r="AR470" t="s">
        <v>1471</v>
      </c>
      <c r="AY470">
        <v>300</v>
      </c>
      <c r="AZ470">
        <v>70</v>
      </c>
      <c r="BA470">
        <v>46</v>
      </c>
      <c r="BB470">
        <v>151</v>
      </c>
      <c r="BC470">
        <v>122</v>
      </c>
      <c r="BD470">
        <v>203</v>
      </c>
      <c r="BE470">
        <v>245</v>
      </c>
      <c r="BF470">
        <v>360</v>
      </c>
      <c r="BG470">
        <v>406</v>
      </c>
      <c r="BH470">
        <v>151</v>
      </c>
      <c r="BI470">
        <v>46</v>
      </c>
      <c r="BJ470" t="s">
        <v>1676</v>
      </c>
      <c r="BK470" t="s">
        <v>2</v>
      </c>
      <c r="BL470" t="s">
        <v>3</v>
      </c>
      <c r="BM470" t="s">
        <v>4</v>
      </c>
      <c r="BN470" t="s">
        <v>5</v>
      </c>
      <c r="BO470" t="s">
        <v>1472</v>
      </c>
      <c r="BP470">
        <v>1140</v>
      </c>
      <c r="BQ470">
        <v>935</v>
      </c>
      <c r="BR470">
        <v>865</v>
      </c>
      <c r="BS470" t="s">
        <v>1350</v>
      </c>
      <c r="BT470" t="s">
        <v>1391</v>
      </c>
      <c r="BU470" t="s">
        <v>1824</v>
      </c>
      <c r="BV470" t="s">
        <v>1878</v>
      </c>
      <c r="BW470" t="s">
        <v>1818</v>
      </c>
      <c r="BX470" t="s">
        <v>2277</v>
      </c>
      <c r="BY470" s="44" t="str">
        <f t="shared" si="7"/>
        <v>Show location</v>
      </c>
    </row>
    <row r="471" spans="1:77" x14ac:dyDescent="0.3">
      <c r="A471" s="51" t="s">
        <v>1549</v>
      </c>
      <c r="B471" t="s">
        <v>2650</v>
      </c>
      <c r="C471" t="s">
        <v>2647</v>
      </c>
      <c r="D471" t="s">
        <v>2648</v>
      </c>
      <c r="E471" t="s">
        <v>102</v>
      </c>
      <c r="F471" t="s">
        <v>1350</v>
      </c>
      <c r="G471" t="s">
        <v>1474</v>
      </c>
      <c r="H471" t="s">
        <v>1824</v>
      </c>
      <c r="I471" t="s">
        <v>1391</v>
      </c>
      <c r="J471" t="s">
        <v>1545</v>
      </c>
      <c r="K471" t="s">
        <v>1878</v>
      </c>
      <c r="L471" t="s">
        <v>1137</v>
      </c>
      <c r="M471" t="s">
        <v>574</v>
      </c>
      <c r="N471" t="s">
        <v>1470</v>
      </c>
      <c r="O471">
        <v>11.01642</v>
      </c>
      <c r="P471">
        <v>29.693580000000001</v>
      </c>
      <c r="Q471" t="s">
        <v>6</v>
      </c>
      <c r="R471" t="s">
        <v>1497</v>
      </c>
      <c r="S471">
        <v>420</v>
      </c>
      <c r="T471">
        <v>1680</v>
      </c>
      <c r="U471">
        <v>411</v>
      </c>
      <c r="V471">
        <v>2399</v>
      </c>
      <c r="Y471">
        <v>261</v>
      </c>
      <c r="Z471">
        <v>1649</v>
      </c>
      <c r="AA471">
        <v>100</v>
      </c>
      <c r="AB471">
        <v>500</v>
      </c>
      <c r="AC471">
        <v>50</v>
      </c>
      <c r="AD471">
        <v>250</v>
      </c>
      <c r="AI471" t="s">
        <v>1350</v>
      </c>
      <c r="AJ471" t="s">
        <v>1391</v>
      </c>
      <c r="AK471" t="s">
        <v>1350</v>
      </c>
      <c r="AL471" t="s">
        <v>1705</v>
      </c>
      <c r="AO471" t="s">
        <v>1745</v>
      </c>
      <c r="AP471" t="s">
        <v>1933</v>
      </c>
      <c r="AQ471" t="s">
        <v>1946</v>
      </c>
      <c r="AR471" t="s">
        <v>1471</v>
      </c>
      <c r="AY471">
        <v>411</v>
      </c>
      <c r="AZ471">
        <v>49</v>
      </c>
      <c r="BA471">
        <v>16</v>
      </c>
      <c r="BB471">
        <v>131</v>
      </c>
      <c r="BC471">
        <v>180</v>
      </c>
      <c r="BD471">
        <v>359</v>
      </c>
      <c r="BE471">
        <v>293</v>
      </c>
      <c r="BF471">
        <v>653</v>
      </c>
      <c r="BG471">
        <v>571</v>
      </c>
      <c r="BH471">
        <v>65</v>
      </c>
      <c r="BI471">
        <v>82</v>
      </c>
      <c r="BJ471" t="s">
        <v>1334</v>
      </c>
      <c r="BK471" t="s">
        <v>2</v>
      </c>
      <c r="BL471" t="s">
        <v>3</v>
      </c>
      <c r="BM471" t="s">
        <v>3</v>
      </c>
      <c r="BN471" t="s">
        <v>3</v>
      </c>
      <c r="BO471" t="s">
        <v>1472</v>
      </c>
      <c r="BP471">
        <v>1148</v>
      </c>
      <c r="BQ471">
        <v>1257</v>
      </c>
      <c r="BR471">
        <v>1142</v>
      </c>
      <c r="BS471" t="s">
        <v>1350</v>
      </c>
      <c r="BT471" t="s">
        <v>1391</v>
      </c>
      <c r="BU471" t="s">
        <v>1824</v>
      </c>
      <c r="BV471" t="s">
        <v>1878</v>
      </c>
      <c r="BW471" t="s">
        <v>1818</v>
      </c>
      <c r="BX471" t="s">
        <v>2328</v>
      </c>
      <c r="BY471" s="44" t="str">
        <f t="shared" si="7"/>
        <v>Show location</v>
      </c>
    </row>
    <row r="472" spans="1:77" x14ac:dyDescent="0.3">
      <c r="A472" s="51" t="s">
        <v>1541</v>
      </c>
      <c r="B472" t="s">
        <v>2650</v>
      </c>
      <c r="C472" t="s">
        <v>2647</v>
      </c>
      <c r="D472" t="s">
        <v>2648</v>
      </c>
      <c r="E472" t="s">
        <v>102</v>
      </c>
      <c r="F472" t="s">
        <v>1350</v>
      </c>
      <c r="G472" t="s">
        <v>1474</v>
      </c>
      <c r="H472" t="s">
        <v>1824</v>
      </c>
      <c r="I472" t="s">
        <v>1391</v>
      </c>
      <c r="J472" t="s">
        <v>1545</v>
      </c>
      <c r="K472" t="s">
        <v>1878</v>
      </c>
      <c r="L472" t="s">
        <v>1138</v>
      </c>
      <c r="M472" t="s">
        <v>575</v>
      </c>
      <c r="N472" t="s">
        <v>1470</v>
      </c>
      <c r="O472">
        <v>11.0314</v>
      </c>
      <c r="P472">
        <v>29.690180000000002</v>
      </c>
      <c r="Q472" t="s">
        <v>6</v>
      </c>
      <c r="R472" t="s">
        <v>1497</v>
      </c>
      <c r="S472">
        <v>1300</v>
      </c>
      <c r="T472">
        <v>5800</v>
      </c>
      <c r="U472">
        <v>282</v>
      </c>
      <c r="V472">
        <v>1794</v>
      </c>
      <c r="Y472">
        <v>252</v>
      </c>
      <c r="Z472">
        <v>1622</v>
      </c>
      <c r="AE472">
        <v>20</v>
      </c>
      <c r="AF472">
        <v>140</v>
      </c>
      <c r="AG472">
        <v>10</v>
      </c>
      <c r="AH472">
        <v>32</v>
      </c>
      <c r="AI472" t="s">
        <v>1350</v>
      </c>
      <c r="AJ472" t="s">
        <v>1705</v>
      </c>
      <c r="AK472" t="s">
        <v>1350</v>
      </c>
      <c r="AL472" t="s">
        <v>1391</v>
      </c>
      <c r="AO472" t="s">
        <v>1745</v>
      </c>
      <c r="AP472" t="s">
        <v>1933</v>
      </c>
      <c r="AQ472" t="s">
        <v>1946</v>
      </c>
      <c r="AR472" t="s">
        <v>1471</v>
      </c>
      <c r="AY472">
        <v>282</v>
      </c>
      <c r="AZ472">
        <v>77</v>
      </c>
      <c r="BA472">
        <v>26</v>
      </c>
      <c r="BB472">
        <v>194</v>
      </c>
      <c r="BC472">
        <v>90</v>
      </c>
      <c r="BD472">
        <v>232</v>
      </c>
      <c r="BE472">
        <v>271</v>
      </c>
      <c r="BF472">
        <v>374</v>
      </c>
      <c r="BG472">
        <v>452</v>
      </c>
      <c r="BH472">
        <v>26</v>
      </c>
      <c r="BI472">
        <v>52</v>
      </c>
      <c r="BJ472" t="s">
        <v>1334</v>
      </c>
      <c r="BK472" t="s">
        <v>2</v>
      </c>
      <c r="BL472" t="s">
        <v>5</v>
      </c>
      <c r="BM472" t="s">
        <v>5</v>
      </c>
      <c r="BN472" t="s">
        <v>5</v>
      </c>
      <c r="BO472" t="s">
        <v>1472</v>
      </c>
      <c r="BP472">
        <v>1151</v>
      </c>
      <c r="BQ472">
        <v>903</v>
      </c>
      <c r="BR472">
        <v>891</v>
      </c>
      <c r="BS472" t="s">
        <v>1350</v>
      </c>
      <c r="BT472" t="s">
        <v>1391</v>
      </c>
      <c r="BU472" t="s">
        <v>1824</v>
      </c>
      <c r="BV472" t="s">
        <v>1878</v>
      </c>
      <c r="BW472" t="s">
        <v>1829</v>
      </c>
      <c r="BX472" t="s">
        <v>2306</v>
      </c>
      <c r="BY472" s="44" t="str">
        <f t="shared" si="7"/>
        <v>Show location</v>
      </c>
    </row>
    <row r="473" spans="1:77" x14ac:dyDescent="0.3">
      <c r="A473" s="51" t="s">
        <v>1539</v>
      </c>
      <c r="B473" t="s">
        <v>2650</v>
      </c>
      <c r="C473" t="s">
        <v>2647</v>
      </c>
      <c r="D473" t="s">
        <v>2648</v>
      </c>
      <c r="E473" t="s">
        <v>102</v>
      </c>
      <c r="F473" t="s">
        <v>1350</v>
      </c>
      <c r="G473" t="s">
        <v>1474</v>
      </c>
      <c r="H473" t="s">
        <v>1824</v>
      </c>
      <c r="I473" t="s">
        <v>1391</v>
      </c>
      <c r="J473" t="s">
        <v>1545</v>
      </c>
      <c r="K473" t="s">
        <v>1878</v>
      </c>
      <c r="L473" t="s">
        <v>1139</v>
      </c>
      <c r="M473" t="s">
        <v>576</v>
      </c>
      <c r="N473" t="s">
        <v>1470</v>
      </c>
      <c r="O473">
        <v>10.99709</v>
      </c>
      <c r="P473">
        <v>29.719609999999999</v>
      </c>
      <c r="Q473" t="s">
        <v>6</v>
      </c>
      <c r="R473" t="s">
        <v>1497</v>
      </c>
      <c r="S473">
        <v>246</v>
      </c>
      <c r="T473">
        <v>738</v>
      </c>
      <c r="U473">
        <v>126</v>
      </c>
      <c r="V473">
        <v>786</v>
      </c>
      <c r="Y473">
        <v>126</v>
      </c>
      <c r="Z473">
        <v>786</v>
      </c>
      <c r="AI473" t="s">
        <v>1350</v>
      </c>
      <c r="AJ473" t="s">
        <v>1705</v>
      </c>
      <c r="AK473" t="s">
        <v>1350</v>
      </c>
      <c r="AL473" t="s">
        <v>1391</v>
      </c>
      <c r="AM473" t="s">
        <v>1350</v>
      </c>
      <c r="AN473" t="s">
        <v>1708</v>
      </c>
      <c r="AO473" t="s">
        <v>1745</v>
      </c>
      <c r="AP473" t="s">
        <v>1933</v>
      </c>
      <c r="AQ473" t="s">
        <v>1946</v>
      </c>
      <c r="AR473" t="s">
        <v>1471</v>
      </c>
      <c r="AY473">
        <v>126</v>
      </c>
      <c r="AZ473">
        <v>4</v>
      </c>
      <c r="BA473">
        <v>19</v>
      </c>
      <c r="BB473">
        <v>23</v>
      </c>
      <c r="BC473">
        <v>30</v>
      </c>
      <c r="BD473">
        <v>46</v>
      </c>
      <c r="BE473">
        <v>76</v>
      </c>
      <c r="BF473">
        <v>188</v>
      </c>
      <c r="BG473">
        <v>366</v>
      </c>
      <c r="BH473">
        <v>4</v>
      </c>
      <c r="BI473">
        <v>30</v>
      </c>
      <c r="BJ473" t="s">
        <v>1334</v>
      </c>
      <c r="BK473" t="s">
        <v>2</v>
      </c>
      <c r="BL473" t="s">
        <v>5</v>
      </c>
      <c r="BM473" t="s">
        <v>4</v>
      </c>
      <c r="BN473" t="s">
        <v>3</v>
      </c>
      <c r="BO473" t="s">
        <v>1472</v>
      </c>
      <c r="BP473">
        <v>1141</v>
      </c>
      <c r="BQ473">
        <v>265</v>
      </c>
      <c r="BR473">
        <v>521</v>
      </c>
      <c r="BS473" t="s">
        <v>1350</v>
      </c>
      <c r="BT473" t="s">
        <v>1391</v>
      </c>
      <c r="BU473" t="s">
        <v>1824</v>
      </c>
      <c r="BV473" t="s">
        <v>1878</v>
      </c>
      <c r="BW473" t="s">
        <v>1818</v>
      </c>
      <c r="BX473" t="s">
        <v>2278</v>
      </c>
      <c r="BY473" s="44" t="str">
        <f t="shared" si="7"/>
        <v>Show location</v>
      </c>
    </row>
    <row r="474" spans="1:77" x14ac:dyDescent="0.3">
      <c r="A474" s="51" t="s">
        <v>1530</v>
      </c>
      <c r="B474" t="s">
        <v>2650</v>
      </c>
      <c r="C474" t="s">
        <v>2647</v>
      </c>
      <c r="D474" t="s">
        <v>2648</v>
      </c>
      <c r="E474" t="s">
        <v>102</v>
      </c>
      <c r="F474" t="s">
        <v>1350</v>
      </c>
      <c r="G474" t="s">
        <v>1474</v>
      </c>
      <c r="H474" t="s">
        <v>1824</v>
      </c>
      <c r="I474" t="s">
        <v>1391</v>
      </c>
      <c r="J474" t="s">
        <v>1545</v>
      </c>
      <c r="K474" t="s">
        <v>1878</v>
      </c>
      <c r="L474" t="s">
        <v>1140</v>
      </c>
      <c r="M474" t="s">
        <v>802</v>
      </c>
      <c r="N474" t="s">
        <v>1470</v>
      </c>
      <c r="O474">
        <v>11.02216</v>
      </c>
      <c r="P474">
        <v>29.750900000000001</v>
      </c>
      <c r="Q474" t="s">
        <v>6</v>
      </c>
      <c r="R474" t="s">
        <v>1497</v>
      </c>
      <c r="S474">
        <v>3740</v>
      </c>
      <c r="T474">
        <v>15450</v>
      </c>
      <c r="U474">
        <v>2359</v>
      </c>
      <c r="V474">
        <v>10757</v>
      </c>
      <c r="Y474">
        <v>1550</v>
      </c>
      <c r="Z474">
        <v>7944</v>
      </c>
      <c r="AA474">
        <v>659</v>
      </c>
      <c r="AB474">
        <v>1513</v>
      </c>
      <c r="AE474">
        <v>150</v>
      </c>
      <c r="AF474">
        <v>1300</v>
      </c>
      <c r="AI474" t="s">
        <v>1350</v>
      </c>
      <c r="AJ474" t="s">
        <v>1705</v>
      </c>
      <c r="AK474" t="s">
        <v>1350</v>
      </c>
      <c r="AL474" t="s">
        <v>1708</v>
      </c>
      <c r="AM474" t="s">
        <v>1350</v>
      </c>
      <c r="AN474" t="s">
        <v>1709</v>
      </c>
      <c r="AO474" t="s">
        <v>1745</v>
      </c>
      <c r="AP474" t="s">
        <v>1933</v>
      </c>
      <c r="AQ474" t="s">
        <v>1946</v>
      </c>
      <c r="AR474" t="s">
        <v>1471</v>
      </c>
      <c r="AY474">
        <v>2359</v>
      </c>
      <c r="AZ474">
        <v>446</v>
      </c>
      <c r="BA474">
        <v>297</v>
      </c>
      <c r="BB474">
        <v>644</v>
      </c>
      <c r="BC474">
        <v>1438</v>
      </c>
      <c r="BD474">
        <v>843</v>
      </c>
      <c r="BE474">
        <v>1537</v>
      </c>
      <c r="BF474">
        <v>942</v>
      </c>
      <c r="BG474">
        <v>2082</v>
      </c>
      <c r="BH474">
        <v>1834</v>
      </c>
      <c r="BI474">
        <v>694</v>
      </c>
      <c r="BJ474" t="s">
        <v>1676</v>
      </c>
      <c r="BK474" t="s">
        <v>2</v>
      </c>
      <c r="BL474" t="s">
        <v>3</v>
      </c>
      <c r="BM474" t="s">
        <v>5</v>
      </c>
      <c r="BN474" t="s">
        <v>7</v>
      </c>
      <c r="BO474" t="s">
        <v>1472</v>
      </c>
      <c r="BP474">
        <v>1138</v>
      </c>
      <c r="BQ474">
        <v>4709</v>
      </c>
      <c r="BR474">
        <v>6048</v>
      </c>
      <c r="BS474" t="s">
        <v>1350</v>
      </c>
      <c r="BT474" t="s">
        <v>1391</v>
      </c>
      <c r="BU474" t="s">
        <v>1824</v>
      </c>
      <c r="BV474" t="s">
        <v>1878</v>
      </c>
      <c r="BW474" t="s">
        <v>1818</v>
      </c>
      <c r="BX474" t="s">
        <v>2226</v>
      </c>
      <c r="BY474" s="44" t="str">
        <f t="shared" si="7"/>
        <v>Show location</v>
      </c>
    </row>
    <row r="475" spans="1:77" x14ac:dyDescent="0.3">
      <c r="A475" s="51" t="s">
        <v>1541</v>
      </c>
      <c r="B475" t="s">
        <v>2650</v>
      </c>
      <c r="C475" t="s">
        <v>2647</v>
      </c>
      <c r="D475" t="s">
        <v>2648</v>
      </c>
      <c r="E475" t="s">
        <v>102</v>
      </c>
      <c r="F475" t="s">
        <v>1350</v>
      </c>
      <c r="G475" t="s">
        <v>1474</v>
      </c>
      <c r="H475" t="s">
        <v>1824</v>
      </c>
      <c r="I475" t="s">
        <v>1391</v>
      </c>
      <c r="J475" t="s">
        <v>1545</v>
      </c>
      <c r="K475" t="s">
        <v>1878</v>
      </c>
      <c r="L475" t="s">
        <v>1141</v>
      </c>
      <c r="M475" t="s">
        <v>577</v>
      </c>
      <c r="N475" t="s">
        <v>1470</v>
      </c>
      <c r="O475">
        <v>11.010899999999999</v>
      </c>
      <c r="P475">
        <v>29.68591</v>
      </c>
      <c r="Q475" t="s">
        <v>6</v>
      </c>
      <c r="R475" t="s">
        <v>1497</v>
      </c>
      <c r="S475">
        <v>340</v>
      </c>
      <c r="T475">
        <v>2040</v>
      </c>
      <c r="U475">
        <v>1083</v>
      </c>
      <c r="V475">
        <v>7953</v>
      </c>
      <c r="Y475">
        <v>600</v>
      </c>
      <c r="Z475">
        <v>5000</v>
      </c>
      <c r="AA475">
        <v>220</v>
      </c>
      <c r="AB475">
        <v>1700</v>
      </c>
      <c r="AC475">
        <v>150</v>
      </c>
      <c r="AD475">
        <v>783</v>
      </c>
      <c r="AE475">
        <v>68</v>
      </c>
      <c r="AF475">
        <v>240</v>
      </c>
      <c r="AG475">
        <v>45</v>
      </c>
      <c r="AH475">
        <v>230</v>
      </c>
      <c r="AI475" t="s">
        <v>1350</v>
      </c>
      <c r="AJ475" t="s">
        <v>1705</v>
      </c>
      <c r="AO475" t="s">
        <v>1745</v>
      </c>
      <c r="AP475" t="s">
        <v>1946</v>
      </c>
      <c r="AQ475" t="s">
        <v>1933</v>
      </c>
      <c r="AR475" t="s">
        <v>1471</v>
      </c>
      <c r="AY475">
        <v>1083</v>
      </c>
      <c r="AZ475">
        <v>0</v>
      </c>
      <c r="BA475">
        <v>376</v>
      </c>
      <c r="BB475">
        <v>751</v>
      </c>
      <c r="BC475">
        <v>501</v>
      </c>
      <c r="BD475">
        <v>1315</v>
      </c>
      <c r="BE475">
        <v>1191</v>
      </c>
      <c r="BF475">
        <v>2004</v>
      </c>
      <c r="BG475">
        <v>1252</v>
      </c>
      <c r="BH475">
        <v>438</v>
      </c>
      <c r="BI475">
        <v>125</v>
      </c>
      <c r="BJ475" t="s">
        <v>1676</v>
      </c>
      <c r="BK475" t="s">
        <v>2</v>
      </c>
      <c r="BL475" t="s">
        <v>7</v>
      </c>
      <c r="BM475" t="s">
        <v>7</v>
      </c>
      <c r="BN475" t="s">
        <v>7</v>
      </c>
      <c r="BO475" t="s">
        <v>1472</v>
      </c>
      <c r="BP475">
        <v>1152</v>
      </c>
      <c r="BQ475">
        <v>4508</v>
      </c>
      <c r="BR475">
        <v>3445</v>
      </c>
      <c r="BS475" t="s">
        <v>1350</v>
      </c>
      <c r="BT475" t="s">
        <v>1391</v>
      </c>
      <c r="BU475" t="s">
        <v>1824</v>
      </c>
      <c r="BV475" t="s">
        <v>1878</v>
      </c>
      <c r="BW475" t="s">
        <v>1818</v>
      </c>
      <c r="BX475" t="s">
        <v>2307</v>
      </c>
      <c r="BY475" s="44" t="str">
        <f t="shared" si="7"/>
        <v>Show location</v>
      </c>
    </row>
    <row r="476" spans="1:77" x14ac:dyDescent="0.3">
      <c r="A476" s="51" t="s">
        <v>1542</v>
      </c>
      <c r="B476" t="s">
        <v>2650</v>
      </c>
      <c r="C476" t="s">
        <v>2647</v>
      </c>
      <c r="D476" t="s">
        <v>2648</v>
      </c>
      <c r="E476" t="s">
        <v>102</v>
      </c>
      <c r="F476" t="s">
        <v>1350</v>
      </c>
      <c r="G476" t="s">
        <v>1474</v>
      </c>
      <c r="H476" t="s">
        <v>1824</v>
      </c>
      <c r="I476" t="s">
        <v>1391</v>
      </c>
      <c r="J476" t="s">
        <v>1545</v>
      </c>
      <c r="K476" t="s">
        <v>1878</v>
      </c>
      <c r="L476" t="s">
        <v>1142</v>
      </c>
      <c r="M476" t="s">
        <v>578</v>
      </c>
      <c r="N476" t="s">
        <v>1470</v>
      </c>
      <c r="O476">
        <v>11.05288</v>
      </c>
      <c r="P476">
        <v>29.690180000000002</v>
      </c>
      <c r="Q476" t="s">
        <v>6</v>
      </c>
      <c r="R476" t="s">
        <v>1497</v>
      </c>
      <c r="S476">
        <v>2000</v>
      </c>
      <c r="T476">
        <v>14500</v>
      </c>
      <c r="U476">
        <v>1158</v>
      </c>
      <c r="V476">
        <v>7779</v>
      </c>
      <c r="Y476">
        <v>600</v>
      </c>
      <c r="Z476">
        <v>3979</v>
      </c>
      <c r="AA476">
        <v>200</v>
      </c>
      <c r="AB476">
        <v>1800</v>
      </c>
      <c r="AC476">
        <v>358</v>
      </c>
      <c r="AD476">
        <v>2000</v>
      </c>
      <c r="AI476" t="s">
        <v>1350</v>
      </c>
      <c r="AJ476" t="s">
        <v>1708</v>
      </c>
      <c r="AK476" t="s">
        <v>1350</v>
      </c>
      <c r="AL476" t="s">
        <v>1705</v>
      </c>
      <c r="AM476" t="s">
        <v>1350</v>
      </c>
      <c r="AN476" t="s">
        <v>1391</v>
      </c>
      <c r="AO476" t="s">
        <v>1745</v>
      </c>
      <c r="AP476" t="s">
        <v>1933</v>
      </c>
      <c r="AQ476" t="s">
        <v>1946</v>
      </c>
      <c r="AR476" t="s">
        <v>1471</v>
      </c>
      <c r="AY476">
        <v>1158</v>
      </c>
      <c r="AZ476">
        <v>356</v>
      </c>
      <c r="BA476">
        <v>178</v>
      </c>
      <c r="BB476">
        <v>653</v>
      </c>
      <c r="BC476">
        <v>475</v>
      </c>
      <c r="BD476">
        <v>1247</v>
      </c>
      <c r="BE476">
        <v>1010</v>
      </c>
      <c r="BF476">
        <v>1663</v>
      </c>
      <c r="BG476">
        <v>1900</v>
      </c>
      <c r="BH476">
        <v>297</v>
      </c>
      <c r="BI476">
        <v>0</v>
      </c>
      <c r="BJ476" t="s">
        <v>1676</v>
      </c>
      <c r="BK476" t="s">
        <v>2</v>
      </c>
      <c r="BL476" t="s">
        <v>5</v>
      </c>
      <c r="BM476" t="s">
        <v>3</v>
      </c>
      <c r="BN476" t="s">
        <v>5</v>
      </c>
      <c r="BO476" t="s">
        <v>1472</v>
      </c>
      <c r="BP476">
        <v>1149</v>
      </c>
      <c r="BQ476">
        <v>4216</v>
      </c>
      <c r="BR476">
        <v>3563</v>
      </c>
      <c r="BS476" t="s">
        <v>1350</v>
      </c>
      <c r="BT476" t="s">
        <v>1391</v>
      </c>
      <c r="BU476" t="s">
        <v>1824</v>
      </c>
      <c r="BV476" t="s">
        <v>1878</v>
      </c>
      <c r="BW476" t="s">
        <v>1818</v>
      </c>
      <c r="BX476" t="s">
        <v>2292</v>
      </c>
      <c r="BY476" s="44" t="str">
        <f t="shared" si="7"/>
        <v>Show location</v>
      </c>
    </row>
    <row r="477" spans="1:77" x14ac:dyDescent="0.3">
      <c r="A477" s="51" t="s">
        <v>1541</v>
      </c>
      <c r="B477" t="s">
        <v>2650</v>
      </c>
      <c r="C477" t="s">
        <v>2647</v>
      </c>
      <c r="D477" t="s">
        <v>2648</v>
      </c>
      <c r="E477" t="s">
        <v>102</v>
      </c>
      <c r="F477" t="s">
        <v>1350</v>
      </c>
      <c r="G477" t="s">
        <v>1474</v>
      </c>
      <c r="H477" t="s">
        <v>1824</v>
      </c>
      <c r="I477" t="s">
        <v>1391</v>
      </c>
      <c r="J477" t="s">
        <v>1545</v>
      </c>
      <c r="K477" t="s">
        <v>1878</v>
      </c>
      <c r="L477" t="s">
        <v>1143</v>
      </c>
      <c r="M477" t="s">
        <v>579</v>
      </c>
      <c r="N477" t="s">
        <v>1470</v>
      </c>
      <c r="O477">
        <v>10.990740000000001</v>
      </c>
      <c r="P477">
        <v>29.719439999999999</v>
      </c>
      <c r="Q477" t="s">
        <v>6</v>
      </c>
      <c r="R477" t="s">
        <v>1497</v>
      </c>
      <c r="S477">
        <v>78</v>
      </c>
      <c r="T477">
        <v>340</v>
      </c>
      <c r="U477">
        <v>85</v>
      </c>
      <c r="V477">
        <v>375</v>
      </c>
      <c r="Y477">
        <v>35</v>
      </c>
      <c r="Z477">
        <v>204</v>
      </c>
      <c r="AA477">
        <v>18</v>
      </c>
      <c r="AB477">
        <v>70</v>
      </c>
      <c r="AC477">
        <v>32</v>
      </c>
      <c r="AD477">
        <v>101</v>
      </c>
      <c r="AI477" t="s">
        <v>1350</v>
      </c>
      <c r="AJ477" t="s">
        <v>1391</v>
      </c>
      <c r="AK477" t="s">
        <v>1350</v>
      </c>
      <c r="AL477" t="s">
        <v>1705</v>
      </c>
      <c r="AM477" t="s">
        <v>1350</v>
      </c>
      <c r="AN477" t="s">
        <v>1708</v>
      </c>
      <c r="AO477" t="s">
        <v>1745</v>
      </c>
      <c r="AP477" t="s">
        <v>1946</v>
      </c>
      <c r="AQ477" t="s">
        <v>1933</v>
      </c>
      <c r="AR477" t="s">
        <v>1471</v>
      </c>
      <c r="AY477">
        <v>85</v>
      </c>
      <c r="AZ477">
        <v>0</v>
      </c>
      <c r="BA477">
        <v>16</v>
      </c>
      <c r="BB477">
        <v>36</v>
      </c>
      <c r="BC477">
        <v>23</v>
      </c>
      <c r="BD477">
        <v>65</v>
      </c>
      <c r="BE477">
        <v>38</v>
      </c>
      <c r="BF477">
        <v>91</v>
      </c>
      <c r="BG477">
        <v>80</v>
      </c>
      <c r="BH477">
        <v>21</v>
      </c>
      <c r="BI477">
        <v>5</v>
      </c>
      <c r="BJ477" t="s">
        <v>1334</v>
      </c>
      <c r="BK477" t="s">
        <v>2</v>
      </c>
      <c r="BL477" t="s">
        <v>3</v>
      </c>
      <c r="BM477" t="s">
        <v>5</v>
      </c>
      <c r="BN477" t="s">
        <v>5</v>
      </c>
      <c r="BO477" t="s">
        <v>1472</v>
      </c>
      <c r="BP477">
        <v>1150</v>
      </c>
      <c r="BQ477">
        <v>213</v>
      </c>
      <c r="BR477">
        <v>162</v>
      </c>
      <c r="BS477" t="s">
        <v>1350</v>
      </c>
      <c r="BT477" t="s">
        <v>1391</v>
      </c>
      <c r="BU477" t="s">
        <v>1824</v>
      </c>
      <c r="BV477" t="s">
        <v>1878</v>
      </c>
      <c r="BW477" t="s">
        <v>1818</v>
      </c>
      <c r="BX477" t="s">
        <v>2308</v>
      </c>
      <c r="BY477" s="44" t="str">
        <f t="shared" si="7"/>
        <v>Show location</v>
      </c>
    </row>
    <row r="478" spans="1:77" x14ac:dyDescent="0.3">
      <c r="A478" s="51" t="s">
        <v>1541</v>
      </c>
      <c r="B478" t="s">
        <v>2650</v>
      </c>
      <c r="C478" t="s">
        <v>2647</v>
      </c>
      <c r="D478" t="s">
        <v>2648</v>
      </c>
      <c r="E478" t="s">
        <v>102</v>
      </c>
      <c r="F478" t="s">
        <v>1350</v>
      </c>
      <c r="G478" t="s">
        <v>1474</v>
      </c>
      <c r="H478" t="s">
        <v>1824</v>
      </c>
      <c r="I478" t="s">
        <v>1391</v>
      </c>
      <c r="J478" t="s">
        <v>1545</v>
      </c>
      <c r="K478" t="s">
        <v>1878</v>
      </c>
      <c r="L478" t="s">
        <v>1144</v>
      </c>
      <c r="M478" t="s">
        <v>580</v>
      </c>
      <c r="N478" t="s">
        <v>1470</v>
      </c>
      <c r="O478">
        <v>11.07902</v>
      </c>
      <c r="P478">
        <v>29.703240000000001</v>
      </c>
      <c r="Q478" t="s">
        <v>6</v>
      </c>
      <c r="R478" t="s">
        <v>1497</v>
      </c>
      <c r="S478">
        <v>1000</v>
      </c>
      <c r="T478">
        <v>5500</v>
      </c>
      <c r="U478">
        <v>988</v>
      </c>
      <c r="V478">
        <v>5157</v>
      </c>
      <c r="Y478">
        <v>620</v>
      </c>
      <c r="Z478">
        <v>3577</v>
      </c>
      <c r="AA478">
        <v>240</v>
      </c>
      <c r="AB478">
        <v>1240</v>
      </c>
      <c r="AC478">
        <v>128</v>
      </c>
      <c r="AD478">
        <v>340</v>
      </c>
      <c r="AI478" t="s">
        <v>1350</v>
      </c>
      <c r="AJ478" t="s">
        <v>1705</v>
      </c>
      <c r="AK478" t="s">
        <v>1350</v>
      </c>
      <c r="AL478" t="s">
        <v>1708</v>
      </c>
      <c r="AM478" t="s">
        <v>1350</v>
      </c>
      <c r="AN478" t="s">
        <v>1709</v>
      </c>
      <c r="AO478" t="s">
        <v>1745</v>
      </c>
      <c r="AP478" t="s">
        <v>1933</v>
      </c>
      <c r="AQ478" t="s">
        <v>1946</v>
      </c>
      <c r="AR478" t="s">
        <v>1471</v>
      </c>
      <c r="AY478">
        <v>988</v>
      </c>
      <c r="AZ478">
        <v>0</v>
      </c>
      <c r="BA478">
        <v>0</v>
      </c>
      <c r="BB478">
        <v>0</v>
      </c>
      <c r="BC478">
        <v>1031</v>
      </c>
      <c r="BD478">
        <v>1031</v>
      </c>
      <c r="BE478">
        <v>1</v>
      </c>
      <c r="BF478">
        <v>2063</v>
      </c>
      <c r="BG478">
        <v>1031</v>
      </c>
      <c r="BH478">
        <v>0</v>
      </c>
      <c r="BI478">
        <v>0</v>
      </c>
      <c r="BJ478" t="s">
        <v>1334</v>
      </c>
      <c r="BK478" t="s">
        <v>2</v>
      </c>
      <c r="BL478" t="s">
        <v>5</v>
      </c>
      <c r="BM478" t="s">
        <v>7</v>
      </c>
      <c r="BN478" t="s">
        <v>7</v>
      </c>
      <c r="BO478" t="s">
        <v>1472</v>
      </c>
      <c r="BP478">
        <v>1133</v>
      </c>
      <c r="BQ478">
        <v>3094</v>
      </c>
      <c r="BR478">
        <v>2063</v>
      </c>
      <c r="BS478" t="s">
        <v>1350</v>
      </c>
      <c r="BT478" t="s">
        <v>1391</v>
      </c>
      <c r="BU478" t="s">
        <v>1824</v>
      </c>
      <c r="BV478" t="s">
        <v>1878</v>
      </c>
      <c r="BW478" t="s">
        <v>1818</v>
      </c>
      <c r="BX478" t="s">
        <v>2309</v>
      </c>
      <c r="BY478" s="44" t="str">
        <f t="shared" si="7"/>
        <v>Show location</v>
      </c>
    </row>
    <row r="479" spans="1:77" x14ac:dyDescent="0.3">
      <c r="A479" s="51" t="s">
        <v>1501</v>
      </c>
      <c r="B479" t="s">
        <v>2650</v>
      </c>
      <c r="C479" t="s">
        <v>2647</v>
      </c>
      <c r="D479" t="s">
        <v>2648</v>
      </c>
      <c r="E479" t="s">
        <v>102</v>
      </c>
      <c r="F479" t="s">
        <v>1350</v>
      </c>
      <c r="G479" t="s">
        <v>1474</v>
      </c>
      <c r="H479" t="s">
        <v>1824</v>
      </c>
      <c r="I479" t="s">
        <v>1392</v>
      </c>
      <c r="J479" t="s">
        <v>1543</v>
      </c>
      <c r="K479" t="s">
        <v>1868</v>
      </c>
      <c r="L479" t="s">
        <v>69</v>
      </c>
      <c r="M479" t="s">
        <v>70</v>
      </c>
      <c r="N479" t="s">
        <v>1493</v>
      </c>
      <c r="O479">
        <v>10.677899999999999</v>
      </c>
      <c r="P479">
        <v>30.370840000000001</v>
      </c>
      <c r="Q479" t="s">
        <v>1</v>
      </c>
      <c r="R479" t="s">
        <v>1497</v>
      </c>
      <c r="S479">
        <v>85</v>
      </c>
      <c r="T479">
        <v>547</v>
      </c>
      <c r="U479">
        <v>101</v>
      </c>
      <c r="V479">
        <v>606</v>
      </c>
      <c r="Y479">
        <v>101</v>
      </c>
      <c r="Z479">
        <v>606</v>
      </c>
      <c r="AI479" t="s">
        <v>1350</v>
      </c>
      <c r="AJ479" t="s">
        <v>1392</v>
      </c>
      <c r="AO479" t="s">
        <v>1745</v>
      </c>
      <c r="AP479" t="s">
        <v>1933</v>
      </c>
      <c r="AQ479" t="s">
        <v>1946</v>
      </c>
      <c r="AR479" t="s">
        <v>1471</v>
      </c>
      <c r="AT479">
        <v>101</v>
      </c>
      <c r="AZ479">
        <v>21</v>
      </c>
      <c r="BA479">
        <v>106</v>
      </c>
      <c r="BB479">
        <v>106</v>
      </c>
      <c r="BC479">
        <v>21</v>
      </c>
      <c r="BD479">
        <v>128</v>
      </c>
      <c r="BE479">
        <v>10</v>
      </c>
      <c r="BF479">
        <v>11</v>
      </c>
      <c r="BG479">
        <v>128</v>
      </c>
      <c r="BH479">
        <v>43</v>
      </c>
      <c r="BI479">
        <v>32</v>
      </c>
      <c r="BJ479" t="s">
        <v>1676</v>
      </c>
      <c r="BK479" t="s">
        <v>2</v>
      </c>
      <c r="BL479" t="s">
        <v>5</v>
      </c>
      <c r="BM479" t="s">
        <v>5</v>
      </c>
      <c r="BN479" t="s">
        <v>5</v>
      </c>
      <c r="BO479" t="s">
        <v>1472</v>
      </c>
      <c r="BP479">
        <v>611</v>
      </c>
      <c r="BQ479">
        <v>309</v>
      </c>
      <c r="BR479">
        <v>297</v>
      </c>
      <c r="BS479" t="s">
        <v>1350</v>
      </c>
      <c r="BT479" t="s">
        <v>1392</v>
      </c>
      <c r="BU479" t="s">
        <v>1824</v>
      </c>
      <c r="BV479" t="s">
        <v>1868</v>
      </c>
      <c r="BW479" t="s">
        <v>1829</v>
      </c>
      <c r="BX479" t="s">
        <v>2059</v>
      </c>
      <c r="BY479" s="44" t="str">
        <f t="shared" si="7"/>
        <v>Show location</v>
      </c>
    </row>
    <row r="480" spans="1:77" x14ac:dyDescent="0.3">
      <c r="A480" s="51" t="s">
        <v>1501</v>
      </c>
      <c r="B480" t="s">
        <v>2650</v>
      </c>
      <c r="C480" t="s">
        <v>2647</v>
      </c>
      <c r="D480" t="s">
        <v>2648</v>
      </c>
      <c r="E480" t="s">
        <v>102</v>
      </c>
      <c r="F480" t="s">
        <v>1350</v>
      </c>
      <c r="G480" t="s">
        <v>1474</v>
      </c>
      <c r="H480" t="s">
        <v>1824</v>
      </c>
      <c r="I480" t="s">
        <v>1392</v>
      </c>
      <c r="J480" t="s">
        <v>1543</v>
      </c>
      <c r="K480" t="s">
        <v>1868</v>
      </c>
      <c r="L480" t="s">
        <v>1058</v>
      </c>
      <c r="M480" t="s">
        <v>71</v>
      </c>
      <c r="N480" t="s">
        <v>1493</v>
      </c>
      <c r="O480">
        <v>10.638159999999999</v>
      </c>
      <c r="P480">
        <v>30.373519999999999</v>
      </c>
      <c r="Q480" t="s">
        <v>1</v>
      </c>
      <c r="R480" t="s">
        <v>1497</v>
      </c>
      <c r="S480">
        <v>53</v>
      </c>
      <c r="T480">
        <v>318</v>
      </c>
      <c r="U480">
        <v>150</v>
      </c>
      <c r="V480">
        <v>900</v>
      </c>
      <c r="Y480">
        <v>150</v>
      </c>
      <c r="Z480">
        <v>900</v>
      </c>
      <c r="AI480" t="s">
        <v>1350</v>
      </c>
      <c r="AJ480" t="s">
        <v>1392</v>
      </c>
      <c r="AO480" t="s">
        <v>1745</v>
      </c>
      <c r="AP480" t="s">
        <v>1933</v>
      </c>
      <c r="AQ480" t="s">
        <v>1946</v>
      </c>
      <c r="AR480" t="s">
        <v>1471</v>
      </c>
      <c r="AT480">
        <v>150</v>
      </c>
      <c r="AZ480">
        <v>119</v>
      </c>
      <c r="BA480">
        <v>132</v>
      </c>
      <c r="BB480">
        <v>172</v>
      </c>
      <c r="BC480">
        <v>119</v>
      </c>
      <c r="BD480">
        <v>13</v>
      </c>
      <c r="BE480">
        <v>54</v>
      </c>
      <c r="BF480">
        <v>106</v>
      </c>
      <c r="BG480">
        <v>79</v>
      </c>
      <c r="BH480">
        <v>66</v>
      </c>
      <c r="BI480">
        <v>40</v>
      </c>
      <c r="BJ480" t="s">
        <v>1676</v>
      </c>
      <c r="BK480" t="s">
        <v>2</v>
      </c>
      <c r="BL480" t="s">
        <v>5</v>
      </c>
      <c r="BM480" t="s">
        <v>5</v>
      </c>
      <c r="BN480" t="s">
        <v>5</v>
      </c>
      <c r="BO480" t="s">
        <v>1472</v>
      </c>
      <c r="BP480">
        <v>610</v>
      </c>
      <c r="BQ480">
        <v>476</v>
      </c>
      <c r="BR480">
        <v>424</v>
      </c>
      <c r="BS480" t="s">
        <v>1350</v>
      </c>
      <c r="BT480" t="s">
        <v>1392</v>
      </c>
      <c r="BU480" t="s">
        <v>1824</v>
      </c>
      <c r="BV480" t="s">
        <v>1868</v>
      </c>
      <c r="BW480" t="s">
        <v>1818</v>
      </c>
      <c r="BX480" t="s">
        <v>2060</v>
      </c>
      <c r="BY480" s="44" t="str">
        <f t="shared" si="7"/>
        <v>Show location</v>
      </c>
    </row>
    <row r="481" spans="1:77" x14ac:dyDescent="0.3">
      <c r="A481" s="51" t="s">
        <v>1530</v>
      </c>
      <c r="B481" t="s">
        <v>2650</v>
      </c>
      <c r="C481" t="s">
        <v>2647</v>
      </c>
      <c r="D481" t="s">
        <v>2648</v>
      </c>
      <c r="E481" t="s">
        <v>102</v>
      </c>
      <c r="F481" t="s">
        <v>1350</v>
      </c>
      <c r="G481" t="s">
        <v>1474</v>
      </c>
      <c r="H481" t="s">
        <v>1824</v>
      </c>
      <c r="I481" t="s">
        <v>1392</v>
      </c>
      <c r="J481" t="s">
        <v>1543</v>
      </c>
      <c r="K481" t="s">
        <v>1868</v>
      </c>
      <c r="L481" t="s">
        <v>1145</v>
      </c>
      <c r="M481" t="s">
        <v>72</v>
      </c>
      <c r="N481" t="s">
        <v>1493</v>
      </c>
      <c r="O481">
        <v>10.63744</v>
      </c>
      <c r="P481">
        <v>30.389980000000001</v>
      </c>
      <c r="Q481" t="s">
        <v>1</v>
      </c>
      <c r="R481" t="s">
        <v>1497</v>
      </c>
      <c r="S481">
        <v>205</v>
      </c>
      <c r="T481">
        <v>1025</v>
      </c>
      <c r="U481">
        <v>150</v>
      </c>
      <c r="V481">
        <v>900</v>
      </c>
      <c r="Y481">
        <v>150</v>
      </c>
      <c r="Z481">
        <v>900</v>
      </c>
      <c r="AI481" t="s">
        <v>1350</v>
      </c>
      <c r="AJ481" t="s">
        <v>1392</v>
      </c>
      <c r="AO481" t="s">
        <v>1745</v>
      </c>
      <c r="AP481" t="s">
        <v>1933</v>
      </c>
      <c r="AQ481" t="s">
        <v>1946</v>
      </c>
      <c r="AR481" t="s">
        <v>1471</v>
      </c>
      <c r="AT481">
        <v>150</v>
      </c>
      <c r="AZ481">
        <v>109</v>
      </c>
      <c r="BA481">
        <v>73</v>
      </c>
      <c r="BB481">
        <v>49</v>
      </c>
      <c r="BC481">
        <v>61</v>
      </c>
      <c r="BD481">
        <v>85</v>
      </c>
      <c r="BE481">
        <v>37</v>
      </c>
      <c r="BF481">
        <v>170</v>
      </c>
      <c r="BG481">
        <v>158</v>
      </c>
      <c r="BH481">
        <v>109</v>
      </c>
      <c r="BI481">
        <v>49</v>
      </c>
      <c r="BJ481" t="s">
        <v>1676</v>
      </c>
      <c r="BK481" t="s">
        <v>42</v>
      </c>
      <c r="BL481" t="s">
        <v>5</v>
      </c>
      <c r="BM481" t="s">
        <v>5</v>
      </c>
      <c r="BN481" t="s">
        <v>5</v>
      </c>
      <c r="BO481" t="s">
        <v>1509</v>
      </c>
      <c r="BP481">
        <v>618</v>
      </c>
      <c r="BQ481">
        <v>522</v>
      </c>
      <c r="BR481">
        <v>378</v>
      </c>
      <c r="BS481" t="s">
        <v>1350</v>
      </c>
      <c r="BT481" t="s">
        <v>1392</v>
      </c>
      <c r="BU481" t="s">
        <v>1824</v>
      </c>
      <c r="BV481" t="s">
        <v>1868</v>
      </c>
      <c r="BW481" t="s">
        <v>1818</v>
      </c>
      <c r="BX481" t="s">
        <v>2227</v>
      </c>
      <c r="BY481" s="44" t="str">
        <f t="shared" si="7"/>
        <v>Show location</v>
      </c>
    </row>
    <row r="482" spans="1:77" x14ac:dyDescent="0.3">
      <c r="A482" s="51" t="s">
        <v>1520</v>
      </c>
      <c r="B482" t="s">
        <v>2650</v>
      </c>
      <c r="C482" t="s">
        <v>2647</v>
      </c>
      <c r="D482" t="s">
        <v>2648</v>
      </c>
      <c r="E482" t="s">
        <v>102</v>
      </c>
      <c r="F482" t="s">
        <v>1350</v>
      </c>
      <c r="G482" t="s">
        <v>1474</v>
      </c>
      <c r="H482" t="s">
        <v>1824</v>
      </c>
      <c r="I482" t="s">
        <v>1392</v>
      </c>
      <c r="J482" t="s">
        <v>1543</v>
      </c>
      <c r="K482" t="s">
        <v>1868</v>
      </c>
      <c r="L482" t="s">
        <v>1146</v>
      </c>
      <c r="M482" t="s">
        <v>73</v>
      </c>
      <c r="N482" t="s">
        <v>1493</v>
      </c>
      <c r="O482">
        <v>10.64152</v>
      </c>
      <c r="P482">
        <v>30.388349999999999</v>
      </c>
      <c r="Q482" t="s">
        <v>1</v>
      </c>
      <c r="R482" t="s">
        <v>1497</v>
      </c>
      <c r="S482">
        <v>159</v>
      </c>
      <c r="T482">
        <v>935</v>
      </c>
      <c r="U482">
        <v>120</v>
      </c>
      <c r="V482">
        <v>720</v>
      </c>
      <c r="Y482">
        <v>120</v>
      </c>
      <c r="Z482">
        <v>720</v>
      </c>
      <c r="AI482" t="s">
        <v>1350</v>
      </c>
      <c r="AJ482" t="s">
        <v>1392</v>
      </c>
      <c r="AO482" t="s">
        <v>1745</v>
      </c>
      <c r="AP482" t="s">
        <v>1933</v>
      </c>
      <c r="AQ482" t="s">
        <v>1946</v>
      </c>
      <c r="AR482" t="s">
        <v>1471</v>
      </c>
      <c r="AT482">
        <v>120</v>
      </c>
      <c r="AZ482">
        <v>72</v>
      </c>
      <c r="BA482">
        <v>126</v>
      </c>
      <c r="BB482">
        <v>45</v>
      </c>
      <c r="BC482">
        <v>27</v>
      </c>
      <c r="BD482">
        <v>18</v>
      </c>
      <c r="BE482">
        <v>99</v>
      </c>
      <c r="BF482">
        <v>153</v>
      </c>
      <c r="BG482">
        <v>117</v>
      </c>
      <c r="BH482">
        <v>36</v>
      </c>
      <c r="BI482">
        <v>27</v>
      </c>
      <c r="BJ482" t="s">
        <v>1676</v>
      </c>
      <c r="BK482" t="s">
        <v>2</v>
      </c>
      <c r="BL482" t="s">
        <v>5</v>
      </c>
      <c r="BM482" t="s">
        <v>5</v>
      </c>
      <c r="BN482" t="s">
        <v>5</v>
      </c>
      <c r="BO482" t="s">
        <v>1472</v>
      </c>
      <c r="BP482">
        <v>616</v>
      </c>
      <c r="BQ482">
        <v>324</v>
      </c>
      <c r="BR482">
        <v>396</v>
      </c>
      <c r="BS482" t="s">
        <v>1350</v>
      </c>
      <c r="BT482" t="s">
        <v>1392</v>
      </c>
      <c r="BU482" t="s">
        <v>1824</v>
      </c>
      <c r="BV482" t="s">
        <v>1868</v>
      </c>
      <c r="BW482" t="s">
        <v>1818</v>
      </c>
      <c r="BX482" t="s">
        <v>2174</v>
      </c>
      <c r="BY482" s="44" t="str">
        <f t="shared" si="7"/>
        <v>Show location</v>
      </c>
    </row>
    <row r="483" spans="1:77" x14ac:dyDescent="0.3">
      <c r="A483" s="51" t="s">
        <v>1508</v>
      </c>
      <c r="B483" t="s">
        <v>2650</v>
      </c>
      <c r="C483" t="s">
        <v>2647</v>
      </c>
      <c r="D483" t="s">
        <v>2648</v>
      </c>
      <c r="E483" t="s">
        <v>102</v>
      </c>
      <c r="F483" t="s">
        <v>1350</v>
      </c>
      <c r="G483" t="s">
        <v>1474</v>
      </c>
      <c r="H483" t="s">
        <v>1824</v>
      </c>
      <c r="I483" t="s">
        <v>1392</v>
      </c>
      <c r="J483" t="s">
        <v>1543</v>
      </c>
      <c r="K483" t="s">
        <v>1868</v>
      </c>
      <c r="L483" t="s">
        <v>1147</v>
      </c>
      <c r="M483" t="s">
        <v>74</v>
      </c>
      <c r="N483" t="s">
        <v>1493</v>
      </c>
      <c r="O483">
        <v>10.6</v>
      </c>
      <c r="P483">
        <v>30.355429999999998</v>
      </c>
      <c r="Q483" t="s">
        <v>1</v>
      </c>
      <c r="R483" t="s">
        <v>95</v>
      </c>
      <c r="S483">
        <v>224</v>
      </c>
      <c r="T483">
        <v>1297</v>
      </c>
      <c r="U483">
        <v>164</v>
      </c>
      <c r="V483">
        <v>984</v>
      </c>
      <c r="Y483">
        <v>164</v>
      </c>
      <c r="Z483">
        <v>984</v>
      </c>
      <c r="AI483" t="s">
        <v>1350</v>
      </c>
      <c r="AJ483" t="s">
        <v>1392</v>
      </c>
      <c r="AO483" t="s">
        <v>1745</v>
      </c>
      <c r="AP483" t="s">
        <v>1933</v>
      </c>
      <c r="AQ483" t="s">
        <v>1946</v>
      </c>
      <c r="AR483" t="s">
        <v>1471</v>
      </c>
      <c r="AX483">
        <v>164</v>
      </c>
      <c r="AZ483">
        <v>154</v>
      </c>
      <c r="BA483">
        <v>82</v>
      </c>
      <c r="BB483">
        <v>92</v>
      </c>
      <c r="BC483">
        <v>133</v>
      </c>
      <c r="BD483">
        <v>72</v>
      </c>
      <c r="BE483">
        <v>92</v>
      </c>
      <c r="BF483">
        <v>82</v>
      </c>
      <c r="BG483">
        <v>103</v>
      </c>
      <c r="BH483">
        <v>92</v>
      </c>
      <c r="BI483">
        <v>82</v>
      </c>
      <c r="BJ483" t="s">
        <v>1676</v>
      </c>
      <c r="BK483" t="s">
        <v>2</v>
      </c>
      <c r="BL483" t="s">
        <v>5</v>
      </c>
      <c r="BM483" t="s">
        <v>5</v>
      </c>
      <c r="BN483" t="s">
        <v>5</v>
      </c>
      <c r="BO483" t="s">
        <v>1472</v>
      </c>
      <c r="BP483">
        <v>608</v>
      </c>
      <c r="BQ483">
        <v>492</v>
      </c>
      <c r="BR483">
        <v>492</v>
      </c>
      <c r="BS483" t="s">
        <v>1350</v>
      </c>
      <c r="BT483" t="s">
        <v>1392</v>
      </c>
      <c r="BU483" t="s">
        <v>1824</v>
      </c>
      <c r="BV483" t="s">
        <v>1868</v>
      </c>
      <c r="BW483" t="s">
        <v>1818</v>
      </c>
      <c r="BX483" t="s">
        <v>2081</v>
      </c>
      <c r="BY483" s="44" t="str">
        <f t="shared" si="7"/>
        <v>Show location</v>
      </c>
    </row>
    <row r="484" spans="1:77" x14ac:dyDescent="0.3">
      <c r="A484" s="51" t="s">
        <v>1521</v>
      </c>
      <c r="B484" t="s">
        <v>2650</v>
      </c>
      <c r="C484" t="s">
        <v>2647</v>
      </c>
      <c r="D484" t="s">
        <v>2648</v>
      </c>
      <c r="E484" t="s">
        <v>102</v>
      </c>
      <c r="F484" t="s">
        <v>1350</v>
      </c>
      <c r="G484" t="s">
        <v>1474</v>
      </c>
      <c r="H484" t="s">
        <v>1824</v>
      </c>
      <c r="I484" t="s">
        <v>1392</v>
      </c>
      <c r="J484" t="s">
        <v>1543</v>
      </c>
      <c r="K484" t="s">
        <v>1868</v>
      </c>
      <c r="L484" t="s">
        <v>1148</v>
      </c>
      <c r="M484" t="s">
        <v>75</v>
      </c>
      <c r="N484" t="s">
        <v>1493</v>
      </c>
      <c r="O484">
        <v>10.592750000000001</v>
      </c>
      <c r="P484">
        <v>30.564699999999998</v>
      </c>
      <c r="Q484" t="s">
        <v>1</v>
      </c>
      <c r="R484" t="s">
        <v>95</v>
      </c>
      <c r="S484">
        <v>205</v>
      </c>
      <c r="T484">
        <v>1158</v>
      </c>
      <c r="U484">
        <v>300</v>
      </c>
      <c r="V484">
        <v>1800</v>
      </c>
      <c r="Y484">
        <v>300</v>
      </c>
      <c r="Z484">
        <v>1800</v>
      </c>
      <c r="AI484" t="s">
        <v>1350</v>
      </c>
      <c r="AJ484" t="s">
        <v>1392</v>
      </c>
      <c r="AO484" t="s">
        <v>1745</v>
      </c>
      <c r="AP484" t="s">
        <v>1933</v>
      </c>
      <c r="AQ484" t="s">
        <v>1946</v>
      </c>
      <c r="AR484" t="s">
        <v>1471</v>
      </c>
      <c r="AX484">
        <v>300</v>
      </c>
      <c r="AZ484">
        <v>157</v>
      </c>
      <c r="BA484">
        <v>117</v>
      </c>
      <c r="BB484">
        <v>137</v>
      </c>
      <c r="BC484">
        <v>117</v>
      </c>
      <c r="BD484">
        <v>215</v>
      </c>
      <c r="BE484">
        <v>235</v>
      </c>
      <c r="BF484">
        <v>313</v>
      </c>
      <c r="BG484">
        <v>274</v>
      </c>
      <c r="BH484">
        <v>78</v>
      </c>
      <c r="BI484">
        <v>157</v>
      </c>
      <c r="BJ484" t="s">
        <v>1676</v>
      </c>
      <c r="BK484" t="s">
        <v>2</v>
      </c>
      <c r="BL484" t="s">
        <v>5</v>
      </c>
      <c r="BM484" t="s">
        <v>5</v>
      </c>
      <c r="BN484" t="s">
        <v>5</v>
      </c>
      <c r="BO484" t="s">
        <v>1480</v>
      </c>
      <c r="BP484">
        <v>614</v>
      </c>
      <c r="BQ484">
        <v>900</v>
      </c>
      <c r="BR484">
        <v>900</v>
      </c>
      <c r="BS484" t="s">
        <v>1350</v>
      </c>
      <c r="BT484" t="s">
        <v>1392</v>
      </c>
      <c r="BU484" t="s">
        <v>1824</v>
      </c>
      <c r="BV484" t="s">
        <v>1868</v>
      </c>
      <c r="BW484" t="s">
        <v>1818</v>
      </c>
      <c r="BX484" t="s">
        <v>2205</v>
      </c>
      <c r="BY484" s="44" t="str">
        <f t="shared" si="7"/>
        <v>Show location</v>
      </c>
    </row>
    <row r="485" spans="1:77" x14ac:dyDescent="0.3">
      <c r="A485" s="51" t="s">
        <v>1487</v>
      </c>
      <c r="B485" t="s">
        <v>2650</v>
      </c>
      <c r="C485" t="s">
        <v>2647</v>
      </c>
      <c r="D485" t="s">
        <v>2648</v>
      </c>
      <c r="E485" t="s">
        <v>102</v>
      </c>
      <c r="F485" t="s">
        <v>1350</v>
      </c>
      <c r="G485" t="s">
        <v>1474</v>
      </c>
      <c r="H485" t="s">
        <v>1824</v>
      </c>
      <c r="I485" t="s">
        <v>1392</v>
      </c>
      <c r="J485" t="s">
        <v>1543</v>
      </c>
      <c r="K485" t="s">
        <v>1868</v>
      </c>
      <c r="L485" t="s">
        <v>1149</v>
      </c>
      <c r="M485" t="s">
        <v>581</v>
      </c>
      <c r="N485" t="s">
        <v>1493</v>
      </c>
      <c r="O485">
        <v>10.64132</v>
      </c>
      <c r="P485">
        <v>30.396529999999998</v>
      </c>
      <c r="Q485" t="s">
        <v>1</v>
      </c>
      <c r="R485" t="s">
        <v>1497</v>
      </c>
      <c r="S485">
        <v>559</v>
      </c>
      <c r="T485">
        <v>2574</v>
      </c>
      <c r="U485">
        <v>285</v>
      </c>
      <c r="V485">
        <v>1710</v>
      </c>
      <c r="Y485">
        <v>285</v>
      </c>
      <c r="Z485">
        <v>1710</v>
      </c>
      <c r="AI485" t="s">
        <v>1350</v>
      </c>
      <c r="AJ485" t="s">
        <v>1392</v>
      </c>
      <c r="AK485" t="s">
        <v>1350</v>
      </c>
      <c r="AL485" t="s">
        <v>1692</v>
      </c>
      <c r="AO485" t="s">
        <v>1745</v>
      </c>
      <c r="AP485" t="s">
        <v>1933</v>
      </c>
      <c r="AQ485" t="s">
        <v>1946</v>
      </c>
      <c r="AR485" t="s">
        <v>1471</v>
      </c>
      <c r="AT485">
        <v>285</v>
      </c>
      <c r="AZ485">
        <v>133</v>
      </c>
      <c r="BA485">
        <v>171</v>
      </c>
      <c r="BB485">
        <v>247</v>
      </c>
      <c r="BC485">
        <v>285</v>
      </c>
      <c r="BD485">
        <v>152</v>
      </c>
      <c r="BE485">
        <v>171</v>
      </c>
      <c r="BF485">
        <v>190</v>
      </c>
      <c r="BG485">
        <v>114</v>
      </c>
      <c r="BH485">
        <v>133</v>
      </c>
      <c r="BI485">
        <v>114</v>
      </c>
      <c r="BJ485" t="s">
        <v>1676</v>
      </c>
      <c r="BK485" t="s">
        <v>2</v>
      </c>
      <c r="BL485" t="s">
        <v>5</v>
      </c>
      <c r="BM485" t="s">
        <v>5</v>
      </c>
      <c r="BN485" t="s">
        <v>5</v>
      </c>
      <c r="BO485" t="s">
        <v>1472</v>
      </c>
      <c r="BP485">
        <v>613</v>
      </c>
      <c r="BQ485">
        <v>855</v>
      </c>
      <c r="BR485">
        <v>855</v>
      </c>
      <c r="BS485" t="s">
        <v>1350</v>
      </c>
      <c r="BT485" t="s">
        <v>1392</v>
      </c>
      <c r="BU485" t="s">
        <v>1824</v>
      </c>
      <c r="BV485" t="s">
        <v>1868</v>
      </c>
      <c r="BW485" t="s">
        <v>1818</v>
      </c>
      <c r="BX485" t="s">
        <v>2133</v>
      </c>
      <c r="BY485" s="44" t="str">
        <f t="shared" si="7"/>
        <v>Show location</v>
      </c>
    </row>
    <row r="486" spans="1:77" x14ac:dyDescent="0.3">
      <c r="A486" s="51" t="s">
        <v>1520</v>
      </c>
      <c r="B486" t="s">
        <v>2650</v>
      </c>
      <c r="C486" t="s">
        <v>2647</v>
      </c>
      <c r="D486" t="s">
        <v>2648</v>
      </c>
      <c r="E486" t="s">
        <v>102</v>
      </c>
      <c r="F486" t="s">
        <v>1350</v>
      </c>
      <c r="G486" t="s">
        <v>1474</v>
      </c>
      <c r="H486" t="s">
        <v>1824</v>
      </c>
      <c r="I486" t="s">
        <v>1392</v>
      </c>
      <c r="J486" t="s">
        <v>1543</v>
      </c>
      <c r="K486" t="s">
        <v>1868</v>
      </c>
      <c r="L486" t="s">
        <v>1150</v>
      </c>
      <c r="M486" t="s">
        <v>76</v>
      </c>
      <c r="N486" t="s">
        <v>1493</v>
      </c>
      <c r="O486">
        <v>10.64297</v>
      </c>
      <c r="P486">
        <v>30.375330000000002</v>
      </c>
      <c r="Q486" t="s">
        <v>1</v>
      </c>
      <c r="R486" t="s">
        <v>95</v>
      </c>
      <c r="S486">
        <v>131</v>
      </c>
      <c r="T486">
        <v>614</v>
      </c>
      <c r="U486">
        <v>193</v>
      </c>
      <c r="V486">
        <v>1158</v>
      </c>
      <c r="Y486">
        <v>193</v>
      </c>
      <c r="Z486">
        <v>1158</v>
      </c>
      <c r="AI486" t="s">
        <v>1350</v>
      </c>
      <c r="AJ486" t="s">
        <v>1392</v>
      </c>
      <c r="AO486" t="s">
        <v>1745</v>
      </c>
      <c r="AP486" t="s">
        <v>1933</v>
      </c>
      <c r="AQ486" t="s">
        <v>1946</v>
      </c>
      <c r="AR486" t="s">
        <v>1471</v>
      </c>
      <c r="AS486">
        <v>193</v>
      </c>
      <c r="AZ486">
        <v>136</v>
      </c>
      <c r="BA486">
        <v>123</v>
      </c>
      <c r="BB486">
        <v>185</v>
      </c>
      <c r="BC486">
        <v>160</v>
      </c>
      <c r="BD486">
        <v>86</v>
      </c>
      <c r="BE486">
        <v>36</v>
      </c>
      <c r="BF486">
        <v>99</v>
      </c>
      <c r="BG486">
        <v>123</v>
      </c>
      <c r="BH486">
        <v>74</v>
      </c>
      <c r="BI486">
        <v>136</v>
      </c>
      <c r="BJ486" t="s">
        <v>1676</v>
      </c>
      <c r="BK486" t="s">
        <v>2</v>
      </c>
      <c r="BL486" t="s">
        <v>5</v>
      </c>
      <c r="BM486" t="s">
        <v>5</v>
      </c>
      <c r="BN486" t="s">
        <v>5</v>
      </c>
      <c r="BO486" t="s">
        <v>1472</v>
      </c>
      <c r="BP486">
        <v>609</v>
      </c>
      <c r="BQ486">
        <v>580</v>
      </c>
      <c r="BR486">
        <v>578</v>
      </c>
      <c r="BS486" t="s">
        <v>1350</v>
      </c>
      <c r="BT486" t="s">
        <v>1392</v>
      </c>
      <c r="BU486" t="s">
        <v>1824</v>
      </c>
      <c r="BV486" t="s">
        <v>1868</v>
      </c>
      <c r="BW486" t="s">
        <v>1818</v>
      </c>
      <c r="BX486" t="s">
        <v>2175</v>
      </c>
      <c r="BY486" s="44" t="str">
        <f t="shared" si="7"/>
        <v>Show location</v>
      </c>
    </row>
    <row r="487" spans="1:77" x14ac:dyDescent="0.3">
      <c r="A487" s="51" t="s">
        <v>1518</v>
      </c>
      <c r="B487" t="s">
        <v>2650</v>
      </c>
      <c r="C487" t="s">
        <v>2647</v>
      </c>
      <c r="D487" t="s">
        <v>2648</v>
      </c>
      <c r="E487" t="s">
        <v>102</v>
      </c>
      <c r="F487" t="s">
        <v>1350</v>
      </c>
      <c r="G487" t="s">
        <v>1474</v>
      </c>
      <c r="H487" t="s">
        <v>1824</v>
      </c>
      <c r="I487" t="s">
        <v>1392</v>
      </c>
      <c r="J487" t="s">
        <v>1543</v>
      </c>
      <c r="K487" t="s">
        <v>1868</v>
      </c>
      <c r="L487" t="s">
        <v>1151</v>
      </c>
      <c r="M487" t="s">
        <v>77</v>
      </c>
      <c r="N487" t="s">
        <v>1493</v>
      </c>
      <c r="O487">
        <v>10.633990000000001</v>
      </c>
      <c r="P487">
        <v>34.006799999999998</v>
      </c>
      <c r="Q487" t="s">
        <v>1</v>
      </c>
      <c r="R487" t="s">
        <v>1497</v>
      </c>
      <c r="S487">
        <v>185</v>
      </c>
      <c r="T487">
        <v>925</v>
      </c>
      <c r="U487">
        <v>225</v>
      </c>
      <c r="V487">
        <v>1350</v>
      </c>
      <c r="Y487">
        <v>225</v>
      </c>
      <c r="Z487">
        <v>1350</v>
      </c>
      <c r="AI487" t="s">
        <v>1350</v>
      </c>
      <c r="AJ487" t="s">
        <v>1392</v>
      </c>
      <c r="AO487" t="s">
        <v>1745</v>
      </c>
      <c r="AP487" t="s">
        <v>1933</v>
      </c>
      <c r="AQ487" t="s">
        <v>1946</v>
      </c>
      <c r="AR487" t="s">
        <v>1471</v>
      </c>
      <c r="AX487">
        <v>225</v>
      </c>
      <c r="AZ487">
        <v>90</v>
      </c>
      <c r="BA487">
        <v>120</v>
      </c>
      <c r="BB487">
        <v>150</v>
      </c>
      <c r="BC487">
        <v>90</v>
      </c>
      <c r="BD487">
        <v>195</v>
      </c>
      <c r="BE487">
        <v>60</v>
      </c>
      <c r="BF487">
        <v>180</v>
      </c>
      <c r="BG487">
        <v>225</v>
      </c>
      <c r="BH487">
        <v>135</v>
      </c>
      <c r="BI487">
        <v>105</v>
      </c>
      <c r="BJ487" t="s">
        <v>1676</v>
      </c>
      <c r="BK487" t="s">
        <v>2</v>
      </c>
      <c r="BL487" t="s">
        <v>5</v>
      </c>
      <c r="BM487" t="s">
        <v>5</v>
      </c>
      <c r="BN487" t="s">
        <v>5</v>
      </c>
      <c r="BO487" t="s">
        <v>1472</v>
      </c>
      <c r="BP487">
        <v>615</v>
      </c>
      <c r="BQ487">
        <v>750</v>
      </c>
      <c r="BR487">
        <v>600</v>
      </c>
      <c r="BS487" t="s">
        <v>1350</v>
      </c>
      <c r="BT487" t="s">
        <v>1392</v>
      </c>
      <c r="BU487" t="s">
        <v>1814</v>
      </c>
      <c r="BV487" t="s">
        <v>1868</v>
      </c>
      <c r="BW487" t="s">
        <v>1816</v>
      </c>
      <c r="BX487" t="s">
        <v>2148</v>
      </c>
      <c r="BY487" s="44" t="str">
        <f t="shared" si="7"/>
        <v>Show location</v>
      </c>
    </row>
    <row r="488" spans="1:77" x14ac:dyDescent="0.3">
      <c r="A488" s="51" t="s">
        <v>1530</v>
      </c>
      <c r="B488" t="s">
        <v>2650</v>
      </c>
      <c r="C488" t="s">
        <v>2647</v>
      </c>
      <c r="D488" t="s">
        <v>2648</v>
      </c>
      <c r="E488" t="s">
        <v>102</v>
      </c>
      <c r="F488" t="s">
        <v>1350</v>
      </c>
      <c r="G488" t="s">
        <v>1474</v>
      </c>
      <c r="H488" t="s">
        <v>1824</v>
      </c>
      <c r="I488" t="s">
        <v>1392</v>
      </c>
      <c r="J488" t="s">
        <v>1543</v>
      </c>
      <c r="K488" t="s">
        <v>1868</v>
      </c>
      <c r="L488" t="s">
        <v>1152</v>
      </c>
      <c r="M488" t="s">
        <v>78</v>
      </c>
      <c r="N488" t="s">
        <v>1493</v>
      </c>
      <c r="O488">
        <v>10.62318</v>
      </c>
      <c r="P488">
        <v>30.37612</v>
      </c>
      <c r="Q488" t="s">
        <v>1</v>
      </c>
      <c r="R488" t="s">
        <v>1497</v>
      </c>
      <c r="S488">
        <v>25</v>
      </c>
      <c r="T488">
        <v>145</v>
      </c>
      <c r="U488">
        <v>45</v>
      </c>
      <c r="V488">
        <v>270</v>
      </c>
      <c r="Y488">
        <v>45</v>
      </c>
      <c r="Z488">
        <v>270</v>
      </c>
      <c r="AI488" t="s">
        <v>1350</v>
      </c>
      <c r="AJ488" t="s">
        <v>1392</v>
      </c>
      <c r="AO488" t="s">
        <v>1745</v>
      </c>
      <c r="AP488" t="s">
        <v>1933</v>
      </c>
      <c r="AQ488" t="s">
        <v>1946</v>
      </c>
      <c r="AR488" t="s">
        <v>1471</v>
      </c>
      <c r="AT488">
        <v>45</v>
      </c>
      <c r="AZ488">
        <v>36</v>
      </c>
      <c r="BA488">
        <v>23</v>
      </c>
      <c r="BB488">
        <v>9</v>
      </c>
      <c r="BC488">
        <v>27</v>
      </c>
      <c r="BD488">
        <v>36</v>
      </c>
      <c r="BE488">
        <v>31</v>
      </c>
      <c r="BF488">
        <v>36</v>
      </c>
      <c r="BG488">
        <v>36</v>
      </c>
      <c r="BH488">
        <v>18</v>
      </c>
      <c r="BI488">
        <v>18</v>
      </c>
      <c r="BJ488" t="s">
        <v>1676</v>
      </c>
      <c r="BK488" t="s">
        <v>42</v>
      </c>
      <c r="BL488" t="s">
        <v>5</v>
      </c>
      <c r="BM488" t="s">
        <v>5</v>
      </c>
      <c r="BN488" t="s">
        <v>5</v>
      </c>
      <c r="BO488" t="s">
        <v>1509</v>
      </c>
      <c r="BP488">
        <v>617</v>
      </c>
      <c r="BQ488">
        <v>135</v>
      </c>
      <c r="BR488">
        <v>135</v>
      </c>
      <c r="BS488" t="s">
        <v>1350</v>
      </c>
      <c r="BT488" t="s">
        <v>1392</v>
      </c>
      <c r="BU488" t="s">
        <v>1824</v>
      </c>
      <c r="BV488" t="s">
        <v>1868</v>
      </c>
      <c r="BW488" t="s">
        <v>1818</v>
      </c>
      <c r="BX488" t="s">
        <v>2228</v>
      </c>
      <c r="BY488" s="44" t="str">
        <f t="shared" si="7"/>
        <v>Show location</v>
      </c>
    </row>
    <row r="489" spans="1:77" x14ac:dyDescent="0.3">
      <c r="A489" s="51" t="s">
        <v>1518</v>
      </c>
      <c r="B489" t="s">
        <v>2650</v>
      </c>
      <c r="C489" t="s">
        <v>2647</v>
      </c>
      <c r="D489" t="s">
        <v>2648</v>
      </c>
      <c r="E489" t="s">
        <v>102</v>
      </c>
      <c r="F489" t="s">
        <v>1350</v>
      </c>
      <c r="G489" t="s">
        <v>1474</v>
      </c>
      <c r="H489" t="s">
        <v>1824</v>
      </c>
      <c r="I489" t="s">
        <v>1392</v>
      </c>
      <c r="J489" t="s">
        <v>1543</v>
      </c>
      <c r="K489" t="s">
        <v>1868</v>
      </c>
      <c r="L489" t="s">
        <v>1153</v>
      </c>
      <c r="M489" t="s">
        <v>582</v>
      </c>
      <c r="N489" t="s">
        <v>1493</v>
      </c>
      <c r="O489">
        <v>10.61074</v>
      </c>
      <c r="P489">
        <v>30.388349999999999</v>
      </c>
      <c r="Q489" t="s">
        <v>1</v>
      </c>
      <c r="R489" t="s">
        <v>1497</v>
      </c>
      <c r="S489">
        <v>539</v>
      </c>
      <c r="T489">
        <v>2119</v>
      </c>
      <c r="U489">
        <v>87</v>
      </c>
      <c r="V489">
        <v>522</v>
      </c>
      <c r="Y489">
        <v>87</v>
      </c>
      <c r="Z489">
        <v>522</v>
      </c>
      <c r="AI489" t="s">
        <v>1350</v>
      </c>
      <c r="AJ489" t="s">
        <v>1392</v>
      </c>
      <c r="AO489" t="s">
        <v>1745</v>
      </c>
      <c r="AP489" t="s">
        <v>1933</v>
      </c>
      <c r="AQ489" t="s">
        <v>1946</v>
      </c>
      <c r="AR489" t="s">
        <v>1471</v>
      </c>
      <c r="AT489">
        <v>87</v>
      </c>
      <c r="AZ489">
        <v>88</v>
      </c>
      <c r="BA489">
        <v>66</v>
      </c>
      <c r="BB489">
        <v>11</v>
      </c>
      <c r="BC489">
        <v>33</v>
      </c>
      <c r="BD489">
        <v>49</v>
      </c>
      <c r="BE489">
        <v>73</v>
      </c>
      <c r="BF489">
        <v>60</v>
      </c>
      <c r="BG489">
        <v>82</v>
      </c>
      <c r="BH489">
        <v>22</v>
      </c>
      <c r="BI489">
        <v>38</v>
      </c>
      <c r="BJ489" t="s">
        <v>1676</v>
      </c>
      <c r="BK489" t="s">
        <v>2</v>
      </c>
      <c r="BL489" t="s">
        <v>5</v>
      </c>
      <c r="BM489" t="s">
        <v>5</v>
      </c>
      <c r="BN489" t="s">
        <v>5</v>
      </c>
      <c r="BO489" t="s">
        <v>1472</v>
      </c>
      <c r="BP489">
        <v>612</v>
      </c>
      <c r="BQ489">
        <v>230</v>
      </c>
      <c r="BR489">
        <v>292</v>
      </c>
      <c r="BS489" t="s">
        <v>1350</v>
      </c>
      <c r="BT489" t="s">
        <v>1392</v>
      </c>
      <c r="BU489" t="s">
        <v>1824</v>
      </c>
      <c r="BV489" t="s">
        <v>1868</v>
      </c>
      <c r="BW489" t="s">
        <v>1818</v>
      </c>
      <c r="BX489" t="s">
        <v>2149</v>
      </c>
      <c r="BY489" s="44" t="str">
        <f t="shared" si="7"/>
        <v>Show location</v>
      </c>
    </row>
    <row r="490" spans="1:77" x14ac:dyDescent="0.3">
      <c r="A490" s="51" t="s">
        <v>1560</v>
      </c>
      <c r="B490" t="s">
        <v>2650</v>
      </c>
      <c r="C490" t="s">
        <v>2647</v>
      </c>
      <c r="D490" t="s">
        <v>2648</v>
      </c>
      <c r="E490" t="s">
        <v>102</v>
      </c>
      <c r="F490" t="s">
        <v>1344</v>
      </c>
      <c r="G490" t="s">
        <v>1567</v>
      </c>
      <c r="H490" t="s">
        <v>1875</v>
      </c>
      <c r="I490" t="s">
        <v>1685</v>
      </c>
      <c r="J490" t="s">
        <v>1568</v>
      </c>
      <c r="K490" t="s">
        <v>1876</v>
      </c>
      <c r="L490" t="s">
        <v>1154</v>
      </c>
      <c r="M490" t="s">
        <v>583</v>
      </c>
      <c r="N490" t="s">
        <v>1470</v>
      </c>
      <c r="O490">
        <v>13.443199</v>
      </c>
      <c r="P490">
        <v>22.445357000000001</v>
      </c>
      <c r="Q490" t="s">
        <v>6</v>
      </c>
      <c r="R490" t="s">
        <v>94</v>
      </c>
      <c r="S490">
        <v>989</v>
      </c>
      <c r="T490">
        <v>14082</v>
      </c>
      <c r="U490">
        <v>3177</v>
      </c>
      <c r="V490">
        <v>10410</v>
      </c>
      <c r="W490">
        <v>3177</v>
      </c>
      <c r="X490">
        <v>10410</v>
      </c>
      <c r="AI490" t="s">
        <v>1344</v>
      </c>
      <c r="AJ490" t="s">
        <v>1685</v>
      </c>
      <c r="AO490" t="s">
        <v>1933</v>
      </c>
      <c r="AP490" t="s">
        <v>1946</v>
      </c>
      <c r="AQ490" t="s">
        <v>1471</v>
      </c>
      <c r="AR490" t="s">
        <v>1471</v>
      </c>
      <c r="AS490">
        <v>3177</v>
      </c>
      <c r="AZ490">
        <v>150</v>
      </c>
      <c r="BA490">
        <v>250</v>
      </c>
      <c r="BB490">
        <v>600</v>
      </c>
      <c r="BC490">
        <v>300</v>
      </c>
      <c r="BD490">
        <v>610</v>
      </c>
      <c r="BE490">
        <v>1100</v>
      </c>
      <c r="BF490">
        <v>2900</v>
      </c>
      <c r="BG490">
        <v>4000</v>
      </c>
      <c r="BH490">
        <v>200</v>
      </c>
      <c r="BI490">
        <v>300</v>
      </c>
      <c r="BJ490" t="s">
        <v>1334</v>
      </c>
      <c r="BK490" t="s">
        <v>2</v>
      </c>
      <c r="BL490" t="s">
        <v>3</v>
      </c>
      <c r="BM490" t="s">
        <v>3</v>
      </c>
      <c r="BN490" t="s">
        <v>3</v>
      </c>
      <c r="BO490" t="s">
        <v>1480</v>
      </c>
      <c r="BP490">
        <v>1</v>
      </c>
      <c r="BQ490">
        <v>4460</v>
      </c>
      <c r="BR490">
        <v>5950</v>
      </c>
      <c r="BS490" t="s">
        <v>1344</v>
      </c>
      <c r="BT490" t="s">
        <v>1685</v>
      </c>
      <c r="BU490" t="s">
        <v>1875</v>
      </c>
      <c r="BV490" t="s">
        <v>1876</v>
      </c>
      <c r="BW490" t="s">
        <v>1818</v>
      </c>
      <c r="BX490" t="s">
        <v>2358</v>
      </c>
      <c r="BY490" s="44" t="str">
        <f t="shared" si="7"/>
        <v>Show location</v>
      </c>
    </row>
    <row r="491" spans="1:77" x14ac:dyDescent="0.3">
      <c r="A491" s="51" t="s">
        <v>1635</v>
      </c>
      <c r="B491" t="s">
        <v>2650</v>
      </c>
      <c r="C491" t="s">
        <v>2647</v>
      </c>
      <c r="D491" t="s">
        <v>2648</v>
      </c>
      <c r="E491" t="s">
        <v>102</v>
      </c>
      <c r="F491" t="s">
        <v>1344</v>
      </c>
      <c r="G491" t="s">
        <v>1567</v>
      </c>
      <c r="H491" t="s">
        <v>1875</v>
      </c>
      <c r="I491" t="s">
        <v>1685</v>
      </c>
      <c r="J491" t="s">
        <v>1568</v>
      </c>
      <c r="K491" t="s">
        <v>1876</v>
      </c>
      <c r="L491" t="s">
        <v>1155</v>
      </c>
      <c r="M491" t="s">
        <v>584</v>
      </c>
      <c r="N491" t="s">
        <v>1493</v>
      </c>
      <c r="O491">
        <v>13.434547</v>
      </c>
      <c r="P491">
        <v>22.429206000000001</v>
      </c>
      <c r="Q491" t="s">
        <v>1</v>
      </c>
      <c r="R491" t="s">
        <v>94</v>
      </c>
      <c r="S491">
        <v>5394</v>
      </c>
      <c r="T491">
        <v>22656</v>
      </c>
      <c r="U491">
        <v>8839</v>
      </c>
      <c r="V491">
        <v>45150</v>
      </c>
      <c r="W491">
        <v>8839</v>
      </c>
      <c r="X491">
        <v>45150</v>
      </c>
      <c r="AI491" t="s">
        <v>1344</v>
      </c>
      <c r="AO491" t="s">
        <v>1933</v>
      </c>
      <c r="AP491" t="s">
        <v>1745</v>
      </c>
      <c r="AQ491" t="s">
        <v>1471</v>
      </c>
      <c r="AR491" t="s">
        <v>1471</v>
      </c>
      <c r="AS491">
        <v>8839</v>
      </c>
      <c r="AZ491">
        <v>0</v>
      </c>
      <c r="BA491">
        <v>0</v>
      </c>
      <c r="BB491">
        <v>5224</v>
      </c>
      <c r="BC491">
        <v>4105</v>
      </c>
      <c r="BD491">
        <v>8582</v>
      </c>
      <c r="BE491">
        <v>8582</v>
      </c>
      <c r="BF491">
        <v>8582</v>
      </c>
      <c r="BG491">
        <v>10075</v>
      </c>
      <c r="BH491">
        <v>0</v>
      </c>
      <c r="BI491">
        <v>0</v>
      </c>
      <c r="BJ491" t="s">
        <v>1676</v>
      </c>
      <c r="BK491" t="s">
        <v>2</v>
      </c>
      <c r="BL491" t="s">
        <v>7</v>
      </c>
      <c r="BM491" t="s">
        <v>7</v>
      </c>
      <c r="BN491" t="s">
        <v>7</v>
      </c>
      <c r="BO491" t="s">
        <v>1472</v>
      </c>
      <c r="BP491">
        <v>1554</v>
      </c>
      <c r="BQ491">
        <v>22388</v>
      </c>
      <c r="BR491">
        <v>22762</v>
      </c>
      <c r="BS491" t="s">
        <v>1344</v>
      </c>
      <c r="BT491" t="s">
        <v>1685</v>
      </c>
      <c r="BU491" t="s">
        <v>1875</v>
      </c>
      <c r="BV491" t="s">
        <v>1876</v>
      </c>
      <c r="BW491" t="s">
        <v>1818</v>
      </c>
      <c r="BX491" t="s">
        <v>2559</v>
      </c>
      <c r="BY491" s="44" t="str">
        <f t="shared" si="7"/>
        <v>Show location</v>
      </c>
    </row>
    <row r="492" spans="1:77" x14ac:dyDescent="0.3">
      <c r="A492" s="51" t="s">
        <v>1576</v>
      </c>
      <c r="B492" t="s">
        <v>2650</v>
      </c>
      <c r="C492" t="s">
        <v>2647</v>
      </c>
      <c r="D492" t="s">
        <v>2648</v>
      </c>
      <c r="E492" t="s">
        <v>102</v>
      </c>
      <c r="F492" t="s">
        <v>1344</v>
      </c>
      <c r="G492" t="s">
        <v>1567</v>
      </c>
      <c r="H492" t="s">
        <v>1875</v>
      </c>
      <c r="I492" t="s">
        <v>1685</v>
      </c>
      <c r="J492" t="s">
        <v>1568</v>
      </c>
      <c r="K492" t="s">
        <v>1876</v>
      </c>
      <c r="L492" t="s">
        <v>1156</v>
      </c>
      <c r="M492" t="s">
        <v>585</v>
      </c>
      <c r="N492" t="s">
        <v>1470</v>
      </c>
      <c r="O492">
        <v>13.496551</v>
      </c>
      <c r="P492">
        <v>22.484290000000001</v>
      </c>
      <c r="Q492" t="s">
        <v>6</v>
      </c>
      <c r="R492" t="s">
        <v>94</v>
      </c>
      <c r="S492">
        <v>1859</v>
      </c>
      <c r="T492">
        <v>7808</v>
      </c>
      <c r="U492">
        <v>1850</v>
      </c>
      <c r="V492">
        <v>9250</v>
      </c>
      <c r="W492">
        <v>1850</v>
      </c>
      <c r="X492">
        <v>9250</v>
      </c>
      <c r="AI492" t="s">
        <v>1344</v>
      </c>
      <c r="AJ492" t="s">
        <v>1685</v>
      </c>
      <c r="AO492" t="s">
        <v>1745</v>
      </c>
      <c r="AP492" t="s">
        <v>1933</v>
      </c>
      <c r="AQ492" t="s">
        <v>1946</v>
      </c>
      <c r="AR492" t="s">
        <v>1471</v>
      </c>
      <c r="AS492">
        <v>1850</v>
      </c>
      <c r="AZ492">
        <v>565</v>
      </c>
      <c r="BA492">
        <v>391</v>
      </c>
      <c r="BB492">
        <v>1086</v>
      </c>
      <c r="BC492">
        <v>1086</v>
      </c>
      <c r="BD492">
        <v>1303</v>
      </c>
      <c r="BE492">
        <v>1518</v>
      </c>
      <c r="BF492">
        <v>1129</v>
      </c>
      <c r="BG492">
        <v>1086</v>
      </c>
      <c r="BH492">
        <v>521</v>
      </c>
      <c r="BI492">
        <v>565</v>
      </c>
      <c r="BJ492" t="s">
        <v>1334</v>
      </c>
      <c r="BK492" t="s">
        <v>2</v>
      </c>
      <c r="BL492" t="s">
        <v>5</v>
      </c>
      <c r="BM492" t="s">
        <v>5</v>
      </c>
      <c r="BN492" t="s">
        <v>5</v>
      </c>
      <c r="BO492" t="s">
        <v>1472</v>
      </c>
      <c r="BP492">
        <v>1350</v>
      </c>
      <c r="BQ492">
        <v>4604</v>
      </c>
      <c r="BR492">
        <v>4646</v>
      </c>
      <c r="BS492" t="s">
        <v>1344</v>
      </c>
      <c r="BT492" t="s">
        <v>1685</v>
      </c>
      <c r="BU492" t="s">
        <v>1875</v>
      </c>
      <c r="BV492" t="s">
        <v>1876</v>
      </c>
      <c r="BW492" t="s">
        <v>1818</v>
      </c>
      <c r="BX492" t="s">
        <v>2400</v>
      </c>
      <c r="BY492" s="44" t="str">
        <f t="shared" si="7"/>
        <v>Show location</v>
      </c>
    </row>
    <row r="493" spans="1:77" x14ac:dyDescent="0.3">
      <c r="A493" s="51" t="s">
        <v>1565</v>
      </c>
      <c r="B493" t="s">
        <v>2650</v>
      </c>
      <c r="C493" t="s">
        <v>2647</v>
      </c>
      <c r="D493" t="s">
        <v>2648</v>
      </c>
      <c r="E493" t="s">
        <v>102</v>
      </c>
      <c r="F493" t="s">
        <v>1344</v>
      </c>
      <c r="G493" t="s">
        <v>1567</v>
      </c>
      <c r="H493" t="s">
        <v>1875</v>
      </c>
      <c r="I493" t="s">
        <v>1685</v>
      </c>
      <c r="J493" t="s">
        <v>1568</v>
      </c>
      <c r="K493" t="s">
        <v>1876</v>
      </c>
      <c r="L493" t="s">
        <v>1157</v>
      </c>
      <c r="M493" t="s">
        <v>586</v>
      </c>
      <c r="N493" t="s">
        <v>1470</v>
      </c>
      <c r="O493">
        <v>13.433737000000001</v>
      </c>
      <c r="P493">
        <v>22.427412</v>
      </c>
      <c r="Q493" t="s">
        <v>1</v>
      </c>
      <c r="R493" t="s">
        <v>94</v>
      </c>
      <c r="S493">
        <v>950</v>
      </c>
      <c r="T493">
        <v>3935</v>
      </c>
      <c r="U493">
        <v>1611</v>
      </c>
      <c r="V493">
        <v>5212</v>
      </c>
      <c r="W493">
        <v>406</v>
      </c>
      <c r="X493">
        <v>3000</v>
      </c>
      <c r="AC493">
        <v>450</v>
      </c>
      <c r="AD493">
        <v>720</v>
      </c>
      <c r="AE493">
        <v>350</v>
      </c>
      <c r="AF493">
        <v>800</v>
      </c>
      <c r="AG493">
        <v>405</v>
      </c>
      <c r="AH493">
        <v>692</v>
      </c>
      <c r="AI493" t="s">
        <v>1344</v>
      </c>
      <c r="AJ493" t="s">
        <v>1685</v>
      </c>
      <c r="AO493" t="s">
        <v>1745</v>
      </c>
      <c r="AP493" t="s">
        <v>1933</v>
      </c>
      <c r="AQ493" t="s">
        <v>1471</v>
      </c>
      <c r="AR493" t="s">
        <v>1471</v>
      </c>
      <c r="AY493">
        <v>1611</v>
      </c>
      <c r="AZ493">
        <v>0</v>
      </c>
      <c r="BA493">
        <v>0</v>
      </c>
      <c r="BB493">
        <v>931</v>
      </c>
      <c r="BC493">
        <v>512</v>
      </c>
      <c r="BD493">
        <v>1024</v>
      </c>
      <c r="BE493">
        <v>790</v>
      </c>
      <c r="BF493">
        <v>884</v>
      </c>
      <c r="BG493">
        <v>884</v>
      </c>
      <c r="BH493">
        <v>140</v>
      </c>
      <c r="BI493">
        <v>47</v>
      </c>
      <c r="BJ493" t="s">
        <v>1676</v>
      </c>
      <c r="BK493" t="s">
        <v>2</v>
      </c>
      <c r="BL493" t="s">
        <v>7</v>
      </c>
      <c r="BM493" t="s">
        <v>7</v>
      </c>
      <c r="BN493" t="s">
        <v>7</v>
      </c>
      <c r="BO493" t="s">
        <v>1472</v>
      </c>
      <c r="BP493">
        <v>1161</v>
      </c>
      <c r="BQ493">
        <v>2979</v>
      </c>
      <c r="BR493">
        <v>2233</v>
      </c>
      <c r="BS493" t="s">
        <v>1344</v>
      </c>
      <c r="BT493" t="s">
        <v>1685</v>
      </c>
      <c r="BU493" t="s">
        <v>1875</v>
      </c>
      <c r="BV493" t="s">
        <v>1876</v>
      </c>
      <c r="BW493" t="s">
        <v>1818</v>
      </c>
      <c r="BX493" t="s">
        <v>2368</v>
      </c>
      <c r="BY493" s="44" t="str">
        <f t="shared" si="7"/>
        <v>Show location</v>
      </c>
    </row>
    <row r="494" spans="1:77" x14ac:dyDescent="0.3">
      <c r="A494" s="51" t="s">
        <v>1518</v>
      </c>
      <c r="B494" t="s">
        <v>2650</v>
      </c>
      <c r="C494" t="s">
        <v>2647</v>
      </c>
      <c r="D494" t="s">
        <v>2648</v>
      </c>
      <c r="E494" t="s">
        <v>102</v>
      </c>
      <c r="F494" t="s">
        <v>1344</v>
      </c>
      <c r="G494" t="s">
        <v>1567</v>
      </c>
      <c r="H494" t="s">
        <v>1875</v>
      </c>
      <c r="I494" t="s">
        <v>1685</v>
      </c>
      <c r="J494" t="s">
        <v>1568</v>
      </c>
      <c r="K494" t="s">
        <v>1876</v>
      </c>
      <c r="L494" t="s">
        <v>1158</v>
      </c>
      <c r="M494" t="s">
        <v>587</v>
      </c>
      <c r="N494" t="s">
        <v>1470</v>
      </c>
      <c r="O494">
        <v>13.432142000000001</v>
      </c>
      <c r="P494">
        <v>22.431004000000001</v>
      </c>
      <c r="Q494" t="s">
        <v>6</v>
      </c>
      <c r="R494" t="s">
        <v>1497</v>
      </c>
      <c r="S494">
        <v>1004</v>
      </c>
      <c r="T494">
        <v>5021</v>
      </c>
      <c r="U494">
        <v>1783</v>
      </c>
      <c r="V494">
        <v>4200</v>
      </c>
      <c r="W494">
        <v>1783</v>
      </c>
      <c r="X494">
        <v>4200</v>
      </c>
      <c r="AI494" t="s">
        <v>1348</v>
      </c>
      <c r="AJ494" t="s">
        <v>1711</v>
      </c>
      <c r="AK494" t="s">
        <v>1348</v>
      </c>
      <c r="AL494" t="s">
        <v>1712</v>
      </c>
      <c r="AM494" t="s">
        <v>1348</v>
      </c>
      <c r="AN494" t="s">
        <v>818</v>
      </c>
      <c r="AO494" t="s">
        <v>1933</v>
      </c>
      <c r="AP494" t="s">
        <v>1745</v>
      </c>
      <c r="AQ494" t="s">
        <v>1946</v>
      </c>
      <c r="AR494" t="s">
        <v>1471</v>
      </c>
      <c r="AS494">
        <v>1651</v>
      </c>
      <c r="AT494">
        <v>132</v>
      </c>
      <c r="AZ494">
        <v>174</v>
      </c>
      <c r="BA494">
        <v>208</v>
      </c>
      <c r="BB494">
        <v>521</v>
      </c>
      <c r="BC494">
        <v>694</v>
      </c>
      <c r="BD494">
        <v>417</v>
      </c>
      <c r="BE494">
        <v>381</v>
      </c>
      <c r="BF494">
        <v>694</v>
      </c>
      <c r="BG494">
        <v>868</v>
      </c>
      <c r="BH494">
        <v>69</v>
      </c>
      <c r="BI494">
        <v>174</v>
      </c>
      <c r="BJ494" t="s">
        <v>1334</v>
      </c>
      <c r="BK494" t="s">
        <v>2</v>
      </c>
      <c r="BL494" t="s">
        <v>7</v>
      </c>
      <c r="BM494" t="s">
        <v>4</v>
      </c>
      <c r="BN494" t="s">
        <v>3</v>
      </c>
      <c r="BO494" t="s">
        <v>1472</v>
      </c>
      <c r="BP494">
        <v>1506</v>
      </c>
      <c r="BQ494">
        <v>1875</v>
      </c>
      <c r="BR494">
        <v>2325</v>
      </c>
      <c r="BS494" t="s">
        <v>1344</v>
      </c>
      <c r="BT494" t="s">
        <v>1685</v>
      </c>
      <c r="BU494" t="s">
        <v>1875</v>
      </c>
      <c r="BV494" t="s">
        <v>1876</v>
      </c>
      <c r="BW494" t="s">
        <v>1818</v>
      </c>
      <c r="BX494" t="s">
        <v>2150</v>
      </c>
      <c r="BY494" s="44" t="str">
        <f t="shared" si="7"/>
        <v>Show location</v>
      </c>
    </row>
    <row r="495" spans="1:77" x14ac:dyDescent="0.3">
      <c r="A495" s="51" t="s">
        <v>1617</v>
      </c>
      <c r="B495" t="s">
        <v>2650</v>
      </c>
      <c r="C495" t="s">
        <v>2647</v>
      </c>
      <c r="D495" t="s">
        <v>2648</v>
      </c>
      <c r="E495" t="s">
        <v>102</v>
      </c>
      <c r="F495" t="s">
        <v>1344</v>
      </c>
      <c r="G495" t="s">
        <v>1567</v>
      </c>
      <c r="H495" t="s">
        <v>1875</v>
      </c>
      <c r="I495" t="s">
        <v>1685</v>
      </c>
      <c r="J495" t="s">
        <v>1568</v>
      </c>
      <c r="K495" t="s">
        <v>1876</v>
      </c>
      <c r="L495" t="s">
        <v>1159</v>
      </c>
      <c r="M495" t="s">
        <v>588</v>
      </c>
      <c r="N495" t="s">
        <v>1470</v>
      </c>
      <c r="O495">
        <v>13.462095</v>
      </c>
      <c r="P495">
        <v>22.437846</v>
      </c>
      <c r="Q495" t="s">
        <v>6</v>
      </c>
      <c r="R495" t="s">
        <v>94</v>
      </c>
      <c r="S495">
        <v>5000</v>
      </c>
      <c r="T495">
        <v>25000</v>
      </c>
      <c r="U495">
        <v>6079</v>
      </c>
      <c r="V495">
        <v>30395</v>
      </c>
      <c r="W495">
        <v>6079</v>
      </c>
      <c r="X495">
        <v>30395</v>
      </c>
      <c r="AI495" t="s">
        <v>1344</v>
      </c>
      <c r="AJ495" t="s">
        <v>1716</v>
      </c>
      <c r="AK495" t="s">
        <v>1344</v>
      </c>
      <c r="AL495" t="s">
        <v>1394</v>
      </c>
      <c r="AM495" t="s">
        <v>1344</v>
      </c>
      <c r="AN495" t="s">
        <v>1678</v>
      </c>
      <c r="AO495" t="s">
        <v>1745</v>
      </c>
      <c r="AP495" t="s">
        <v>1933</v>
      </c>
      <c r="AQ495" t="s">
        <v>1946</v>
      </c>
      <c r="AR495" t="s">
        <v>1471</v>
      </c>
      <c r="AS495">
        <v>4746</v>
      </c>
      <c r="AT495">
        <v>1333</v>
      </c>
      <c r="AZ495">
        <v>422</v>
      </c>
      <c r="BA495">
        <v>422</v>
      </c>
      <c r="BB495">
        <v>3377</v>
      </c>
      <c r="BC495">
        <v>2111</v>
      </c>
      <c r="BD495">
        <v>2955</v>
      </c>
      <c r="BE495">
        <v>4011</v>
      </c>
      <c r="BF495">
        <v>6332</v>
      </c>
      <c r="BG495">
        <v>6543</v>
      </c>
      <c r="BH495">
        <v>1900</v>
      </c>
      <c r="BI495">
        <v>2322</v>
      </c>
      <c r="BJ495" t="s">
        <v>1676</v>
      </c>
      <c r="BK495" t="s">
        <v>2</v>
      </c>
      <c r="BL495" t="s">
        <v>7</v>
      </c>
      <c r="BM495" t="s">
        <v>7</v>
      </c>
      <c r="BN495" t="s">
        <v>5</v>
      </c>
      <c r="BO495" t="s">
        <v>1472</v>
      </c>
      <c r="BP495">
        <v>1509</v>
      </c>
      <c r="BQ495">
        <v>14986</v>
      </c>
      <c r="BR495">
        <v>15409</v>
      </c>
      <c r="BS495" t="s">
        <v>1344</v>
      </c>
      <c r="BT495" t="s">
        <v>1685</v>
      </c>
      <c r="BU495" t="s">
        <v>1875</v>
      </c>
      <c r="BV495" t="s">
        <v>1876</v>
      </c>
      <c r="BW495" t="s">
        <v>1818</v>
      </c>
      <c r="BX495" t="s">
        <v>2478</v>
      </c>
      <c r="BY495" s="44" t="str">
        <f t="shared" si="7"/>
        <v>Show location</v>
      </c>
    </row>
    <row r="496" spans="1:77" x14ac:dyDescent="0.3">
      <c r="A496" s="51" t="s">
        <v>1577</v>
      </c>
      <c r="B496" t="s">
        <v>2650</v>
      </c>
      <c r="C496" t="s">
        <v>2647</v>
      </c>
      <c r="D496" t="s">
        <v>2648</v>
      </c>
      <c r="E496" t="s">
        <v>102</v>
      </c>
      <c r="F496" t="s">
        <v>1344</v>
      </c>
      <c r="G496" t="s">
        <v>1567</v>
      </c>
      <c r="H496" t="s">
        <v>1875</v>
      </c>
      <c r="I496" t="s">
        <v>1393</v>
      </c>
      <c r="J496" t="s">
        <v>1570</v>
      </c>
      <c r="K496" t="s">
        <v>1898</v>
      </c>
      <c r="L496" t="s">
        <v>1160</v>
      </c>
      <c r="M496" t="s">
        <v>589</v>
      </c>
      <c r="N496" t="s">
        <v>1470</v>
      </c>
      <c r="O496">
        <v>12.712949999999999</v>
      </c>
      <c r="P496">
        <v>21.991766999999999</v>
      </c>
      <c r="Q496" t="s">
        <v>1</v>
      </c>
      <c r="R496" t="s">
        <v>94</v>
      </c>
      <c r="S496">
        <v>300</v>
      </c>
      <c r="T496">
        <v>900</v>
      </c>
      <c r="U496">
        <v>508</v>
      </c>
      <c r="V496">
        <v>2540</v>
      </c>
      <c r="W496">
        <v>308</v>
      </c>
      <c r="X496">
        <v>1540</v>
      </c>
      <c r="AE496">
        <v>200</v>
      </c>
      <c r="AF496">
        <v>1000</v>
      </c>
      <c r="AI496" t="s">
        <v>1344</v>
      </c>
      <c r="AJ496" t="s">
        <v>1393</v>
      </c>
      <c r="AO496" t="s">
        <v>1745</v>
      </c>
      <c r="AP496" t="s">
        <v>1933</v>
      </c>
      <c r="AQ496" t="s">
        <v>1946</v>
      </c>
      <c r="AR496" t="s">
        <v>1471</v>
      </c>
      <c r="AS496">
        <v>508</v>
      </c>
      <c r="AZ496">
        <v>135</v>
      </c>
      <c r="BA496">
        <v>169</v>
      </c>
      <c r="BB496">
        <v>169</v>
      </c>
      <c r="BC496">
        <v>203</v>
      </c>
      <c r="BD496">
        <v>237</v>
      </c>
      <c r="BE496">
        <v>373</v>
      </c>
      <c r="BF496">
        <v>576</v>
      </c>
      <c r="BG496">
        <v>542</v>
      </c>
      <c r="BH496">
        <v>34</v>
      </c>
      <c r="BI496">
        <v>102</v>
      </c>
      <c r="BJ496" t="s">
        <v>1334</v>
      </c>
      <c r="BK496" t="s">
        <v>2</v>
      </c>
      <c r="BL496" t="s">
        <v>5</v>
      </c>
      <c r="BM496" t="s">
        <v>5</v>
      </c>
      <c r="BN496" t="s">
        <v>5</v>
      </c>
      <c r="BO496" t="s">
        <v>1480</v>
      </c>
      <c r="BP496">
        <v>1300</v>
      </c>
      <c r="BQ496">
        <v>1151</v>
      </c>
      <c r="BR496">
        <v>1389</v>
      </c>
      <c r="BS496" t="s">
        <v>1344</v>
      </c>
      <c r="BT496" t="s">
        <v>1393</v>
      </c>
      <c r="BU496" t="s">
        <v>1875</v>
      </c>
      <c r="BV496" t="s">
        <v>1898</v>
      </c>
      <c r="BW496" t="s">
        <v>1818</v>
      </c>
      <c r="BX496" t="s">
        <v>2438</v>
      </c>
      <c r="BY496" s="44" t="str">
        <f t="shared" si="7"/>
        <v>Show location</v>
      </c>
    </row>
    <row r="497" spans="1:77" x14ac:dyDescent="0.3">
      <c r="A497" s="51" t="s">
        <v>1576</v>
      </c>
      <c r="B497" t="s">
        <v>2650</v>
      </c>
      <c r="C497" t="s">
        <v>2647</v>
      </c>
      <c r="D497" t="s">
        <v>2648</v>
      </c>
      <c r="E497" t="s">
        <v>102</v>
      </c>
      <c r="F497" t="s">
        <v>1344</v>
      </c>
      <c r="G497" t="s">
        <v>1567</v>
      </c>
      <c r="H497" t="s">
        <v>1875</v>
      </c>
      <c r="I497" t="s">
        <v>1393</v>
      </c>
      <c r="J497" t="s">
        <v>1570</v>
      </c>
      <c r="K497" t="s">
        <v>1898</v>
      </c>
      <c r="L497" t="s">
        <v>1161</v>
      </c>
      <c r="M497" t="s">
        <v>590</v>
      </c>
      <c r="N497" t="s">
        <v>1470</v>
      </c>
      <c r="O497">
        <v>12.59408</v>
      </c>
      <c r="P497">
        <v>21.89875</v>
      </c>
      <c r="Q497" t="s">
        <v>1</v>
      </c>
      <c r="R497" t="s">
        <v>2612</v>
      </c>
      <c r="S497">
        <v>300</v>
      </c>
      <c r="T497">
        <v>1500</v>
      </c>
      <c r="U497">
        <v>97</v>
      </c>
      <c r="V497">
        <v>480</v>
      </c>
      <c r="W497">
        <v>97</v>
      </c>
      <c r="X497">
        <v>480</v>
      </c>
      <c r="AI497" t="s">
        <v>1344</v>
      </c>
      <c r="AJ497" t="s">
        <v>1393</v>
      </c>
      <c r="AO497" t="s">
        <v>1745</v>
      </c>
      <c r="AP497" t="s">
        <v>1933</v>
      </c>
      <c r="AQ497" t="s">
        <v>1471</v>
      </c>
      <c r="AR497" t="s">
        <v>1471</v>
      </c>
      <c r="AT497">
        <v>97</v>
      </c>
      <c r="AZ497">
        <v>24</v>
      </c>
      <c r="BA497">
        <v>30</v>
      </c>
      <c r="BB497">
        <v>41</v>
      </c>
      <c r="BC497">
        <v>24</v>
      </c>
      <c r="BD497">
        <v>59</v>
      </c>
      <c r="BE497">
        <v>77</v>
      </c>
      <c r="BF497">
        <v>65</v>
      </c>
      <c r="BG497">
        <v>89</v>
      </c>
      <c r="BH497">
        <v>24</v>
      </c>
      <c r="BI497">
        <v>47</v>
      </c>
      <c r="BJ497" t="s">
        <v>1676</v>
      </c>
      <c r="BK497" t="s">
        <v>2</v>
      </c>
      <c r="BL497" t="s">
        <v>5</v>
      </c>
      <c r="BM497" t="s">
        <v>5</v>
      </c>
      <c r="BN497" t="s">
        <v>5</v>
      </c>
      <c r="BO497" t="s">
        <v>1472</v>
      </c>
      <c r="BP497">
        <v>1278</v>
      </c>
      <c r="BQ497">
        <v>213</v>
      </c>
      <c r="BR497">
        <v>267</v>
      </c>
      <c r="BS497" t="s">
        <v>1344</v>
      </c>
      <c r="BT497" t="s">
        <v>1393</v>
      </c>
      <c r="BU497" t="s">
        <v>1814</v>
      </c>
      <c r="BV497" t="s">
        <v>1898</v>
      </c>
      <c r="BW497" t="s">
        <v>1816</v>
      </c>
      <c r="BX497" t="s">
        <v>2401</v>
      </c>
      <c r="BY497" s="44" t="str">
        <f t="shared" si="7"/>
        <v>Show location</v>
      </c>
    </row>
    <row r="498" spans="1:77" x14ac:dyDescent="0.3">
      <c r="A498" s="51" t="s">
        <v>1566</v>
      </c>
      <c r="B498" t="s">
        <v>2650</v>
      </c>
      <c r="C498" t="s">
        <v>2647</v>
      </c>
      <c r="D498" t="s">
        <v>2648</v>
      </c>
      <c r="E498" t="s">
        <v>102</v>
      </c>
      <c r="F498" t="s">
        <v>1344</v>
      </c>
      <c r="G498" t="s">
        <v>1567</v>
      </c>
      <c r="H498" t="s">
        <v>1875</v>
      </c>
      <c r="I498" t="s">
        <v>1393</v>
      </c>
      <c r="J498" t="s">
        <v>1570</v>
      </c>
      <c r="K498" t="s">
        <v>1898</v>
      </c>
      <c r="L498" t="s">
        <v>1162</v>
      </c>
      <c r="M498" t="s">
        <v>591</v>
      </c>
      <c r="N498" t="s">
        <v>1470</v>
      </c>
      <c r="O498">
        <v>13.124233</v>
      </c>
      <c r="P498">
        <v>22.190916999999999</v>
      </c>
      <c r="Q498" t="s">
        <v>6</v>
      </c>
      <c r="R498" t="s">
        <v>2612</v>
      </c>
      <c r="S498">
        <v>3600</v>
      </c>
      <c r="T498">
        <v>18000</v>
      </c>
      <c r="U498">
        <v>3641</v>
      </c>
      <c r="V498">
        <v>18205</v>
      </c>
      <c r="W498">
        <v>3600</v>
      </c>
      <c r="X498">
        <v>18000</v>
      </c>
      <c r="AG498">
        <v>41</v>
      </c>
      <c r="AH498">
        <v>205</v>
      </c>
      <c r="AI498" t="s">
        <v>1344</v>
      </c>
      <c r="AJ498" t="s">
        <v>1393</v>
      </c>
      <c r="AO498" t="s">
        <v>1745</v>
      </c>
      <c r="AP498" t="s">
        <v>1933</v>
      </c>
      <c r="AQ498" t="s">
        <v>1471</v>
      </c>
      <c r="AR498" t="s">
        <v>1471</v>
      </c>
      <c r="AT498">
        <v>3200</v>
      </c>
      <c r="AW498">
        <v>400</v>
      </c>
      <c r="AX498">
        <v>41</v>
      </c>
      <c r="AZ498">
        <v>946</v>
      </c>
      <c r="BA498">
        <v>709</v>
      </c>
      <c r="BB498">
        <v>1419</v>
      </c>
      <c r="BC498">
        <v>1655</v>
      </c>
      <c r="BD498">
        <v>2601</v>
      </c>
      <c r="BE498">
        <v>2128</v>
      </c>
      <c r="BF498">
        <v>4019</v>
      </c>
      <c r="BG498">
        <v>3783</v>
      </c>
      <c r="BH498">
        <v>236</v>
      </c>
      <c r="BI498">
        <v>709</v>
      </c>
      <c r="BJ498" t="s">
        <v>1676</v>
      </c>
      <c r="BK498" t="s">
        <v>2</v>
      </c>
      <c r="BL498" t="s">
        <v>3</v>
      </c>
      <c r="BM498" t="s">
        <v>3</v>
      </c>
      <c r="BN498" t="s">
        <v>3</v>
      </c>
      <c r="BO498" t="s">
        <v>1472</v>
      </c>
      <c r="BP498">
        <v>1276</v>
      </c>
      <c r="BQ498">
        <v>9221</v>
      </c>
      <c r="BR498">
        <v>8984</v>
      </c>
      <c r="BS498" t="s">
        <v>1344</v>
      </c>
      <c r="BT498" t="s">
        <v>1393</v>
      </c>
      <c r="BU498" t="s">
        <v>1875</v>
      </c>
      <c r="BV498" t="s">
        <v>1898</v>
      </c>
      <c r="BW498" t="s">
        <v>1818</v>
      </c>
      <c r="BX498" t="s">
        <v>2378</v>
      </c>
      <c r="BY498" s="44" t="str">
        <f t="shared" si="7"/>
        <v>Show location</v>
      </c>
    </row>
    <row r="499" spans="1:77" x14ac:dyDescent="0.3">
      <c r="A499" s="51" t="s">
        <v>1577</v>
      </c>
      <c r="B499" t="s">
        <v>2650</v>
      </c>
      <c r="C499" t="s">
        <v>2647</v>
      </c>
      <c r="D499" t="s">
        <v>2648</v>
      </c>
      <c r="E499" t="s">
        <v>102</v>
      </c>
      <c r="F499" t="s">
        <v>1344</v>
      </c>
      <c r="G499" t="s">
        <v>1567</v>
      </c>
      <c r="H499" t="s">
        <v>1875</v>
      </c>
      <c r="I499" t="s">
        <v>1684</v>
      </c>
      <c r="J499" t="s">
        <v>1588</v>
      </c>
      <c r="K499" t="s">
        <v>1908</v>
      </c>
      <c r="L499" t="s">
        <v>1163</v>
      </c>
      <c r="M499" t="s">
        <v>592</v>
      </c>
      <c r="N499" t="s">
        <v>1470</v>
      </c>
      <c r="O499">
        <v>12.14448</v>
      </c>
      <c r="P499">
        <v>22.60388</v>
      </c>
      <c r="Q499" t="s">
        <v>6</v>
      </c>
      <c r="R499" t="s">
        <v>94</v>
      </c>
      <c r="S499">
        <v>12344</v>
      </c>
      <c r="T499">
        <v>24688</v>
      </c>
      <c r="U499">
        <v>615</v>
      </c>
      <c r="V499">
        <v>3075</v>
      </c>
      <c r="W499">
        <v>615</v>
      </c>
      <c r="X499">
        <v>3075</v>
      </c>
      <c r="AI499" t="s">
        <v>1344</v>
      </c>
      <c r="AJ499" t="s">
        <v>1394</v>
      </c>
      <c r="AK499" t="s">
        <v>1344</v>
      </c>
      <c r="AL499" t="s">
        <v>1684</v>
      </c>
      <c r="AM499" t="s">
        <v>1348</v>
      </c>
      <c r="AN499" t="s">
        <v>1711</v>
      </c>
      <c r="AO499" t="s">
        <v>1745</v>
      </c>
      <c r="AP499" t="s">
        <v>1471</v>
      </c>
      <c r="AQ499" t="s">
        <v>1471</v>
      </c>
      <c r="AR499" t="s">
        <v>1471</v>
      </c>
      <c r="AS499">
        <v>615</v>
      </c>
      <c r="AZ499">
        <v>131</v>
      </c>
      <c r="BA499">
        <v>33</v>
      </c>
      <c r="BB499">
        <v>262</v>
      </c>
      <c r="BC499">
        <v>327</v>
      </c>
      <c r="BD499">
        <v>360</v>
      </c>
      <c r="BE499">
        <v>589</v>
      </c>
      <c r="BF499">
        <v>556</v>
      </c>
      <c r="BG499">
        <v>654</v>
      </c>
      <c r="BH499">
        <v>98</v>
      </c>
      <c r="BI499">
        <v>65</v>
      </c>
      <c r="BJ499" t="s">
        <v>1676</v>
      </c>
      <c r="BK499" t="s">
        <v>2</v>
      </c>
      <c r="BL499" t="s">
        <v>5</v>
      </c>
      <c r="BM499" t="s">
        <v>3</v>
      </c>
      <c r="BN499" t="s">
        <v>5</v>
      </c>
      <c r="BO499" t="s">
        <v>1472</v>
      </c>
      <c r="BP499">
        <v>16</v>
      </c>
      <c r="BQ499">
        <v>1407</v>
      </c>
      <c r="BR499">
        <v>1668</v>
      </c>
      <c r="BS499" t="s">
        <v>1344</v>
      </c>
      <c r="BT499" t="s">
        <v>1684</v>
      </c>
      <c r="BU499" t="s">
        <v>1875</v>
      </c>
      <c r="BV499" t="s">
        <v>1908</v>
      </c>
      <c r="BW499" t="s">
        <v>1818</v>
      </c>
      <c r="BX499" t="s">
        <v>2439</v>
      </c>
      <c r="BY499" s="44" t="str">
        <f t="shared" si="7"/>
        <v>Show location</v>
      </c>
    </row>
    <row r="500" spans="1:77" x14ac:dyDescent="0.3">
      <c r="A500" s="51" t="s">
        <v>1585</v>
      </c>
      <c r="B500" t="s">
        <v>2650</v>
      </c>
      <c r="C500" t="s">
        <v>2647</v>
      </c>
      <c r="D500" t="s">
        <v>2648</v>
      </c>
      <c r="E500" t="s">
        <v>102</v>
      </c>
      <c r="F500" t="s">
        <v>1344</v>
      </c>
      <c r="G500" t="s">
        <v>1567</v>
      </c>
      <c r="H500" t="s">
        <v>1875</v>
      </c>
      <c r="I500" t="s">
        <v>1684</v>
      </c>
      <c r="J500" t="s">
        <v>1588</v>
      </c>
      <c r="K500" t="s">
        <v>1908</v>
      </c>
      <c r="L500" t="s">
        <v>1164</v>
      </c>
      <c r="M500" t="s">
        <v>593</v>
      </c>
      <c r="N500" t="s">
        <v>1470</v>
      </c>
      <c r="O500">
        <v>12.40513</v>
      </c>
      <c r="P500">
        <v>22.67868</v>
      </c>
      <c r="Q500" t="s">
        <v>1</v>
      </c>
      <c r="R500" t="s">
        <v>95</v>
      </c>
      <c r="S500">
        <v>17</v>
      </c>
      <c r="T500">
        <v>85</v>
      </c>
      <c r="U500">
        <v>20</v>
      </c>
      <c r="V500">
        <v>100</v>
      </c>
      <c r="W500">
        <v>20</v>
      </c>
      <c r="X500">
        <v>100</v>
      </c>
      <c r="AI500" t="s">
        <v>1348</v>
      </c>
      <c r="AJ500" t="s">
        <v>1711</v>
      </c>
      <c r="AO500" t="s">
        <v>1745</v>
      </c>
      <c r="AP500" t="s">
        <v>1471</v>
      </c>
      <c r="AQ500" t="s">
        <v>1471</v>
      </c>
      <c r="AR500" t="s">
        <v>1471</v>
      </c>
      <c r="AX500">
        <v>20</v>
      </c>
      <c r="AZ500">
        <v>3</v>
      </c>
      <c r="BA500">
        <v>1</v>
      </c>
      <c r="BB500">
        <v>4</v>
      </c>
      <c r="BC500">
        <v>9</v>
      </c>
      <c r="BD500">
        <v>8</v>
      </c>
      <c r="BE500">
        <v>13</v>
      </c>
      <c r="BF500">
        <v>24</v>
      </c>
      <c r="BG500">
        <v>27</v>
      </c>
      <c r="BH500">
        <v>4</v>
      </c>
      <c r="BI500">
        <v>7</v>
      </c>
      <c r="BJ500" t="s">
        <v>1676</v>
      </c>
      <c r="BK500" t="s">
        <v>2</v>
      </c>
      <c r="BL500" t="s">
        <v>5</v>
      </c>
      <c r="BM500" t="s">
        <v>5</v>
      </c>
      <c r="BN500" t="s">
        <v>5</v>
      </c>
      <c r="BO500" t="s">
        <v>1472</v>
      </c>
      <c r="BP500">
        <v>1245</v>
      </c>
      <c r="BQ500">
        <v>43</v>
      </c>
      <c r="BR500">
        <v>57</v>
      </c>
      <c r="BS500" t="s">
        <v>1344</v>
      </c>
      <c r="BT500" t="s">
        <v>1684</v>
      </c>
      <c r="BU500" t="s">
        <v>1875</v>
      </c>
      <c r="BV500" t="s">
        <v>1908</v>
      </c>
      <c r="BW500" t="s">
        <v>1818</v>
      </c>
      <c r="BX500" t="s">
        <v>2427</v>
      </c>
      <c r="BY500" s="44" t="str">
        <f t="shared" si="7"/>
        <v>Show location</v>
      </c>
    </row>
    <row r="501" spans="1:77" x14ac:dyDescent="0.3">
      <c r="A501" s="51" t="s">
        <v>1589</v>
      </c>
      <c r="B501" t="s">
        <v>2650</v>
      </c>
      <c r="C501" t="s">
        <v>2647</v>
      </c>
      <c r="D501" t="s">
        <v>2648</v>
      </c>
      <c r="E501" t="s">
        <v>102</v>
      </c>
      <c r="F501" t="s">
        <v>1344</v>
      </c>
      <c r="G501" t="s">
        <v>1567</v>
      </c>
      <c r="H501" t="s">
        <v>1875</v>
      </c>
      <c r="I501" t="s">
        <v>1394</v>
      </c>
      <c r="J501" t="s">
        <v>1582</v>
      </c>
      <c r="K501" t="s">
        <v>1905</v>
      </c>
      <c r="L501" t="s">
        <v>1165</v>
      </c>
      <c r="M501" t="s">
        <v>594</v>
      </c>
      <c r="N501" t="s">
        <v>1470</v>
      </c>
      <c r="O501">
        <v>12.688883000000001</v>
      </c>
      <c r="P501">
        <v>22.558482999999999</v>
      </c>
      <c r="Q501" t="s">
        <v>6</v>
      </c>
      <c r="R501" t="s">
        <v>1497</v>
      </c>
      <c r="U501">
        <v>3500</v>
      </c>
      <c r="V501">
        <v>17500</v>
      </c>
      <c r="W501">
        <v>3500</v>
      </c>
      <c r="X501">
        <v>17500</v>
      </c>
      <c r="AI501" t="s">
        <v>1344</v>
      </c>
      <c r="AJ501" t="s">
        <v>1394</v>
      </c>
      <c r="AO501" t="s">
        <v>1745</v>
      </c>
      <c r="AP501" t="s">
        <v>1933</v>
      </c>
      <c r="AQ501" t="s">
        <v>1471</v>
      </c>
      <c r="AR501" t="s">
        <v>1471</v>
      </c>
      <c r="AS501">
        <v>3500</v>
      </c>
      <c r="AZ501">
        <v>155</v>
      </c>
      <c r="BA501">
        <v>155</v>
      </c>
      <c r="BB501">
        <v>2478</v>
      </c>
      <c r="BC501">
        <v>2478</v>
      </c>
      <c r="BD501">
        <v>2788</v>
      </c>
      <c r="BE501">
        <v>2167</v>
      </c>
      <c r="BF501">
        <v>2633</v>
      </c>
      <c r="BG501">
        <v>4181</v>
      </c>
      <c r="BH501">
        <v>310</v>
      </c>
      <c r="BI501">
        <v>155</v>
      </c>
      <c r="BJ501" t="s">
        <v>1676</v>
      </c>
      <c r="BK501" t="s">
        <v>2</v>
      </c>
      <c r="BL501" t="s">
        <v>5</v>
      </c>
      <c r="BM501" t="s">
        <v>5</v>
      </c>
      <c r="BN501" t="s">
        <v>3</v>
      </c>
      <c r="BO501" t="s">
        <v>1472</v>
      </c>
      <c r="BP501">
        <v>1272</v>
      </c>
      <c r="BQ501">
        <v>8364</v>
      </c>
      <c r="BR501">
        <v>9136</v>
      </c>
      <c r="BS501" t="s">
        <v>1344</v>
      </c>
      <c r="BT501" t="s">
        <v>1394</v>
      </c>
      <c r="BU501" t="s">
        <v>1875</v>
      </c>
      <c r="BV501" t="s">
        <v>1905</v>
      </c>
      <c r="BW501" t="s">
        <v>1818</v>
      </c>
      <c r="BX501" t="s">
        <v>2446</v>
      </c>
      <c r="BY501" s="44" t="str">
        <f t="shared" si="7"/>
        <v>Show location</v>
      </c>
    </row>
    <row r="502" spans="1:77" x14ac:dyDescent="0.3">
      <c r="A502" s="51" t="s">
        <v>1561</v>
      </c>
      <c r="B502" t="s">
        <v>2650</v>
      </c>
      <c r="C502" t="s">
        <v>2647</v>
      </c>
      <c r="D502" t="s">
        <v>2648</v>
      </c>
      <c r="E502" t="s">
        <v>102</v>
      </c>
      <c r="F502" t="s">
        <v>1344</v>
      </c>
      <c r="G502" t="s">
        <v>1567</v>
      </c>
      <c r="H502" t="s">
        <v>1875</v>
      </c>
      <c r="I502" t="s">
        <v>1394</v>
      </c>
      <c r="J502" t="s">
        <v>1582</v>
      </c>
      <c r="K502" t="s">
        <v>1905</v>
      </c>
      <c r="L502" t="s">
        <v>1166</v>
      </c>
      <c r="M502" t="s">
        <v>595</v>
      </c>
      <c r="N502" t="s">
        <v>1470</v>
      </c>
      <c r="O502">
        <v>12.671749999999999</v>
      </c>
      <c r="P502">
        <v>22.510829999999999</v>
      </c>
      <c r="Q502" t="s">
        <v>6</v>
      </c>
      <c r="R502" t="s">
        <v>1497</v>
      </c>
      <c r="S502">
        <v>454</v>
      </c>
      <c r="T502">
        <v>2270</v>
      </c>
      <c r="U502">
        <v>494</v>
      </c>
      <c r="V502">
        <v>2470</v>
      </c>
      <c r="W502">
        <v>494</v>
      </c>
      <c r="X502">
        <v>2470</v>
      </c>
      <c r="AI502" t="s">
        <v>1344</v>
      </c>
      <c r="AJ502" t="s">
        <v>1394</v>
      </c>
      <c r="AO502" t="s">
        <v>1745</v>
      </c>
      <c r="AP502" t="s">
        <v>1933</v>
      </c>
      <c r="AQ502" t="s">
        <v>1934</v>
      </c>
      <c r="AR502" t="s">
        <v>1471</v>
      </c>
      <c r="AX502">
        <v>494</v>
      </c>
      <c r="AZ502">
        <v>24</v>
      </c>
      <c r="BA502">
        <v>24</v>
      </c>
      <c r="BB502">
        <v>245</v>
      </c>
      <c r="BC502">
        <v>196</v>
      </c>
      <c r="BD502">
        <v>514</v>
      </c>
      <c r="BE502">
        <v>269</v>
      </c>
      <c r="BF502">
        <v>489</v>
      </c>
      <c r="BG502">
        <v>489</v>
      </c>
      <c r="BH502">
        <v>49</v>
      </c>
      <c r="BI502">
        <v>171</v>
      </c>
      <c r="BJ502" t="s">
        <v>1676</v>
      </c>
      <c r="BK502" t="s">
        <v>2</v>
      </c>
      <c r="BL502" t="s">
        <v>5</v>
      </c>
      <c r="BM502" t="s">
        <v>5</v>
      </c>
      <c r="BN502" t="s">
        <v>3</v>
      </c>
      <c r="BO502" t="s">
        <v>1480</v>
      </c>
      <c r="BP502">
        <v>1241</v>
      </c>
      <c r="BQ502">
        <v>1321</v>
      </c>
      <c r="BR502">
        <v>1149</v>
      </c>
      <c r="BS502" t="s">
        <v>1344</v>
      </c>
      <c r="BT502" t="s">
        <v>1394</v>
      </c>
      <c r="BU502" t="s">
        <v>1814</v>
      </c>
      <c r="BV502" t="s">
        <v>1905</v>
      </c>
      <c r="BW502" t="s">
        <v>1816</v>
      </c>
      <c r="BX502" t="s">
        <v>2418</v>
      </c>
      <c r="BY502" s="44" t="str">
        <f t="shared" si="7"/>
        <v>Show location</v>
      </c>
    </row>
    <row r="503" spans="1:77" x14ac:dyDescent="0.3">
      <c r="A503" s="51" t="s">
        <v>1585</v>
      </c>
      <c r="B503" t="s">
        <v>2650</v>
      </c>
      <c r="C503" t="s">
        <v>2647</v>
      </c>
      <c r="D503" t="s">
        <v>2648</v>
      </c>
      <c r="E503" t="s">
        <v>102</v>
      </c>
      <c r="F503" t="s">
        <v>1344</v>
      </c>
      <c r="G503" t="s">
        <v>1567</v>
      </c>
      <c r="H503" t="s">
        <v>1875</v>
      </c>
      <c r="I503" t="s">
        <v>1394</v>
      </c>
      <c r="J503" t="s">
        <v>1582</v>
      </c>
      <c r="K503" t="s">
        <v>1905</v>
      </c>
      <c r="L503" t="s">
        <v>1167</v>
      </c>
      <c r="M503" t="s">
        <v>596</v>
      </c>
      <c r="N503" t="s">
        <v>1470</v>
      </c>
      <c r="O503">
        <v>12.66925</v>
      </c>
      <c r="P503">
        <v>22.556999999999999</v>
      </c>
      <c r="Q503" t="s">
        <v>1</v>
      </c>
      <c r="R503" t="s">
        <v>95</v>
      </c>
      <c r="S503">
        <v>145</v>
      </c>
      <c r="T503">
        <v>725</v>
      </c>
      <c r="U503">
        <v>150</v>
      </c>
      <c r="V503">
        <v>750</v>
      </c>
      <c r="W503">
        <v>150</v>
      </c>
      <c r="X503">
        <v>750</v>
      </c>
      <c r="AI503" t="s">
        <v>1344</v>
      </c>
      <c r="AJ503" t="s">
        <v>1394</v>
      </c>
      <c r="AO503" t="s">
        <v>1745</v>
      </c>
      <c r="AP503" t="s">
        <v>1933</v>
      </c>
      <c r="AQ503" t="s">
        <v>1934</v>
      </c>
      <c r="AR503" t="s">
        <v>1471</v>
      </c>
      <c r="AW503">
        <v>150</v>
      </c>
      <c r="AZ503">
        <v>8</v>
      </c>
      <c r="BA503">
        <v>15</v>
      </c>
      <c r="BB503">
        <v>83</v>
      </c>
      <c r="BC503">
        <v>76</v>
      </c>
      <c r="BD503">
        <v>83</v>
      </c>
      <c r="BE503">
        <v>114</v>
      </c>
      <c r="BF503">
        <v>136</v>
      </c>
      <c r="BG503">
        <v>129</v>
      </c>
      <c r="BH503">
        <v>61</v>
      </c>
      <c r="BI503">
        <v>45</v>
      </c>
      <c r="BJ503" t="s">
        <v>1676</v>
      </c>
      <c r="BK503" t="s">
        <v>2</v>
      </c>
      <c r="BL503" t="s">
        <v>3</v>
      </c>
      <c r="BM503" t="s">
        <v>5</v>
      </c>
      <c r="BN503" t="s">
        <v>5</v>
      </c>
      <c r="BO503" t="s">
        <v>1472</v>
      </c>
      <c r="BP503">
        <v>1532</v>
      </c>
      <c r="BQ503">
        <v>371</v>
      </c>
      <c r="BR503">
        <v>379</v>
      </c>
      <c r="BS503" t="s">
        <v>1344</v>
      </c>
      <c r="BT503" t="s">
        <v>1394</v>
      </c>
      <c r="BU503" t="s">
        <v>1875</v>
      </c>
      <c r="BV503" t="s">
        <v>1905</v>
      </c>
      <c r="BW503" t="s">
        <v>1818</v>
      </c>
      <c r="BX503" t="s">
        <v>2428</v>
      </c>
      <c r="BY503" s="44" t="str">
        <f t="shared" si="7"/>
        <v>Show location</v>
      </c>
    </row>
    <row r="504" spans="1:77" x14ac:dyDescent="0.3">
      <c r="A504" s="51" t="s">
        <v>1589</v>
      </c>
      <c r="B504" t="s">
        <v>2650</v>
      </c>
      <c r="C504" t="s">
        <v>2647</v>
      </c>
      <c r="D504" t="s">
        <v>2648</v>
      </c>
      <c r="E504" t="s">
        <v>102</v>
      </c>
      <c r="F504" t="s">
        <v>1344</v>
      </c>
      <c r="G504" t="s">
        <v>1567</v>
      </c>
      <c r="H504" t="s">
        <v>1875</v>
      </c>
      <c r="I504" t="s">
        <v>1394</v>
      </c>
      <c r="J504" t="s">
        <v>1582</v>
      </c>
      <c r="K504" t="s">
        <v>1905</v>
      </c>
      <c r="L504" t="s">
        <v>1168</v>
      </c>
      <c r="M504" t="s">
        <v>597</v>
      </c>
      <c r="N504" t="s">
        <v>1470</v>
      </c>
      <c r="O504">
        <v>12.686833</v>
      </c>
      <c r="P504">
        <v>22.570167000000001</v>
      </c>
      <c r="Q504" t="s">
        <v>6</v>
      </c>
      <c r="R504" t="s">
        <v>1497</v>
      </c>
      <c r="S504">
        <v>890</v>
      </c>
      <c r="T504">
        <v>4600</v>
      </c>
      <c r="U504">
        <v>2310</v>
      </c>
      <c r="V504">
        <v>11550</v>
      </c>
      <c r="W504">
        <v>2310</v>
      </c>
      <c r="X504">
        <v>11550</v>
      </c>
      <c r="AI504" t="s">
        <v>1344</v>
      </c>
      <c r="AJ504" t="s">
        <v>1394</v>
      </c>
      <c r="AO504" t="s">
        <v>1745</v>
      </c>
      <c r="AP504" t="s">
        <v>1933</v>
      </c>
      <c r="AQ504" t="s">
        <v>1471</v>
      </c>
      <c r="AR504" t="s">
        <v>1471</v>
      </c>
      <c r="AX504">
        <v>2310</v>
      </c>
      <c r="AZ504">
        <v>502</v>
      </c>
      <c r="BA504">
        <v>301</v>
      </c>
      <c r="BB504">
        <v>1105</v>
      </c>
      <c r="BC504">
        <v>1507</v>
      </c>
      <c r="BD504">
        <v>1707</v>
      </c>
      <c r="BE504">
        <v>2210</v>
      </c>
      <c r="BF504">
        <v>1205</v>
      </c>
      <c r="BG504">
        <v>2611</v>
      </c>
      <c r="BH504">
        <v>201</v>
      </c>
      <c r="BI504">
        <v>201</v>
      </c>
      <c r="BJ504" t="s">
        <v>1676</v>
      </c>
      <c r="BK504" t="s">
        <v>2</v>
      </c>
      <c r="BL504" t="s">
        <v>3</v>
      </c>
      <c r="BM504" t="s">
        <v>5</v>
      </c>
      <c r="BN504" t="s">
        <v>3</v>
      </c>
      <c r="BO504" t="s">
        <v>1480</v>
      </c>
      <c r="BP504">
        <v>1273</v>
      </c>
      <c r="BQ504">
        <v>4720</v>
      </c>
      <c r="BR504">
        <v>6830</v>
      </c>
      <c r="BS504" t="s">
        <v>1344</v>
      </c>
      <c r="BT504" t="s">
        <v>1394</v>
      </c>
      <c r="BU504" t="s">
        <v>1875</v>
      </c>
      <c r="BV504" t="s">
        <v>1905</v>
      </c>
      <c r="BW504" t="s">
        <v>1818</v>
      </c>
      <c r="BX504" t="s">
        <v>2447</v>
      </c>
      <c r="BY504" s="44" t="str">
        <f t="shared" si="7"/>
        <v>Show location</v>
      </c>
    </row>
    <row r="505" spans="1:77" x14ac:dyDescent="0.3">
      <c r="A505" s="51" t="s">
        <v>1561</v>
      </c>
      <c r="B505" t="s">
        <v>2650</v>
      </c>
      <c r="C505" t="s">
        <v>2647</v>
      </c>
      <c r="D505" t="s">
        <v>2648</v>
      </c>
      <c r="E505" t="s">
        <v>102</v>
      </c>
      <c r="F505" t="s">
        <v>1344</v>
      </c>
      <c r="G505" t="s">
        <v>1567</v>
      </c>
      <c r="H505" t="s">
        <v>1875</v>
      </c>
      <c r="I505" t="s">
        <v>1394</v>
      </c>
      <c r="J505" t="s">
        <v>1582</v>
      </c>
      <c r="K505" t="s">
        <v>1905</v>
      </c>
      <c r="L505" t="s">
        <v>1169</v>
      </c>
      <c r="M505" t="s">
        <v>598</v>
      </c>
      <c r="N505" t="s">
        <v>1470</v>
      </c>
      <c r="O505">
        <v>12.674816999999999</v>
      </c>
      <c r="P505">
        <v>22.564917000000001</v>
      </c>
      <c r="Q505" t="s">
        <v>6</v>
      </c>
      <c r="R505" t="s">
        <v>1497</v>
      </c>
      <c r="S505">
        <v>750</v>
      </c>
      <c r="T505">
        <v>3500</v>
      </c>
      <c r="U505">
        <v>700</v>
      </c>
      <c r="V505">
        <v>3500</v>
      </c>
      <c r="W505">
        <v>700</v>
      </c>
      <c r="X505">
        <v>3500</v>
      </c>
      <c r="AI505" t="s">
        <v>1344</v>
      </c>
      <c r="AJ505" t="s">
        <v>1394</v>
      </c>
      <c r="AO505" t="s">
        <v>1745</v>
      </c>
      <c r="AP505" t="s">
        <v>1933</v>
      </c>
      <c r="AQ505" t="s">
        <v>1934</v>
      </c>
      <c r="AR505" t="s">
        <v>1471</v>
      </c>
      <c r="AW505">
        <v>700</v>
      </c>
      <c r="AZ505">
        <v>83</v>
      </c>
      <c r="BA505">
        <v>55</v>
      </c>
      <c r="BB505">
        <v>358</v>
      </c>
      <c r="BC505">
        <v>138</v>
      </c>
      <c r="BD505">
        <v>717</v>
      </c>
      <c r="BE505">
        <v>385</v>
      </c>
      <c r="BF505">
        <v>772</v>
      </c>
      <c r="BG505">
        <v>496</v>
      </c>
      <c r="BH505">
        <v>193</v>
      </c>
      <c r="BI505">
        <v>303</v>
      </c>
      <c r="BJ505" t="s">
        <v>1676</v>
      </c>
      <c r="BK505" t="s">
        <v>2</v>
      </c>
      <c r="BL505" t="s">
        <v>5</v>
      </c>
      <c r="BM505" t="s">
        <v>3</v>
      </c>
      <c r="BN505" t="s">
        <v>5</v>
      </c>
      <c r="BO505" t="s">
        <v>1472</v>
      </c>
      <c r="BP505">
        <v>1242</v>
      </c>
      <c r="BQ505">
        <v>2123</v>
      </c>
      <c r="BR505">
        <v>1377</v>
      </c>
      <c r="BS505" t="s">
        <v>1344</v>
      </c>
      <c r="BT505" t="s">
        <v>1394</v>
      </c>
      <c r="BU505" t="s">
        <v>1875</v>
      </c>
      <c r="BV505" t="s">
        <v>1905</v>
      </c>
      <c r="BW505" t="s">
        <v>1829</v>
      </c>
      <c r="BX505" t="s">
        <v>2419</v>
      </c>
      <c r="BY505" s="44" t="str">
        <f t="shared" si="7"/>
        <v>Show location</v>
      </c>
    </row>
    <row r="506" spans="1:77" x14ac:dyDescent="0.3">
      <c r="A506" s="51" t="s">
        <v>1585</v>
      </c>
      <c r="B506" t="s">
        <v>2650</v>
      </c>
      <c r="C506" t="s">
        <v>2647</v>
      </c>
      <c r="D506" t="s">
        <v>2648</v>
      </c>
      <c r="E506" t="s">
        <v>102</v>
      </c>
      <c r="F506" t="s">
        <v>1344</v>
      </c>
      <c r="G506" t="s">
        <v>1567</v>
      </c>
      <c r="H506" t="s">
        <v>1875</v>
      </c>
      <c r="I506" t="s">
        <v>1394</v>
      </c>
      <c r="J506" t="s">
        <v>1582</v>
      </c>
      <c r="K506" t="s">
        <v>1905</v>
      </c>
      <c r="L506" t="s">
        <v>1170</v>
      </c>
      <c r="M506" t="s">
        <v>599</v>
      </c>
      <c r="N506" t="s">
        <v>1470</v>
      </c>
      <c r="O506">
        <v>12.685333</v>
      </c>
      <c r="P506">
        <v>22.540167</v>
      </c>
      <c r="Q506" t="s">
        <v>1</v>
      </c>
      <c r="R506" t="s">
        <v>95</v>
      </c>
      <c r="S506">
        <v>35</v>
      </c>
      <c r="T506">
        <v>163</v>
      </c>
      <c r="U506">
        <v>35</v>
      </c>
      <c r="V506">
        <v>175</v>
      </c>
      <c r="W506">
        <v>35</v>
      </c>
      <c r="X506">
        <v>175</v>
      </c>
      <c r="AI506" t="s">
        <v>1344</v>
      </c>
      <c r="AJ506" t="s">
        <v>1394</v>
      </c>
      <c r="AO506" t="s">
        <v>1745</v>
      </c>
      <c r="AP506" t="s">
        <v>1933</v>
      </c>
      <c r="AQ506" t="s">
        <v>1471</v>
      </c>
      <c r="AR506" t="s">
        <v>1471</v>
      </c>
      <c r="AW506">
        <v>35</v>
      </c>
      <c r="AZ506">
        <v>6</v>
      </c>
      <c r="BA506">
        <v>3</v>
      </c>
      <c r="BB506">
        <v>15</v>
      </c>
      <c r="BC506">
        <v>32</v>
      </c>
      <c r="BD506">
        <v>23</v>
      </c>
      <c r="BE506">
        <v>26</v>
      </c>
      <c r="BF506">
        <v>30</v>
      </c>
      <c r="BG506">
        <v>29</v>
      </c>
      <c r="BH506">
        <v>4</v>
      </c>
      <c r="BI506">
        <v>7</v>
      </c>
      <c r="BJ506" t="s">
        <v>1676</v>
      </c>
      <c r="BK506" t="s">
        <v>2</v>
      </c>
      <c r="BL506" t="s">
        <v>5</v>
      </c>
      <c r="BM506" t="s">
        <v>3</v>
      </c>
      <c r="BN506" t="s">
        <v>5</v>
      </c>
      <c r="BO506" t="s">
        <v>1472</v>
      </c>
      <c r="BP506">
        <v>1243</v>
      </c>
      <c r="BQ506">
        <v>78</v>
      </c>
      <c r="BR506">
        <v>97</v>
      </c>
      <c r="BS506" t="s">
        <v>1344</v>
      </c>
      <c r="BT506" t="s">
        <v>1394</v>
      </c>
      <c r="BU506" t="s">
        <v>1875</v>
      </c>
      <c r="BV506" t="s">
        <v>1905</v>
      </c>
      <c r="BW506" t="s">
        <v>1818</v>
      </c>
      <c r="BX506" t="s">
        <v>2429</v>
      </c>
      <c r="BY506" s="44" t="str">
        <f t="shared" si="7"/>
        <v>Show location</v>
      </c>
    </row>
    <row r="507" spans="1:77" x14ac:dyDescent="0.3">
      <c r="A507" s="51" t="s">
        <v>1646</v>
      </c>
      <c r="B507" t="s">
        <v>2650</v>
      </c>
      <c r="C507" t="s">
        <v>2647</v>
      </c>
      <c r="D507" t="s">
        <v>2648</v>
      </c>
      <c r="E507" t="s">
        <v>102</v>
      </c>
      <c r="F507" t="s">
        <v>1344</v>
      </c>
      <c r="G507" t="s">
        <v>1567</v>
      </c>
      <c r="H507" t="s">
        <v>1875</v>
      </c>
      <c r="I507" t="s">
        <v>1394</v>
      </c>
      <c r="J507" t="s">
        <v>1582</v>
      </c>
      <c r="K507" t="s">
        <v>1905</v>
      </c>
      <c r="L507" t="s">
        <v>1171</v>
      </c>
      <c r="M507" t="s">
        <v>600</v>
      </c>
      <c r="N507" t="s">
        <v>1470</v>
      </c>
      <c r="O507">
        <v>12.518520000000001</v>
      </c>
      <c r="P507">
        <v>22.659369999999999</v>
      </c>
      <c r="Q507" t="s">
        <v>1</v>
      </c>
      <c r="R507" t="s">
        <v>95</v>
      </c>
      <c r="S507">
        <v>32</v>
      </c>
      <c r="T507">
        <v>406</v>
      </c>
      <c r="U507">
        <v>18</v>
      </c>
      <c r="V507">
        <v>90</v>
      </c>
      <c r="W507">
        <v>18</v>
      </c>
      <c r="X507">
        <v>90</v>
      </c>
      <c r="AI507" t="s">
        <v>1344</v>
      </c>
      <c r="AJ507" t="s">
        <v>1394</v>
      </c>
      <c r="AK507" t="s">
        <v>1348</v>
      </c>
      <c r="AL507" t="s">
        <v>1711</v>
      </c>
      <c r="AO507" t="s">
        <v>1745</v>
      </c>
      <c r="AP507" t="s">
        <v>1933</v>
      </c>
      <c r="AQ507" t="s">
        <v>1471</v>
      </c>
      <c r="AR507" t="s">
        <v>1471</v>
      </c>
      <c r="AX507">
        <v>18</v>
      </c>
      <c r="AZ507">
        <v>2</v>
      </c>
      <c r="BA507">
        <v>4</v>
      </c>
      <c r="BB507">
        <v>5</v>
      </c>
      <c r="BC507">
        <v>9</v>
      </c>
      <c r="BD507">
        <v>10</v>
      </c>
      <c r="BE507">
        <v>14</v>
      </c>
      <c r="BF507">
        <v>17</v>
      </c>
      <c r="BG507">
        <v>22</v>
      </c>
      <c r="BH507">
        <v>2</v>
      </c>
      <c r="BI507">
        <v>5</v>
      </c>
      <c r="BJ507" t="s">
        <v>1676</v>
      </c>
      <c r="BK507" t="s">
        <v>2</v>
      </c>
      <c r="BL507" t="s">
        <v>5</v>
      </c>
      <c r="BM507" t="s">
        <v>3</v>
      </c>
      <c r="BN507" t="s">
        <v>5</v>
      </c>
      <c r="BO507" t="s">
        <v>1472</v>
      </c>
      <c r="BP507">
        <v>1818</v>
      </c>
      <c r="BQ507">
        <v>36</v>
      </c>
      <c r="BR507">
        <v>54</v>
      </c>
      <c r="BS507" t="s">
        <v>1344</v>
      </c>
      <c r="BT507" t="s">
        <v>1394</v>
      </c>
      <c r="BU507" t="s">
        <v>1875</v>
      </c>
      <c r="BV507" t="s">
        <v>1905</v>
      </c>
      <c r="BW507" t="s">
        <v>1818</v>
      </c>
      <c r="BX507" t="s">
        <v>2605</v>
      </c>
      <c r="BY507" s="44" t="str">
        <f t="shared" si="7"/>
        <v>Show location</v>
      </c>
    </row>
    <row r="508" spans="1:77" x14ac:dyDescent="0.3">
      <c r="A508" s="51" t="s">
        <v>1579</v>
      </c>
      <c r="B508" t="s">
        <v>2650</v>
      </c>
      <c r="C508" t="s">
        <v>2647</v>
      </c>
      <c r="D508" t="s">
        <v>2648</v>
      </c>
      <c r="E508" t="s">
        <v>102</v>
      </c>
      <c r="F508" t="s">
        <v>1344</v>
      </c>
      <c r="G508" t="s">
        <v>1567</v>
      </c>
      <c r="H508" t="s">
        <v>1875</v>
      </c>
      <c r="I508" t="s">
        <v>1394</v>
      </c>
      <c r="J508" t="s">
        <v>1582</v>
      </c>
      <c r="K508" t="s">
        <v>1905</v>
      </c>
      <c r="L508" t="s">
        <v>1172</v>
      </c>
      <c r="M508" t="s">
        <v>601</v>
      </c>
      <c r="N508" t="s">
        <v>1470</v>
      </c>
      <c r="O508">
        <v>12.472619999999999</v>
      </c>
      <c r="P508">
        <v>22.675550000000001</v>
      </c>
      <c r="Q508" t="s">
        <v>1</v>
      </c>
      <c r="R508" t="s">
        <v>95</v>
      </c>
      <c r="S508">
        <v>65</v>
      </c>
      <c r="T508">
        <v>195</v>
      </c>
      <c r="U508">
        <v>2</v>
      </c>
      <c r="V508">
        <v>15</v>
      </c>
      <c r="AC508">
        <v>2</v>
      </c>
      <c r="AD508">
        <v>15</v>
      </c>
      <c r="AI508" t="s">
        <v>1344</v>
      </c>
      <c r="AJ508" t="s">
        <v>1394</v>
      </c>
      <c r="AO508" t="s">
        <v>1745</v>
      </c>
      <c r="AP508" t="s">
        <v>1933</v>
      </c>
      <c r="AQ508" t="s">
        <v>1471</v>
      </c>
      <c r="AR508" t="s">
        <v>1471</v>
      </c>
      <c r="AT508">
        <v>2</v>
      </c>
      <c r="AZ508">
        <v>1</v>
      </c>
      <c r="BA508">
        <v>1</v>
      </c>
      <c r="BB508">
        <v>1</v>
      </c>
      <c r="BC508">
        <v>3</v>
      </c>
      <c r="BD508">
        <v>2</v>
      </c>
      <c r="BE508">
        <v>4</v>
      </c>
      <c r="BF508">
        <v>1</v>
      </c>
      <c r="BG508">
        <v>2</v>
      </c>
      <c r="BH508">
        <v>0</v>
      </c>
      <c r="BI508">
        <v>0</v>
      </c>
      <c r="BJ508" t="s">
        <v>1676</v>
      </c>
      <c r="BK508" t="s">
        <v>2</v>
      </c>
      <c r="BL508" t="s">
        <v>3</v>
      </c>
      <c r="BM508" t="s">
        <v>5</v>
      </c>
      <c r="BN508" t="s">
        <v>3</v>
      </c>
      <c r="BO508" t="s">
        <v>1480</v>
      </c>
      <c r="BP508">
        <v>1533</v>
      </c>
      <c r="BQ508">
        <v>5</v>
      </c>
      <c r="BR508">
        <v>10</v>
      </c>
      <c r="BS508" t="s">
        <v>1344</v>
      </c>
      <c r="BT508" t="s">
        <v>1394</v>
      </c>
      <c r="BU508" t="s">
        <v>1814</v>
      </c>
      <c r="BV508" t="s">
        <v>1905</v>
      </c>
      <c r="BW508" t="s">
        <v>1816</v>
      </c>
      <c r="BX508" t="s">
        <v>2407</v>
      </c>
      <c r="BY508" s="44" t="str">
        <f t="shared" si="7"/>
        <v>Show location</v>
      </c>
    </row>
    <row r="509" spans="1:77" x14ac:dyDescent="0.3">
      <c r="A509" s="51" t="s">
        <v>1647</v>
      </c>
      <c r="B509" t="s">
        <v>2650</v>
      </c>
      <c r="C509" t="s">
        <v>2647</v>
      </c>
      <c r="D509" t="s">
        <v>2648</v>
      </c>
      <c r="E509" t="s">
        <v>102</v>
      </c>
      <c r="F509" t="s">
        <v>1344</v>
      </c>
      <c r="G509" t="s">
        <v>1567</v>
      </c>
      <c r="H509" t="s">
        <v>1875</v>
      </c>
      <c r="I509" t="s">
        <v>1706</v>
      </c>
      <c r="J509" t="s">
        <v>1575</v>
      </c>
      <c r="K509" t="s">
        <v>1902</v>
      </c>
      <c r="L509" t="s">
        <v>1173</v>
      </c>
      <c r="M509" t="s">
        <v>602</v>
      </c>
      <c r="N509" t="s">
        <v>1470</v>
      </c>
      <c r="O509">
        <v>14.14742</v>
      </c>
      <c r="P509">
        <v>22.850919999999999</v>
      </c>
      <c r="Q509" t="s">
        <v>1</v>
      </c>
      <c r="R509" t="s">
        <v>95</v>
      </c>
      <c r="S509">
        <v>20</v>
      </c>
      <c r="T509">
        <v>130</v>
      </c>
      <c r="U509">
        <v>30</v>
      </c>
      <c r="V509">
        <v>50</v>
      </c>
      <c r="AA509">
        <v>30</v>
      </c>
      <c r="AB509">
        <v>50</v>
      </c>
      <c r="AI509" t="s">
        <v>1344</v>
      </c>
      <c r="AJ509" t="s">
        <v>1706</v>
      </c>
      <c r="AO509" t="s">
        <v>1745</v>
      </c>
      <c r="AP509" t="s">
        <v>1946</v>
      </c>
      <c r="AQ509" t="s">
        <v>1933</v>
      </c>
      <c r="AR509" t="s">
        <v>1471</v>
      </c>
      <c r="AT509">
        <v>30</v>
      </c>
      <c r="AZ509">
        <v>3</v>
      </c>
      <c r="BA509">
        <v>4</v>
      </c>
      <c r="BB509">
        <v>6</v>
      </c>
      <c r="BC509">
        <v>7</v>
      </c>
      <c r="BD509">
        <v>6</v>
      </c>
      <c r="BE509">
        <v>12</v>
      </c>
      <c r="BF509">
        <v>4</v>
      </c>
      <c r="BG509">
        <v>6</v>
      </c>
      <c r="BH509">
        <v>1</v>
      </c>
      <c r="BI509">
        <v>1</v>
      </c>
      <c r="BJ509" t="s">
        <v>1676</v>
      </c>
      <c r="BK509" t="s">
        <v>2</v>
      </c>
      <c r="BL509" t="s">
        <v>7</v>
      </c>
      <c r="BM509" t="s">
        <v>7</v>
      </c>
      <c r="BN509" t="s">
        <v>7</v>
      </c>
      <c r="BO509" t="s">
        <v>1472</v>
      </c>
      <c r="BP509">
        <v>1177</v>
      </c>
      <c r="BQ509">
        <v>20</v>
      </c>
      <c r="BR509">
        <v>30</v>
      </c>
      <c r="BS509" t="s">
        <v>1344</v>
      </c>
      <c r="BT509" t="s">
        <v>1706</v>
      </c>
      <c r="BU509" t="s">
        <v>1875</v>
      </c>
      <c r="BV509" t="s">
        <v>1902</v>
      </c>
      <c r="BW509" t="s">
        <v>1818</v>
      </c>
      <c r="BX509" t="s">
        <v>2607</v>
      </c>
      <c r="BY509" s="44" t="str">
        <f t="shared" si="7"/>
        <v>Show location</v>
      </c>
    </row>
    <row r="510" spans="1:77" x14ac:dyDescent="0.3">
      <c r="A510" s="51" t="s">
        <v>1579</v>
      </c>
      <c r="B510" t="s">
        <v>2650</v>
      </c>
      <c r="C510" t="s">
        <v>2647</v>
      </c>
      <c r="D510" t="s">
        <v>2648</v>
      </c>
      <c r="E510" t="s">
        <v>102</v>
      </c>
      <c r="F510" t="s">
        <v>1344</v>
      </c>
      <c r="G510" t="s">
        <v>1567</v>
      </c>
      <c r="H510" t="s">
        <v>1875</v>
      </c>
      <c r="I510" t="s">
        <v>1706</v>
      </c>
      <c r="J510" t="s">
        <v>1575</v>
      </c>
      <c r="K510" t="s">
        <v>1902</v>
      </c>
      <c r="L510" t="s">
        <v>1174</v>
      </c>
      <c r="M510" t="s">
        <v>603</v>
      </c>
      <c r="N510" t="s">
        <v>1470</v>
      </c>
      <c r="O510">
        <v>14.1</v>
      </c>
      <c r="P510">
        <v>22.7</v>
      </c>
      <c r="Q510" t="s">
        <v>1</v>
      </c>
      <c r="R510" t="s">
        <v>94</v>
      </c>
      <c r="U510">
        <v>270</v>
      </c>
      <c r="V510">
        <v>1350</v>
      </c>
      <c r="Y510">
        <v>270</v>
      </c>
      <c r="Z510">
        <v>1350</v>
      </c>
      <c r="AI510" t="s">
        <v>1344</v>
      </c>
      <c r="AJ510" t="s">
        <v>1706</v>
      </c>
      <c r="AO510" t="s">
        <v>1745</v>
      </c>
      <c r="AP510" t="s">
        <v>1946</v>
      </c>
      <c r="AQ510" t="s">
        <v>1933</v>
      </c>
      <c r="AR510" t="s">
        <v>1471</v>
      </c>
      <c r="AS510">
        <v>270</v>
      </c>
      <c r="AZ510">
        <v>14</v>
      </c>
      <c r="BA510">
        <v>42</v>
      </c>
      <c r="BB510">
        <v>127</v>
      </c>
      <c r="BC510">
        <v>84</v>
      </c>
      <c r="BD510">
        <v>169</v>
      </c>
      <c r="BE510">
        <v>155</v>
      </c>
      <c r="BF510">
        <v>309</v>
      </c>
      <c r="BG510">
        <v>352</v>
      </c>
      <c r="BH510">
        <v>28</v>
      </c>
      <c r="BI510">
        <v>70</v>
      </c>
      <c r="BJ510" t="s">
        <v>1676</v>
      </c>
      <c r="BK510" t="s">
        <v>2</v>
      </c>
      <c r="BL510" t="s">
        <v>7</v>
      </c>
      <c r="BM510" t="s">
        <v>4</v>
      </c>
      <c r="BN510" t="s">
        <v>7</v>
      </c>
      <c r="BO510" t="s">
        <v>1472</v>
      </c>
      <c r="BP510">
        <v>6</v>
      </c>
      <c r="BQ510">
        <v>647</v>
      </c>
      <c r="BR510">
        <v>703</v>
      </c>
      <c r="BS510" t="s">
        <v>1344</v>
      </c>
      <c r="BT510" t="s">
        <v>1706</v>
      </c>
      <c r="BU510" t="s">
        <v>1875</v>
      </c>
      <c r="BV510" t="s">
        <v>1902</v>
      </c>
      <c r="BW510" t="s">
        <v>1818</v>
      </c>
      <c r="BX510" t="s">
        <v>2408</v>
      </c>
      <c r="BY510" s="44" t="str">
        <f t="shared" si="7"/>
        <v>Show location</v>
      </c>
    </row>
    <row r="511" spans="1:77" x14ac:dyDescent="0.3">
      <c r="A511" s="51" t="s">
        <v>1573</v>
      </c>
      <c r="B511" t="s">
        <v>2650</v>
      </c>
      <c r="C511" t="s">
        <v>2647</v>
      </c>
      <c r="D511" t="s">
        <v>2648</v>
      </c>
      <c r="E511" t="s">
        <v>102</v>
      </c>
      <c r="F511" t="s">
        <v>1344</v>
      </c>
      <c r="G511" t="s">
        <v>1567</v>
      </c>
      <c r="H511" t="s">
        <v>1875</v>
      </c>
      <c r="I511" t="s">
        <v>1706</v>
      </c>
      <c r="J511" t="s">
        <v>1575</v>
      </c>
      <c r="K511" t="s">
        <v>1902</v>
      </c>
      <c r="L511" t="s">
        <v>1175</v>
      </c>
      <c r="M511" t="s">
        <v>604</v>
      </c>
      <c r="N511" t="s">
        <v>1470</v>
      </c>
      <c r="O511">
        <v>14.1</v>
      </c>
      <c r="P511">
        <v>22.6</v>
      </c>
      <c r="Q511" t="s">
        <v>1</v>
      </c>
      <c r="R511" t="s">
        <v>94</v>
      </c>
      <c r="U511">
        <v>102</v>
      </c>
      <c r="V511">
        <v>612</v>
      </c>
      <c r="W511">
        <v>42</v>
      </c>
      <c r="X511">
        <v>277</v>
      </c>
      <c r="Y511">
        <v>27</v>
      </c>
      <c r="Z511">
        <v>157</v>
      </c>
      <c r="AA511">
        <v>16</v>
      </c>
      <c r="AB511">
        <v>78</v>
      </c>
      <c r="AE511">
        <v>17</v>
      </c>
      <c r="AF511">
        <v>100</v>
      </c>
      <c r="AI511" t="s">
        <v>1344</v>
      </c>
      <c r="AJ511" t="s">
        <v>1706</v>
      </c>
      <c r="AO511" t="s">
        <v>1745</v>
      </c>
      <c r="AP511" t="s">
        <v>1946</v>
      </c>
      <c r="AQ511" t="s">
        <v>1471</v>
      </c>
      <c r="AR511" t="s">
        <v>1471</v>
      </c>
      <c r="AS511">
        <v>102</v>
      </c>
      <c r="AZ511">
        <v>36</v>
      </c>
      <c r="BA511">
        <v>43</v>
      </c>
      <c r="BB511">
        <v>29</v>
      </c>
      <c r="BC511">
        <v>50</v>
      </c>
      <c r="BD511">
        <v>65</v>
      </c>
      <c r="BE511">
        <v>116</v>
      </c>
      <c r="BF511">
        <v>108</v>
      </c>
      <c r="BG511">
        <v>122</v>
      </c>
      <c r="BH511">
        <v>29</v>
      </c>
      <c r="BI511">
        <v>14</v>
      </c>
      <c r="BJ511" t="s">
        <v>1334</v>
      </c>
      <c r="BK511" t="s">
        <v>2</v>
      </c>
      <c r="BL511" t="s">
        <v>5</v>
      </c>
      <c r="BM511" t="s">
        <v>5</v>
      </c>
      <c r="BN511" t="s">
        <v>5</v>
      </c>
      <c r="BO511" t="s">
        <v>1472</v>
      </c>
      <c r="BP511">
        <v>12</v>
      </c>
      <c r="BQ511">
        <v>267</v>
      </c>
      <c r="BR511">
        <v>345</v>
      </c>
      <c r="BS511" t="s">
        <v>1344</v>
      </c>
      <c r="BT511" t="s">
        <v>1706</v>
      </c>
      <c r="BU511" t="s">
        <v>1875</v>
      </c>
      <c r="BV511" t="s">
        <v>1902</v>
      </c>
      <c r="BW511" t="s">
        <v>1829</v>
      </c>
      <c r="BX511" t="s">
        <v>2390</v>
      </c>
      <c r="BY511" s="44" t="str">
        <f t="shared" si="7"/>
        <v>Show location</v>
      </c>
    </row>
    <row r="512" spans="1:77" x14ac:dyDescent="0.3">
      <c r="A512" s="51" t="s">
        <v>1573</v>
      </c>
      <c r="B512" t="s">
        <v>2650</v>
      </c>
      <c r="C512" t="s">
        <v>2647</v>
      </c>
      <c r="D512" t="s">
        <v>2648</v>
      </c>
      <c r="E512" t="s">
        <v>102</v>
      </c>
      <c r="F512" t="s">
        <v>1344</v>
      </c>
      <c r="G512" t="s">
        <v>1567</v>
      </c>
      <c r="H512" t="s">
        <v>1875</v>
      </c>
      <c r="I512" t="s">
        <v>1706</v>
      </c>
      <c r="J512" t="s">
        <v>1575</v>
      </c>
      <c r="K512" t="s">
        <v>1902</v>
      </c>
      <c r="L512" t="s">
        <v>1176</v>
      </c>
      <c r="M512" t="s">
        <v>605</v>
      </c>
      <c r="N512" t="s">
        <v>1470</v>
      </c>
      <c r="O512">
        <v>14.1</v>
      </c>
      <c r="P512">
        <v>22.9</v>
      </c>
      <c r="Q512" t="s">
        <v>1</v>
      </c>
      <c r="R512" t="s">
        <v>94</v>
      </c>
      <c r="U512">
        <v>213</v>
      </c>
      <c r="V512">
        <v>1065</v>
      </c>
      <c r="W512">
        <v>113</v>
      </c>
      <c r="X512">
        <v>565</v>
      </c>
      <c r="Y512">
        <v>90</v>
      </c>
      <c r="Z512">
        <v>450</v>
      </c>
      <c r="AE512">
        <v>10</v>
      </c>
      <c r="AF512">
        <v>50</v>
      </c>
      <c r="AI512" t="s">
        <v>1344</v>
      </c>
      <c r="AJ512" t="s">
        <v>1706</v>
      </c>
      <c r="AO512" t="s">
        <v>1745</v>
      </c>
      <c r="AP512" t="s">
        <v>1933</v>
      </c>
      <c r="AQ512" t="s">
        <v>1946</v>
      </c>
      <c r="AR512" t="s">
        <v>1471</v>
      </c>
      <c r="AS512">
        <v>213</v>
      </c>
      <c r="AZ512">
        <v>49</v>
      </c>
      <c r="BA512">
        <v>86</v>
      </c>
      <c r="BB512">
        <v>61</v>
      </c>
      <c r="BC512">
        <v>110</v>
      </c>
      <c r="BD512">
        <v>122</v>
      </c>
      <c r="BE512">
        <v>135</v>
      </c>
      <c r="BF512">
        <v>196</v>
      </c>
      <c r="BG512">
        <v>220</v>
      </c>
      <c r="BH512">
        <v>37</v>
      </c>
      <c r="BI512">
        <v>49</v>
      </c>
      <c r="BJ512" t="s">
        <v>1676</v>
      </c>
      <c r="BK512" t="s">
        <v>2</v>
      </c>
      <c r="BL512" t="s">
        <v>7</v>
      </c>
      <c r="BM512" t="s">
        <v>4</v>
      </c>
      <c r="BN512" t="s">
        <v>7</v>
      </c>
      <c r="BO512" t="s">
        <v>1472</v>
      </c>
      <c r="BP512">
        <v>1169</v>
      </c>
      <c r="BQ512">
        <v>465</v>
      </c>
      <c r="BR512">
        <v>600</v>
      </c>
      <c r="BS512" t="s">
        <v>1344</v>
      </c>
      <c r="BT512" t="s">
        <v>1706</v>
      </c>
      <c r="BU512" t="s">
        <v>1875</v>
      </c>
      <c r="BV512" t="s">
        <v>1902</v>
      </c>
      <c r="BW512" t="s">
        <v>1818</v>
      </c>
      <c r="BX512" t="s">
        <v>2391</v>
      </c>
      <c r="BY512" s="44" t="str">
        <f t="shared" si="7"/>
        <v>Show location</v>
      </c>
    </row>
    <row r="513" spans="1:77" x14ac:dyDescent="0.3">
      <c r="A513" s="51" t="s">
        <v>1579</v>
      </c>
      <c r="B513" t="s">
        <v>2650</v>
      </c>
      <c r="C513" t="s">
        <v>2647</v>
      </c>
      <c r="D513" t="s">
        <v>2648</v>
      </c>
      <c r="E513" t="s">
        <v>102</v>
      </c>
      <c r="F513" t="s">
        <v>1344</v>
      </c>
      <c r="G513" t="s">
        <v>1567</v>
      </c>
      <c r="H513" t="s">
        <v>1875</v>
      </c>
      <c r="I513" t="s">
        <v>1706</v>
      </c>
      <c r="J513" t="s">
        <v>1575</v>
      </c>
      <c r="K513" t="s">
        <v>1902</v>
      </c>
      <c r="L513" t="s">
        <v>1177</v>
      </c>
      <c r="M513" t="s">
        <v>606</v>
      </c>
      <c r="N513" t="s">
        <v>1470</v>
      </c>
      <c r="O513">
        <v>11.4</v>
      </c>
      <c r="P513">
        <v>22.5</v>
      </c>
      <c r="Q513" t="s">
        <v>1</v>
      </c>
      <c r="R513" t="s">
        <v>95</v>
      </c>
      <c r="S513">
        <v>70</v>
      </c>
      <c r="T513">
        <v>298</v>
      </c>
      <c r="U513">
        <v>70</v>
      </c>
      <c r="V513">
        <v>350</v>
      </c>
      <c r="W513">
        <v>50</v>
      </c>
      <c r="X513">
        <v>250</v>
      </c>
      <c r="Y513">
        <v>20</v>
      </c>
      <c r="Z513">
        <v>100</v>
      </c>
      <c r="AI513" t="s">
        <v>1344</v>
      </c>
      <c r="AJ513" t="s">
        <v>1706</v>
      </c>
      <c r="AO513" t="s">
        <v>1745</v>
      </c>
      <c r="AP513" t="s">
        <v>1933</v>
      </c>
      <c r="AQ513" t="s">
        <v>1946</v>
      </c>
      <c r="AR513" t="s">
        <v>1471</v>
      </c>
      <c r="AS513">
        <v>70</v>
      </c>
      <c r="AZ513">
        <v>16</v>
      </c>
      <c r="BA513">
        <v>28</v>
      </c>
      <c r="BB513">
        <v>36</v>
      </c>
      <c r="BC513">
        <v>20</v>
      </c>
      <c r="BD513">
        <v>44</v>
      </c>
      <c r="BE513">
        <v>42</v>
      </c>
      <c r="BF513">
        <v>64</v>
      </c>
      <c r="BG513">
        <v>72</v>
      </c>
      <c r="BH513">
        <v>12</v>
      </c>
      <c r="BI513">
        <v>16</v>
      </c>
      <c r="BJ513" t="s">
        <v>1676</v>
      </c>
      <c r="BK513" t="s">
        <v>2</v>
      </c>
      <c r="BL513" t="s">
        <v>7</v>
      </c>
      <c r="BM513" t="s">
        <v>4</v>
      </c>
      <c r="BN513" t="s">
        <v>7</v>
      </c>
      <c r="BO513" t="s">
        <v>1480</v>
      </c>
      <c r="BP513">
        <v>1176</v>
      </c>
      <c r="BQ513">
        <v>172</v>
      </c>
      <c r="BR513">
        <v>178</v>
      </c>
      <c r="BS513" t="s">
        <v>1344</v>
      </c>
      <c r="BT513" t="s">
        <v>1706</v>
      </c>
      <c r="BU513" t="s">
        <v>1814</v>
      </c>
      <c r="BV513" t="s">
        <v>1902</v>
      </c>
      <c r="BW513" t="s">
        <v>1816</v>
      </c>
      <c r="BX513" t="s">
        <v>2409</v>
      </c>
      <c r="BY513" s="44" t="str">
        <f t="shared" si="7"/>
        <v>Show location</v>
      </c>
    </row>
    <row r="514" spans="1:77" x14ac:dyDescent="0.3">
      <c r="A514" s="51" t="s">
        <v>1579</v>
      </c>
      <c r="B514" t="s">
        <v>2650</v>
      </c>
      <c r="C514" t="s">
        <v>2647</v>
      </c>
      <c r="D514" t="s">
        <v>2648</v>
      </c>
      <c r="E514" t="s">
        <v>102</v>
      </c>
      <c r="F514" t="s">
        <v>1344</v>
      </c>
      <c r="G514" t="s">
        <v>1567</v>
      </c>
      <c r="H514" t="s">
        <v>1875</v>
      </c>
      <c r="I514" t="s">
        <v>1678</v>
      </c>
      <c r="J514" t="s">
        <v>1571</v>
      </c>
      <c r="K514" t="s">
        <v>1899</v>
      </c>
      <c r="L514" t="s">
        <v>1178</v>
      </c>
      <c r="M514" t="s">
        <v>607</v>
      </c>
      <c r="N514" t="s">
        <v>1470</v>
      </c>
      <c r="O514">
        <v>13.507167000000001</v>
      </c>
      <c r="P514">
        <v>22.585683</v>
      </c>
      <c r="Q514" t="s">
        <v>6</v>
      </c>
      <c r="R514" t="s">
        <v>2612</v>
      </c>
      <c r="S514">
        <v>2000</v>
      </c>
      <c r="T514">
        <v>10000</v>
      </c>
      <c r="U514">
        <v>2475</v>
      </c>
      <c r="V514">
        <v>12375</v>
      </c>
      <c r="W514">
        <v>2000</v>
      </c>
      <c r="X514">
        <v>10000</v>
      </c>
      <c r="AG514">
        <v>475</v>
      </c>
      <c r="AH514">
        <v>2375</v>
      </c>
      <c r="AI514" t="s">
        <v>1344</v>
      </c>
      <c r="AJ514" t="s">
        <v>1678</v>
      </c>
      <c r="AO514" t="s">
        <v>1745</v>
      </c>
      <c r="AP514" t="s">
        <v>1946</v>
      </c>
      <c r="AQ514" t="s">
        <v>1933</v>
      </c>
      <c r="AR514" t="s">
        <v>1471</v>
      </c>
      <c r="AS514">
        <v>2275</v>
      </c>
      <c r="AT514">
        <v>50</v>
      </c>
      <c r="AV514">
        <v>35</v>
      </c>
      <c r="AX514">
        <v>35</v>
      </c>
      <c r="AY514">
        <v>80</v>
      </c>
      <c r="AZ514">
        <v>219</v>
      </c>
      <c r="BA514">
        <v>329</v>
      </c>
      <c r="BB514">
        <v>1205</v>
      </c>
      <c r="BC514">
        <v>2300</v>
      </c>
      <c r="BD514">
        <v>1424</v>
      </c>
      <c r="BE514">
        <v>1532</v>
      </c>
      <c r="BF514">
        <v>2190</v>
      </c>
      <c r="BG514">
        <v>2628</v>
      </c>
      <c r="BH514">
        <v>219</v>
      </c>
      <c r="BI514">
        <v>329</v>
      </c>
      <c r="BJ514" t="s">
        <v>1676</v>
      </c>
      <c r="BK514" t="s">
        <v>2</v>
      </c>
      <c r="BL514" t="s">
        <v>3</v>
      </c>
      <c r="BM514" t="s">
        <v>4</v>
      </c>
      <c r="BN514" t="s">
        <v>3</v>
      </c>
      <c r="BO514" t="s">
        <v>1480</v>
      </c>
      <c r="BP514">
        <v>1359</v>
      </c>
      <c r="BQ514">
        <v>5257</v>
      </c>
      <c r="BR514">
        <v>7118</v>
      </c>
      <c r="BS514" t="s">
        <v>1344</v>
      </c>
      <c r="BT514" t="s">
        <v>1678</v>
      </c>
      <c r="BU514" t="s">
        <v>1875</v>
      </c>
      <c r="BV514" t="s">
        <v>1899</v>
      </c>
      <c r="BW514" t="s">
        <v>1818</v>
      </c>
      <c r="BX514" t="s">
        <v>2410</v>
      </c>
      <c r="BY514" s="44" t="str">
        <f t="shared" ref="BY514:BY577" si="8">HYPERLINK(CONCATENATE("http://maps.google.com/?t=k&amp;q=",O515,",",P515),"Show location")</f>
        <v>Show location</v>
      </c>
    </row>
    <row r="515" spans="1:77" x14ac:dyDescent="0.3">
      <c r="A515" s="51" t="s">
        <v>1566</v>
      </c>
      <c r="B515" t="s">
        <v>2650</v>
      </c>
      <c r="C515" t="s">
        <v>2647</v>
      </c>
      <c r="D515" t="s">
        <v>2648</v>
      </c>
      <c r="E515" t="s">
        <v>102</v>
      </c>
      <c r="F515" t="s">
        <v>1344</v>
      </c>
      <c r="G515" t="s">
        <v>1567</v>
      </c>
      <c r="H515" t="s">
        <v>1875</v>
      </c>
      <c r="I515" t="s">
        <v>1678</v>
      </c>
      <c r="J515" t="s">
        <v>1571</v>
      </c>
      <c r="K515" t="s">
        <v>1899</v>
      </c>
      <c r="L515" t="s">
        <v>1179</v>
      </c>
      <c r="M515" t="s">
        <v>608</v>
      </c>
      <c r="N515" t="s">
        <v>1470</v>
      </c>
      <c r="O515">
        <v>13.507167000000001</v>
      </c>
      <c r="P515">
        <v>22.585683</v>
      </c>
      <c r="Q515" t="s">
        <v>6</v>
      </c>
      <c r="R515" t="s">
        <v>94</v>
      </c>
      <c r="S515">
        <v>4138</v>
      </c>
      <c r="T515">
        <v>20690</v>
      </c>
      <c r="U515">
        <v>5923</v>
      </c>
      <c r="V515">
        <v>29615</v>
      </c>
      <c r="W515">
        <v>4138</v>
      </c>
      <c r="X515">
        <v>20690</v>
      </c>
      <c r="AG515">
        <v>1785</v>
      </c>
      <c r="AH515">
        <v>8925</v>
      </c>
      <c r="AI515" t="s">
        <v>1344</v>
      </c>
      <c r="AJ515" t="s">
        <v>1678</v>
      </c>
      <c r="AO515" t="s">
        <v>1745</v>
      </c>
      <c r="AP515" t="s">
        <v>1933</v>
      </c>
      <c r="AQ515" t="s">
        <v>1946</v>
      </c>
      <c r="AR515" t="s">
        <v>1471</v>
      </c>
      <c r="AS515">
        <v>5000</v>
      </c>
      <c r="AT515">
        <v>32</v>
      </c>
      <c r="AU515">
        <v>10</v>
      </c>
      <c r="AV515">
        <v>40</v>
      </c>
      <c r="AW515">
        <v>400</v>
      </c>
      <c r="AX515">
        <v>323</v>
      </c>
      <c r="AY515">
        <v>118</v>
      </c>
      <c r="AZ515">
        <v>511</v>
      </c>
      <c r="BA515">
        <v>1021</v>
      </c>
      <c r="BB515">
        <v>3319</v>
      </c>
      <c r="BC515">
        <v>3574</v>
      </c>
      <c r="BD515">
        <v>2553</v>
      </c>
      <c r="BE515">
        <v>4595</v>
      </c>
      <c r="BF515">
        <v>5106</v>
      </c>
      <c r="BG515">
        <v>6638</v>
      </c>
      <c r="BH515">
        <v>1277</v>
      </c>
      <c r="BI515">
        <v>1021</v>
      </c>
      <c r="BJ515" t="s">
        <v>1676</v>
      </c>
      <c r="BK515" t="s">
        <v>2</v>
      </c>
      <c r="BL515" t="s">
        <v>3</v>
      </c>
      <c r="BM515" t="s">
        <v>4</v>
      </c>
      <c r="BN515" t="s">
        <v>3</v>
      </c>
      <c r="BO515" t="s">
        <v>1480</v>
      </c>
      <c r="BP515">
        <v>1358</v>
      </c>
      <c r="BQ515">
        <v>12766</v>
      </c>
      <c r="BR515">
        <v>16849</v>
      </c>
      <c r="BS515" t="s">
        <v>1344</v>
      </c>
      <c r="BT515" t="s">
        <v>1678</v>
      </c>
      <c r="BU515" t="s">
        <v>1875</v>
      </c>
      <c r="BV515" t="s">
        <v>1899</v>
      </c>
      <c r="BW515" t="s">
        <v>1818</v>
      </c>
      <c r="BX515" t="s">
        <v>2379</v>
      </c>
      <c r="BY515" s="44" t="str">
        <f t="shared" si="8"/>
        <v>Show location</v>
      </c>
    </row>
    <row r="516" spans="1:77" x14ac:dyDescent="0.3">
      <c r="A516" s="51" t="s">
        <v>1616</v>
      </c>
      <c r="B516" t="s">
        <v>2650</v>
      </c>
      <c r="C516" t="s">
        <v>2647</v>
      </c>
      <c r="D516" t="s">
        <v>2648</v>
      </c>
      <c r="E516" t="s">
        <v>102</v>
      </c>
      <c r="F516" t="s">
        <v>1344</v>
      </c>
      <c r="G516" t="s">
        <v>1567</v>
      </c>
      <c r="H516" t="s">
        <v>1875</v>
      </c>
      <c r="I516" t="s">
        <v>1678</v>
      </c>
      <c r="J516" t="s">
        <v>1571</v>
      </c>
      <c r="K516" t="s">
        <v>1899</v>
      </c>
      <c r="L516" t="s">
        <v>1180</v>
      </c>
      <c r="M516" t="s">
        <v>609</v>
      </c>
      <c r="N516" t="s">
        <v>1470</v>
      </c>
      <c r="O516">
        <v>12.95218</v>
      </c>
      <c r="P516">
        <v>22.876570000000001</v>
      </c>
      <c r="Q516" t="s">
        <v>6</v>
      </c>
      <c r="R516" t="s">
        <v>2612</v>
      </c>
      <c r="S516">
        <v>20000</v>
      </c>
      <c r="T516">
        <v>100000</v>
      </c>
      <c r="U516">
        <v>24167</v>
      </c>
      <c r="V516">
        <v>120835</v>
      </c>
      <c r="W516">
        <v>22958</v>
      </c>
      <c r="X516">
        <v>114790</v>
      </c>
      <c r="AE516">
        <v>500</v>
      </c>
      <c r="AF516">
        <v>2500</v>
      </c>
      <c r="AG516">
        <v>709</v>
      </c>
      <c r="AH516">
        <v>3545</v>
      </c>
      <c r="AI516" t="s">
        <v>1344</v>
      </c>
      <c r="AJ516" t="s">
        <v>1678</v>
      </c>
      <c r="AO516" t="s">
        <v>1933</v>
      </c>
      <c r="AP516" t="s">
        <v>1745</v>
      </c>
      <c r="AQ516" t="s">
        <v>1946</v>
      </c>
      <c r="AR516" t="s">
        <v>1471</v>
      </c>
      <c r="AS516">
        <v>24167</v>
      </c>
      <c r="AZ516">
        <v>5686</v>
      </c>
      <c r="BA516">
        <v>7108</v>
      </c>
      <c r="BB516">
        <v>8530</v>
      </c>
      <c r="BC516">
        <v>9951</v>
      </c>
      <c r="BD516">
        <v>11373</v>
      </c>
      <c r="BE516">
        <v>27011</v>
      </c>
      <c r="BF516">
        <v>15637</v>
      </c>
      <c r="BG516">
        <v>22745</v>
      </c>
      <c r="BH516">
        <v>5686</v>
      </c>
      <c r="BI516">
        <v>7108</v>
      </c>
      <c r="BJ516" t="s">
        <v>1676</v>
      </c>
      <c r="BK516" t="s">
        <v>2</v>
      </c>
      <c r="BL516" t="s">
        <v>7</v>
      </c>
      <c r="BM516" t="s">
        <v>5</v>
      </c>
      <c r="BN516" t="s">
        <v>4</v>
      </c>
      <c r="BO516" t="s">
        <v>1472</v>
      </c>
      <c r="BP516">
        <v>1476</v>
      </c>
      <c r="BQ516">
        <v>46912</v>
      </c>
      <c r="BR516">
        <v>73923</v>
      </c>
      <c r="BS516" t="s">
        <v>1344</v>
      </c>
      <c r="BT516" t="s">
        <v>1678</v>
      </c>
      <c r="BU516" t="s">
        <v>1875</v>
      </c>
      <c r="BV516" t="s">
        <v>1899</v>
      </c>
      <c r="BW516" t="s">
        <v>1818</v>
      </c>
      <c r="BX516" t="s">
        <v>2469</v>
      </c>
      <c r="BY516" s="44" t="str">
        <f t="shared" si="8"/>
        <v>Show location</v>
      </c>
    </row>
    <row r="517" spans="1:77" x14ac:dyDescent="0.3">
      <c r="A517" s="51" t="s">
        <v>1566</v>
      </c>
      <c r="B517" t="s">
        <v>2650</v>
      </c>
      <c r="C517" t="s">
        <v>2647</v>
      </c>
      <c r="D517" t="s">
        <v>2648</v>
      </c>
      <c r="E517" t="s">
        <v>102</v>
      </c>
      <c r="F517" t="s">
        <v>1344</v>
      </c>
      <c r="G517" t="s">
        <v>1567</v>
      </c>
      <c r="H517" t="s">
        <v>1875</v>
      </c>
      <c r="I517" t="s">
        <v>1678</v>
      </c>
      <c r="J517" t="s">
        <v>1571</v>
      </c>
      <c r="K517" t="s">
        <v>1899</v>
      </c>
      <c r="L517" t="s">
        <v>1181</v>
      </c>
      <c r="M517" t="s">
        <v>610</v>
      </c>
      <c r="N517" t="s">
        <v>1470</v>
      </c>
      <c r="O517">
        <v>13.18815</v>
      </c>
      <c r="P517">
        <v>22.737967000000001</v>
      </c>
      <c r="Q517" t="s">
        <v>1</v>
      </c>
      <c r="R517" t="s">
        <v>94</v>
      </c>
      <c r="S517">
        <v>2000</v>
      </c>
      <c r="T517">
        <v>10000</v>
      </c>
      <c r="U517">
        <v>2480</v>
      </c>
      <c r="V517">
        <v>12400</v>
      </c>
      <c r="W517">
        <v>2300</v>
      </c>
      <c r="X517">
        <v>11500</v>
      </c>
      <c r="AE517">
        <v>80</v>
      </c>
      <c r="AF517">
        <v>400</v>
      </c>
      <c r="AG517">
        <v>100</v>
      </c>
      <c r="AH517">
        <v>500</v>
      </c>
      <c r="AI517" t="s">
        <v>1344</v>
      </c>
      <c r="AJ517" t="s">
        <v>1678</v>
      </c>
      <c r="AK517" t="s">
        <v>1717</v>
      </c>
      <c r="AO517" t="s">
        <v>1745</v>
      </c>
      <c r="AP517" t="s">
        <v>1933</v>
      </c>
      <c r="AQ517" t="s">
        <v>1946</v>
      </c>
      <c r="AR517" t="s">
        <v>1471</v>
      </c>
      <c r="AS517">
        <v>2300</v>
      </c>
      <c r="AT517">
        <v>80</v>
      </c>
      <c r="AW517">
        <v>10</v>
      </c>
      <c r="AY517">
        <v>90</v>
      </c>
      <c r="AZ517">
        <v>292</v>
      </c>
      <c r="BA517">
        <v>438</v>
      </c>
      <c r="BB517">
        <v>584</v>
      </c>
      <c r="BC517">
        <v>875</v>
      </c>
      <c r="BD517">
        <v>1896</v>
      </c>
      <c r="BE517">
        <v>3063</v>
      </c>
      <c r="BF517">
        <v>1751</v>
      </c>
      <c r="BG517">
        <v>2188</v>
      </c>
      <c r="BH517">
        <v>875</v>
      </c>
      <c r="BI517">
        <v>438</v>
      </c>
      <c r="BJ517" t="s">
        <v>1676</v>
      </c>
      <c r="BK517" t="s">
        <v>2</v>
      </c>
      <c r="BL517" t="s">
        <v>7</v>
      </c>
      <c r="BM517" t="s">
        <v>7</v>
      </c>
      <c r="BN517" t="s">
        <v>7</v>
      </c>
      <c r="BO517" t="s">
        <v>1472</v>
      </c>
      <c r="BP517">
        <v>1362</v>
      </c>
      <c r="BQ517">
        <v>5398</v>
      </c>
      <c r="BR517">
        <v>7002</v>
      </c>
      <c r="BS517" t="s">
        <v>1344</v>
      </c>
      <c r="BT517" t="s">
        <v>1678</v>
      </c>
      <c r="BU517" t="s">
        <v>1875</v>
      </c>
      <c r="BV517" t="s">
        <v>1899</v>
      </c>
      <c r="BW517" t="s">
        <v>1818</v>
      </c>
      <c r="BX517" t="s">
        <v>2380</v>
      </c>
      <c r="BY517" s="44" t="str">
        <f t="shared" si="8"/>
        <v>Show location</v>
      </c>
    </row>
    <row r="518" spans="1:77" x14ac:dyDescent="0.3">
      <c r="A518" s="51" t="s">
        <v>1593</v>
      </c>
      <c r="B518" t="s">
        <v>2650</v>
      </c>
      <c r="C518" t="s">
        <v>2647</v>
      </c>
      <c r="D518" t="s">
        <v>2648</v>
      </c>
      <c r="E518" t="s">
        <v>102</v>
      </c>
      <c r="F518" t="s">
        <v>1344</v>
      </c>
      <c r="G518" t="s">
        <v>1567</v>
      </c>
      <c r="H518" t="s">
        <v>1875</v>
      </c>
      <c r="I518" t="s">
        <v>1678</v>
      </c>
      <c r="J518" t="s">
        <v>1571</v>
      </c>
      <c r="K518" t="s">
        <v>1899</v>
      </c>
      <c r="L518" t="s">
        <v>1182</v>
      </c>
      <c r="M518" t="s">
        <v>611</v>
      </c>
      <c r="N518" t="s">
        <v>1470</v>
      </c>
      <c r="O518">
        <v>13.511882999999999</v>
      </c>
      <c r="P518">
        <v>22.679300000000001</v>
      </c>
      <c r="Q518" t="s">
        <v>6</v>
      </c>
      <c r="R518" t="s">
        <v>2612</v>
      </c>
      <c r="S518">
        <v>1200</v>
      </c>
      <c r="T518">
        <v>6000</v>
      </c>
      <c r="U518">
        <v>1272</v>
      </c>
      <c r="V518">
        <v>6360</v>
      </c>
      <c r="W518">
        <v>1200</v>
      </c>
      <c r="X518">
        <v>6000</v>
      </c>
      <c r="AE518">
        <v>72</v>
      </c>
      <c r="AF518">
        <v>360</v>
      </c>
      <c r="AI518" t="s">
        <v>1344</v>
      </c>
      <c r="AJ518" t="s">
        <v>1678</v>
      </c>
      <c r="AO518" t="s">
        <v>1745</v>
      </c>
      <c r="AP518" t="s">
        <v>1933</v>
      </c>
      <c r="AQ518" t="s">
        <v>1946</v>
      </c>
      <c r="AR518" t="s">
        <v>1471</v>
      </c>
      <c r="AS518">
        <v>1262</v>
      </c>
      <c r="AT518">
        <v>10</v>
      </c>
      <c r="AZ518">
        <v>205</v>
      </c>
      <c r="BA518">
        <v>256</v>
      </c>
      <c r="BB518">
        <v>410</v>
      </c>
      <c r="BC518">
        <v>462</v>
      </c>
      <c r="BD518">
        <v>872</v>
      </c>
      <c r="BE518">
        <v>976</v>
      </c>
      <c r="BF518">
        <v>1128</v>
      </c>
      <c r="BG518">
        <v>1282</v>
      </c>
      <c r="BH518">
        <v>359</v>
      </c>
      <c r="BI518">
        <v>410</v>
      </c>
      <c r="BJ518" t="s">
        <v>1676</v>
      </c>
      <c r="BK518" t="s">
        <v>2</v>
      </c>
      <c r="BL518" t="s">
        <v>4</v>
      </c>
      <c r="BM518" t="s">
        <v>4</v>
      </c>
      <c r="BN518" t="s">
        <v>3</v>
      </c>
      <c r="BO518" t="s">
        <v>1480</v>
      </c>
      <c r="BP518">
        <v>1361</v>
      </c>
      <c r="BQ518">
        <v>2974</v>
      </c>
      <c r="BR518">
        <v>3386</v>
      </c>
      <c r="BS518" t="s">
        <v>1344</v>
      </c>
      <c r="BT518" t="s">
        <v>1678</v>
      </c>
      <c r="BU518" t="s">
        <v>1875</v>
      </c>
      <c r="BV518" t="s">
        <v>1899</v>
      </c>
      <c r="BW518" t="s">
        <v>1818</v>
      </c>
      <c r="BX518" t="s">
        <v>2454</v>
      </c>
      <c r="BY518" s="44" t="str">
        <f t="shared" si="8"/>
        <v>Show location</v>
      </c>
    </row>
    <row r="519" spans="1:77" x14ac:dyDescent="0.3">
      <c r="A519" s="51" t="s">
        <v>1487</v>
      </c>
      <c r="B519" t="s">
        <v>2650</v>
      </c>
      <c r="C519" t="s">
        <v>2647</v>
      </c>
      <c r="D519" t="s">
        <v>2648</v>
      </c>
      <c r="E519" t="s">
        <v>102</v>
      </c>
      <c r="F519" t="s">
        <v>1351</v>
      </c>
      <c r="G519" t="s">
        <v>1478</v>
      </c>
      <c r="H519" t="s">
        <v>1843</v>
      </c>
      <c r="I519" t="s">
        <v>1395</v>
      </c>
      <c r="J519" t="s">
        <v>1512</v>
      </c>
      <c r="K519" t="s">
        <v>1865</v>
      </c>
      <c r="L519" t="s">
        <v>1183</v>
      </c>
      <c r="M519" t="s">
        <v>612</v>
      </c>
      <c r="N519" t="s">
        <v>1470</v>
      </c>
      <c r="O519">
        <v>12.36327</v>
      </c>
      <c r="P519">
        <v>29.248339999999999</v>
      </c>
      <c r="Q519" t="s">
        <v>1</v>
      </c>
      <c r="R519" t="s">
        <v>95</v>
      </c>
      <c r="S519">
        <v>45</v>
      </c>
      <c r="T519">
        <v>361</v>
      </c>
      <c r="U519">
        <v>39</v>
      </c>
      <c r="V519">
        <v>198</v>
      </c>
      <c r="W519">
        <v>39</v>
      </c>
      <c r="X519">
        <v>198</v>
      </c>
      <c r="AI519" t="s">
        <v>1350</v>
      </c>
      <c r="AJ519" t="s">
        <v>1388</v>
      </c>
      <c r="AO519" t="s">
        <v>1745</v>
      </c>
      <c r="AP519" t="s">
        <v>1933</v>
      </c>
      <c r="AQ519" t="s">
        <v>1471</v>
      </c>
      <c r="AR519" t="s">
        <v>1471</v>
      </c>
      <c r="AX519">
        <v>39</v>
      </c>
      <c r="AZ519">
        <v>1</v>
      </c>
      <c r="BA519">
        <v>0</v>
      </c>
      <c r="BB519">
        <v>13</v>
      </c>
      <c r="BC519">
        <v>14</v>
      </c>
      <c r="BD519">
        <v>32</v>
      </c>
      <c r="BE519">
        <v>52</v>
      </c>
      <c r="BF519">
        <v>39</v>
      </c>
      <c r="BG519">
        <v>46</v>
      </c>
      <c r="BH519">
        <v>1</v>
      </c>
      <c r="BI519">
        <v>0</v>
      </c>
      <c r="BJ519" t="s">
        <v>1334</v>
      </c>
      <c r="BK519" t="s">
        <v>2</v>
      </c>
      <c r="BL519" t="s">
        <v>5</v>
      </c>
      <c r="BM519" t="s">
        <v>7</v>
      </c>
      <c r="BN519" t="s">
        <v>5</v>
      </c>
      <c r="BO519" t="s">
        <v>1472</v>
      </c>
      <c r="BP519">
        <v>1312</v>
      </c>
      <c r="BQ519">
        <v>86</v>
      </c>
      <c r="BR519">
        <v>112</v>
      </c>
      <c r="BS519" t="s">
        <v>1351</v>
      </c>
      <c r="BT519" t="s">
        <v>1395</v>
      </c>
      <c r="BU519" t="s">
        <v>1843</v>
      </c>
      <c r="BV519" t="s">
        <v>1865</v>
      </c>
      <c r="BW519" t="s">
        <v>1818</v>
      </c>
      <c r="BX519" t="s">
        <v>2134</v>
      </c>
      <c r="BY519" s="44" t="str">
        <f t="shared" si="8"/>
        <v>Show location</v>
      </c>
    </row>
    <row r="520" spans="1:77" x14ac:dyDescent="0.3">
      <c r="A520" s="51" t="s">
        <v>1508</v>
      </c>
      <c r="B520" t="s">
        <v>2650</v>
      </c>
      <c r="C520" t="s">
        <v>2647</v>
      </c>
      <c r="D520" t="s">
        <v>2648</v>
      </c>
      <c r="E520" t="s">
        <v>102</v>
      </c>
      <c r="F520" t="s">
        <v>1351</v>
      </c>
      <c r="G520" t="s">
        <v>1478</v>
      </c>
      <c r="H520" t="s">
        <v>1843</v>
      </c>
      <c r="I520" t="s">
        <v>1395</v>
      </c>
      <c r="J520" t="s">
        <v>1512</v>
      </c>
      <c r="K520" t="s">
        <v>1865</v>
      </c>
      <c r="L520" t="s">
        <v>1184</v>
      </c>
      <c r="M520" t="s">
        <v>613</v>
      </c>
      <c r="N520" t="s">
        <v>1470</v>
      </c>
      <c r="O520">
        <v>12.43971</v>
      </c>
      <c r="P520">
        <v>29.414370000000002</v>
      </c>
      <c r="Q520" t="s">
        <v>1</v>
      </c>
      <c r="R520" t="s">
        <v>95</v>
      </c>
      <c r="S520">
        <v>8</v>
      </c>
      <c r="T520">
        <v>38</v>
      </c>
      <c r="U520">
        <v>7</v>
      </c>
      <c r="V520">
        <v>27</v>
      </c>
      <c r="AE520">
        <v>7</v>
      </c>
      <c r="AF520">
        <v>27</v>
      </c>
      <c r="AI520" t="s">
        <v>1350</v>
      </c>
      <c r="AJ520" t="s">
        <v>1388</v>
      </c>
      <c r="AK520" t="s">
        <v>1350</v>
      </c>
      <c r="AL520" t="s">
        <v>1391</v>
      </c>
      <c r="AO520" t="s">
        <v>1745</v>
      </c>
      <c r="AP520" t="s">
        <v>1471</v>
      </c>
      <c r="AQ520" t="s">
        <v>1471</v>
      </c>
      <c r="AR520" t="s">
        <v>1471</v>
      </c>
      <c r="AY520">
        <v>7</v>
      </c>
      <c r="AZ520">
        <v>0</v>
      </c>
      <c r="BA520">
        <v>0</v>
      </c>
      <c r="BB520">
        <v>4</v>
      </c>
      <c r="BC520">
        <v>0</v>
      </c>
      <c r="BD520">
        <v>6</v>
      </c>
      <c r="BE520">
        <v>3</v>
      </c>
      <c r="BF520">
        <v>6</v>
      </c>
      <c r="BG520">
        <v>8</v>
      </c>
      <c r="BH520">
        <v>0</v>
      </c>
      <c r="BI520">
        <v>0</v>
      </c>
      <c r="BJ520" t="s">
        <v>1334</v>
      </c>
      <c r="BK520" t="s">
        <v>2</v>
      </c>
      <c r="BL520" t="s">
        <v>5</v>
      </c>
      <c r="BM520" t="s">
        <v>7</v>
      </c>
      <c r="BN520" t="s">
        <v>5</v>
      </c>
      <c r="BO520" t="s">
        <v>1480</v>
      </c>
      <c r="BP520">
        <v>444</v>
      </c>
      <c r="BQ520">
        <v>16</v>
      </c>
      <c r="BR520">
        <v>11</v>
      </c>
      <c r="BS520" t="s">
        <v>1351</v>
      </c>
      <c r="BT520" t="s">
        <v>1395</v>
      </c>
      <c r="BU520" t="s">
        <v>1843</v>
      </c>
      <c r="BV520" t="s">
        <v>1865</v>
      </c>
      <c r="BW520" t="s">
        <v>1818</v>
      </c>
      <c r="BX520" t="s">
        <v>2082</v>
      </c>
      <c r="BY520" s="44" t="str">
        <f t="shared" si="8"/>
        <v>Show location</v>
      </c>
    </row>
    <row r="521" spans="1:77" x14ac:dyDescent="0.3">
      <c r="A521" s="51" t="s">
        <v>1502</v>
      </c>
      <c r="B521" t="s">
        <v>2650</v>
      </c>
      <c r="C521" t="s">
        <v>2647</v>
      </c>
      <c r="D521" t="s">
        <v>2648</v>
      </c>
      <c r="E521" t="s">
        <v>102</v>
      </c>
      <c r="F521" t="s">
        <v>1351</v>
      </c>
      <c r="G521" t="s">
        <v>1478</v>
      </c>
      <c r="H521" t="s">
        <v>1843</v>
      </c>
      <c r="I521" t="s">
        <v>1395</v>
      </c>
      <c r="J521" t="s">
        <v>1512</v>
      </c>
      <c r="K521" t="s">
        <v>1865</v>
      </c>
      <c r="L521" t="s">
        <v>1185</v>
      </c>
      <c r="M521" t="s">
        <v>614</v>
      </c>
      <c r="N521" t="s">
        <v>1470</v>
      </c>
      <c r="O521">
        <v>12.337249999999999</v>
      </c>
      <c r="P521">
        <v>29.221509999999999</v>
      </c>
      <c r="Q521" t="s">
        <v>6</v>
      </c>
      <c r="R521" t="s">
        <v>1497</v>
      </c>
      <c r="S521">
        <v>32</v>
      </c>
      <c r="T521">
        <v>192</v>
      </c>
      <c r="U521">
        <v>13</v>
      </c>
      <c r="V521">
        <v>107</v>
      </c>
      <c r="W521">
        <v>8</v>
      </c>
      <c r="X521">
        <v>66</v>
      </c>
      <c r="Y521">
        <v>5</v>
      </c>
      <c r="Z521">
        <v>41</v>
      </c>
      <c r="AI521" t="s">
        <v>1351</v>
      </c>
      <c r="AJ521" t="s">
        <v>1694</v>
      </c>
      <c r="AK521" t="s">
        <v>1351</v>
      </c>
      <c r="AL521" t="s">
        <v>1399</v>
      </c>
      <c r="AM521" t="s">
        <v>1345</v>
      </c>
      <c r="AO521" t="s">
        <v>1745</v>
      </c>
      <c r="AP521" t="s">
        <v>1933</v>
      </c>
      <c r="AQ521" t="s">
        <v>1471</v>
      </c>
      <c r="AR521" t="s">
        <v>1471</v>
      </c>
      <c r="AX521">
        <v>13</v>
      </c>
      <c r="AZ521">
        <v>1</v>
      </c>
      <c r="BA521">
        <v>0</v>
      </c>
      <c r="BB521">
        <v>3</v>
      </c>
      <c r="BC521">
        <v>8</v>
      </c>
      <c r="BD521">
        <v>16</v>
      </c>
      <c r="BE521">
        <v>18</v>
      </c>
      <c r="BF521">
        <v>31</v>
      </c>
      <c r="BG521">
        <v>29</v>
      </c>
      <c r="BH521">
        <v>1</v>
      </c>
      <c r="BI521">
        <v>0</v>
      </c>
      <c r="BJ521" t="s">
        <v>1334</v>
      </c>
      <c r="BK521" t="s">
        <v>2</v>
      </c>
      <c r="BL521" t="s">
        <v>5</v>
      </c>
      <c r="BM521" t="s">
        <v>5</v>
      </c>
      <c r="BN521" t="s">
        <v>5</v>
      </c>
      <c r="BO521" t="s">
        <v>1509</v>
      </c>
      <c r="BP521">
        <v>1310</v>
      </c>
      <c r="BQ521">
        <v>52</v>
      </c>
      <c r="BR521">
        <v>55</v>
      </c>
      <c r="BS521" t="s">
        <v>1351</v>
      </c>
      <c r="BT521" t="s">
        <v>1395</v>
      </c>
      <c r="BU521" t="s">
        <v>1843</v>
      </c>
      <c r="BV521" t="s">
        <v>1865</v>
      </c>
      <c r="BW521" t="s">
        <v>1818</v>
      </c>
      <c r="BX521" t="s">
        <v>2039</v>
      </c>
      <c r="BY521" s="44" t="str">
        <f t="shared" si="8"/>
        <v>Show location</v>
      </c>
    </row>
    <row r="522" spans="1:77" x14ac:dyDescent="0.3">
      <c r="A522" s="51" t="s">
        <v>1508</v>
      </c>
      <c r="B522" t="s">
        <v>2650</v>
      </c>
      <c r="C522" t="s">
        <v>2647</v>
      </c>
      <c r="D522" t="s">
        <v>2648</v>
      </c>
      <c r="E522" t="s">
        <v>102</v>
      </c>
      <c r="F522" t="s">
        <v>1351</v>
      </c>
      <c r="G522" t="s">
        <v>1478</v>
      </c>
      <c r="H522" t="s">
        <v>1843</v>
      </c>
      <c r="I522" t="s">
        <v>1395</v>
      </c>
      <c r="J522" t="s">
        <v>1512</v>
      </c>
      <c r="K522" t="s">
        <v>1865</v>
      </c>
      <c r="L522" t="s">
        <v>1186</v>
      </c>
      <c r="M522" t="s">
        <v>615</v>
      </c>
      <c r="N522" t="s">
        <v>1470</v>
      </c>
      <c r="O522">
        <v>12.46772</v>
      </c>
      <c r="P522">
        <v>29.494810000000001</v>
      </c>
      <c r="Q522" t="s">
        <v>1</v>
      </c>
      <c r="R522" t="s">
        <v>1497</v>
      </c>
      <c r="S522">
        <v>65</v>
      </c>
      <c r="T522">
        <v>700</v>
      </c>
      <c r="U522">
        <v>20</v>
      </c>
      <c r="V522">
        <v>149</v>
      </c>
      <c r="Y522">
        <v>20</v>
      </c>
      <c r="Z522">
        <v>149</v>
      </c>
      <c r="AI522" t="s">
        <v>1351</v>
      </c>
      <c r="AJ522" t="s">
        <v>1694</v>
      </c>
      <c r="AO522" t="s">
        <v>1933</v>
      </c>
      <c r="AP522" t="s">
        <v>1471</v>
      </c>
      <c r="AQ522" t="s">
        <v>1471</v>
      </c>
      <c r="AR522" t="s">
        <v>1471</v>
      </c>
      <c r="AY522">
        <v>20</v>
      </c>
      <c r="AZ522">
        <v>0</v>
      </c>
      <c r="BA522">
        <v>1</v>
      </c>
      <c r="BB522">
        <v>7</v>
      </c>
      <c r="BC522">
        <v>12</v>
      </c>
      <c r="BD522">
        <v>25</v>
      </c>
      <c r="BE522">
        <v>32</v>
      </c>
      <c r="BF522">
        <v>32</v>
      </c>
      <c r="BG522">
        <v>36</v>
      </c>
      <c r="BH522">
        <v>4</v>
      </c>
      <c r="BI522">
        <v>0</v>
      </c>
      <c r="BJ522" t="s">
        <v>1334</v>
      </c>
      <c r="BK522" t="s">
        <v>2</v>
      </c>
      <c r="BL522" t="s">
        <v>7</v>
      </c>
      <c r="BM522" t="s">
        <v>7</v>
      </c>
      <c r="BN522" t="s">
        <v>7</v>
      </c>
      <c r="BO522" t="s">
        <v>1472</v>
      </c>
      <c r="BP522">
        <v>1311</v>
      </c>
      <c r="BQ522">
        <v>68</v>
      </c>
      <c r="BR522">
        <v>81</v>
      </c>
      <c r="BS522" t="s">
        <v>1351</v>
      </c>
      <c r="BT522" t="s">
        <v>1395</v>
      </c>
      <c r="BU522" t="s">
        <v>1843</v>
      </c>
      <c r="BV522" t="s">
        <v>1865</v>
      </c>
      <c r="BW522" t="s">
        <v>1818</v>
      </c>
      <c r="BX522" t="s">
        <v>2083</v>
      </c>
      <c r="BY522" s="44" t="str">
        <f t="shared" si="8"/>
        <v>Show location</v>
      </c>
    </row>
    <row r="523" spans="1:77" x14ac:dyDescent="0.3">
      <c r="A523" s="51" t="s">
        <v>1542</v>
      </c>
      <c r="B523" t="s">
        <v>2650</v>
      </c>
      <c r="C523" t="s">
        <v>2647</v>
      </c>
      <c r="D523" t="s">
        <v>2648</v>
      </c>
      <c r="E523" t="s">
        <v>102</v>
      </c>
      <c r="F523" t="s">
        <v>1351</v>
      </c>
      <c r="G523" t="s">
        <v>1478</v>
      </c>
      <c r="H523" t="s">
        <v>1843</v>
      </c>
      <c r="I523" t="s">
        <v>1395</v>
      </c>
      <c r="J523" t="s">
        <v>1512</v>
      </c>
      <c r="K523" t="s">
        <v>1865</v>
      </c>
      <c r="L523" t="s">
        <v>1075</v>
      </c>
      <c r="M523" t="s">
        <v>616</v>
      </c>
      <c r="N523" t="s">
        <v>1470</v>
      </c>
      <c r="O523">
        <v>12.33592</v>
      </c>
      <c r="P523">
        <v>29.233989999999999</v>
      </c>
      <c r="Q523" t="s">
        <v>6</v>
      </c>
      <c r="R523" t="s">
        <v>1497</v>
      </c>
      <c r="S523">
        <v>40</v>
      </c>
      <c r="T523">
        <v>294</v>
      </c>
      <c r="U523">
        <v>42</v>
      </c>
      <c r="V523">
        <v>252</v>
      </c>
      <c r="W523">
        <v>42</v>
      </c>
      <c r="X523">
        <v>252</v>
      </c>
      <c r="AI523" t="s">
        <v>1351</v>
      </c>
      <c r="AJ523" t="s">
        <v>1694</v>
      </c>
      <c r="AO523" t="s">
        <v>1933</v>
      </c>
      <c r="AP523" t="s">
        <v>1471</v>
      </c>
      <c r="AQ523" t="s">
        <v>1471</v>
      </c>
      <c r="AR523" t="s">
        <v>1471</v>
      </c>
      <c r="AY523">
        <v>42</v>
      </c>
      <c r="AZ523">
        <v>0</v>
      </c>
      <c r="BA523">
        <v>4</v>
      </c>
      <c r="BB523">
        <v>7</v>
      </c>
      <c r="BC523">
        <v>4</v>
      </c>
      <c r="BD523">
        <v>37</v>
      </c>
      <c r="BE523">
        <v>32</v>
      </c>
      <c r="BF523">
        <v>65</v>
      </c>
      <c r="BG523">
        <v>70</v>
      </c>
      <c r="BH523">
        <v>22</v>
      </c>
      <c r="BI523">
        <v>11</v>
      </c>
      <c r="BJ523" t="s">
        <v>1334</v>
      </c>
      <c r="BK523" t="s">
        <v>2</v>
      </c>
      <c r="BL523" t="s">
        <v>5</v>
      </c>
      <c r="BM523" t="s">
        <v>5</v>
      </c>
      <c r="BN523" t="s">
        <v>5</v>
      </c>
      <c r="BO523" t="s">
        <v>1480</v>
      </c>
      <c r="BP523">
        <v>1505</v>
      </c>
      <c r="BQ523">
        <v>131</v>
      </c>
      <c r="BR523">
        <v>121</v>
      </c>
      <c r="BS523" t="s">
        <v>1351</v>
      </c>
      <c r="BT523" t="s">
        <v>1395</v>
      </c>
      <c r="BU523" t="s">
        <v>1843</v>
      </c>
      <c r="BV523" t="s">
        <v>1865</v>
      </c>
      <c r="BW523" t="s">
        <v>1818</v>
      </c>
      <c r="BX523" t="s">
        <v>2293</v>
      </c>
      <c r="BY523" s="44" t="str">
        <f t="shared" si="8"/>
        <v>Show location</v>
      </c>
    </row>
    <row r="524" spans="1:77" x14ac:dyDescent="0.3">
      <c r="A524" s="51" t="s">
        <v>1520</v>
      </c>
      <c r="B524" t="s">
        <v>2650</v>
      </c>
      <c r="C524" t="s">
        <v>2647</v>
      </c>
      <c r="D524" t="s">
        <v>2648</v>
      </c>
      <c r="E524" t="s">
        <v>102</v>
      </c>
      <c r="F524" t="s">
        <v>1351</v>
      </c>
      <c r="G524" t="s">
        <v>1478</v>
      </c>
      <c r="H524" t="s">
        <v>1843</v>
      </c>
      <c r="I524" t="s">
        <v>1395</v>
      </c>
      <c r="J524" t="s">
        <v>1512</v>
      </c>
      <c r="K524" t="s">
        <v>1865</v>
      </c>
      <c r="L524" t="s">
        <v>1187</v>
      </c>
      <c r="M524" t="s">
        <v>617</v>
      </c>
      <c r="N524" t="s">
        <v>1470</v>
      </c>
      <c r="O524">
        <v>12.40075</v>
      </c>
      <c r="P524">
        <v>29.511420000000001</v>
      </c>
      <c r="Q524" t="s">
        <v>1</v>
      </c>
      <c r="R524" t="s">
        <v>95</v>
      </c>
      <c r="S524">
        <v>40</v>
      </c>
      <c r="T524">
        <v>240</v>
      </c>
      <c r="U524">
        <v>38</v>
      </c>
      <c r="V524">
        <v>230</v>
      </c>
      <c r="Y524">
        <v>38</v>
      </c>
      <c r="Z524">
        <v>230</v>
      </c>
      <c r="AI524" t="s">
        <v>1350</v>
      </c>
      <c r="AJ524" t="s">
        <v>1388</v>
      </c>
      <c r="AO524" t="s">
        <v>1745</v>
      </c>
      <c r="AP524" t="s">
        <v>1933</v>
      </c>
      <c r="AQ524" t="s">
        <v>1471</v>
      </c>
      <c r="AR524" t="s">
        <v>1471</v>
      </c>
      <c r="AX524">
        <v>38</v>
      </c>
      <c r="AZ524">
        <v>3</v>
      </c>
      <c r="BA524">
        <v>2</v>
      </c>
      <c r="BB524">
        <v>8</v>
      </c>
      <c r="BC524">
        <v>12</v>
      </c>
      <c r="BD524">
        <v>46</v>
      </c>
      <c r="BE524">
        <v>39</v>
      </c>
      <c r="BF524">
        <v>53</v>
      </c>
      <c r="BG524">
        <v>58</v>
      </c>
      <c r="BH524">
        <v>7</v>
      </c>
      <c r="BI524">
        <v>2</v>
      </c>
      <c r="BJ524" t="s">
        <v>1334</v>
      </c>
      <c r="BK524" t="s">
        <v>2</v>
      </c>
      <c r="BL524" t="s">
        <v>7</v>
      </c>
      <c r="BM524" t="s">
        <v>7</v>
      </c>
      <c r="BN524" t="s">
        <v>7</v>
      </c>
      <c r="BO524" t="s">
        <v>1472</v>
      </c>
      <c r="BP524">
        <v>1313</v>
      </c>
      <c r="BQ524">
        <v>117</v>
      </c>
      <c r="BR524">
        <v>113</v>
      </c>
      <c r="BS524" t="s">
        <v>1351</v>
      </c>
      <c r="BT524" t="s">
        <v>1395</v>
      </c>
      <c r="BU524" t="s">
        <v>1843</v>
      </c>
      <c r="BV524" t="s">
        <v>1865</v>
      </c>
      <c r="BW524" t="s">
        <v>1818</v>
      </c>
      <c r="BX524" t="s">
        <v>2176</v>
      </c>
      <c r="BY524" s="44" t="str">
        <f t="shared" si="8"/>
        <v>Show location</v>
      </c>
    </row>
    <row r="525" spans="1:77" x14ac:dyDescent="0.3">
      <c r="A525" s="51" t="s">
        <v>1547</v>
      </c>
      <c r="B525" t="s">
        <v>2650</v>
      </c>
      <c r="C525" t="s">
        <v>2647</v>
      </c>
      <c r="D525" t="s">
        <v>2648</v>
      </c>
      <c r="E525" t="s">
        <v>102</v>
      </c>
      <c r="F525" t="s">
        <v>1351</v>
      </c>
      <c r="G525" t="s">
        <v>1478</v>
      </c>
      <c r="H525" t="s">
        <v>1843</v>
      </c>
      <c r="I525" t="s">
        <v>1395</v>
      </c>
      <c r="J525" t="s">
        <v>1512</v>
      </c>
      <c r="K525" t="s">
        <v>1865</v>
      </c>
      <c r="L525" t="s">
        <v>1188</v>
      </c>
      <c r="M525" t="s">
        <v>618</v>
      </c>
      <c r="N525" t="s">
        <v>1470</v>
      </c>
      <c r="O525">
        <v>12.362590000000001</v>
      </c>
      <c r="P525">
        <v>29.220140000000001</v>
      </c>
      <c r="Q525" t="s">
        <v>6</v>
      </c>
      <c r="R525" t="s">
        <v>1497</v>
      </c>
      <c r="S525">
        <v>38</v>
      </c>
      <c r="T525">
        <v>316</v>
      </c>
      <c r="U525">
        <v>50</v>
      </c>
      <c r="V525">
        <v>301</v>
      </c>
      <c r="Y525">
        <v>50</v>
      </c>
      <c r="Z525">
        <v>301</v>
      </c>
      <c r="AI525" t="s">
        <v>1350</v>
      </c>
      <c r="AJ525" t="s">
        <v>1388</v>
      </c>
      <c r="AK525" t="s">
        <v>1351</v>
      </c>
      <c r="AL525" t="s">
        <v>1694</v>
      </c>
      <c r="AO525" t="s">
        <v>1933</v>
      </c>
      <c r="AP525" t="s">
        <v>1471</v>
      </c>
      <c r="AQ525" t="s">
        <v>1471</v>
      </c>
      <c r="AR525" t="s">
        <v>1471</v>
      </c>
      <c r="AY525">
        <v>50</v>
      </c>
      <c r="AZ525">
        <v>0</v>
      </c>
      <c r="BA525">
        <v>9</v>
      </c>
      <c r="BB525">
        <v>19</v>
      </c>
      <c r="BC525">
        <v>30</v>
      </c>
      <c r="BD525">
        <v>71</v>
      </c>
      <c r="BE525">
        <v>58</v>
      </c>
      <c r="BF525">
        <v>45</v>
      </c>
      <c r="BG525">
        <v>52</v>
      </c>
      <c r="BH525">
        <v>13</v>
      </c>
      <c r="BI525">
        <v>4</v>
      </c>
      <c r="BJ525" t="s">
        <v>1334</v>
      </c>
      <c r="BK525" t="s">
        <v>2</v>
      </c>
      <c r="BL525" t="s">
        <v>7</v>
      </c>
      <c r="BM525" t="s">
        <v>7</v>
      </c>
      <c r="BN525" t="s">
        <v>7</v>
      </c>
      <c r="BO525" t="s">
        <v>1472</v>
      </c>
      <c r="BP525">
        <v>1314</v>
      </c>
      <c r="BQ525">
        <v>148</v>
      </c>
      <c r="BR525">
        <v>153</v>
      </c>
      <c r="BS525" t="s">
        <v>1351</v>
      </c>
      <c r="BT525" t="s">
        <v>1395</v>
      </c>
      <c r="BU525" t="s">
        <v>1843</v>
      </c>
      <c r="BV525" t="s">
        <v>1865</v>
      </c>
      <c r="BW525" t="s">
        <v>1818</v>
      </c>
      <c r="BX525" t="s">
        <v>2326</v>
      </c>
      <c r="BY525" s="44" t="str">
        <f t="shared" si="8"/>
        <v>Show location</v>
      </c>
    </row>
    <row r="526" spans="1:77" x14ac:dyDescent="0.3">
      <c r="A526" s="51" t="s">
        <v>1508</v>
      </c>
      <c r="B526" t="s">
        <v>2650</v>
      </c>
      <c r="C526" t="s">
        <v>2647</v>
      </c>
      <c r="D526" t="s">
        <v>2648</v>
      </c>
      <c r="E526" t="s">
        <v>102</v>
      </c>
      <c r="F526" t="s">
        <v>1351</v>
      </c>
      <c r="G526" t="s">
        <v>1478</v>
      </c>
      <c r="H526" t="s">
        <v>1843</v>
      </c>
      <c r="I526" t="s">
        <v>1395</v>
      </c>
      <c r="J526" t="s">
        <v>1512</v>
      </c>
      <c r="K526" t="s">
        <v>1865</v>
      </c>
      <c r="L526" t="s">
        <v>1189</v>
      </c>
      <c r="M526" t="s">
        <v>619</v>
      </c>
      <c r="N526" t="s">
        <v>1470</v>
      </c>
      <c r="O526">
        <v>12.416219999999999</v>
      </c>
      <c r="P526">
        <v>29.469909999999999</v>
      </c>
      <c r="Q526" t="s">
        <v>1</v>
      </c>
      <c r="R526" t="s">
        <v>95</v>
      </c>
      <c r="S526">
        <v>34</v>
      </c>
      <c r="T526">
        <v>258</v>
      </c>
      <c r="U526">
        <v>15</v>
      </c>
      <c r="V526">
        <v>111</v>
      </c>
      <c r="Y526">
        <v>15</v>
      </c>
      <c r="Z526">
        <v>111</v>
      </c>
      <c r="AI526" t="s">
        <v>1350</v>
      </c>
      <c r="AJ526" t="s">
        <v>1388</v>
      </c>
      <c r="AO526" t="s">
        <v>1745</v>
      </c>
      <c r="AP526" t="s">
        <v>1471</v>
      </c>
      <c r="AQ526" t="s">
        <v>1471</v>
      </c>
      <c r="AR526" t="s">
        <v>1471</v>
      </c>
      <c r="AY526">
        <v>15</v>
      </c>
      <c r="AZ526">
        <v>1</v>
      </c>
      <c r="BA526">
        <v>0</v>
      </c>
      <c r="BB526">
        <v>4</v>
      </c>
      <c r="BC526">
        <v>3</v>
      </c>
      <c r="BD526">
        <v>18</v>
      </c>
      <c r="BE526">
        <v>28</v>
      </c>
      <c r="BF526">
        <v>28</v>
      </c>
      <c r="BG526">
        <v>24</v>
      </c>
      <c r="BH526">
        <v>4</v>
      </c>
      <c r="BI526">
        <v>1</v>
      </c>
      <c r="BJ526" t="s">
        <v>1334</v>
      </c>
      <c r="BK526" t="s">
        <v>2</v>
      </c>
      <c r="BL526" t="s">
        <v>7</v>
      </c>
      <c r="BM526" t="s">
        <v>7</v>
      </c>
      <c r="BN526" t="s">
        <v>5</v>
      </c>
      <c r="BO526" t="s">
        <v>1472</v>
      </c>
      <c r="BP526">
        <v>445</v>
      </c>
      <c r="BQ526">
        <v>55</v>
      </c>
      <c r="BR526">
        <v>56</v>
      </c>
      <c r="BS526" t="s">
        <v>1351</v>
      </c>
      <c r="BT526" t="s">
        <v>1395</v>
      </c>
      <c r="BU526" t="s">
        <v>1843</v>
      </c>
      <c r="BV526" t="s">
        <v>1865</v>
      </c>
      <c r="BW526" t="s">
        <v>1818</v>
      </c>
      <c r="BX526" t="s">
        <v>2084</v>
      </c>
      <c r="BY526" s="44" t="str">
        <f t="shared" si="8"/>
        <v>Show location</v>
      </c>
    </row>
    <row r="527" spans="1:77" x14ac:dyDescent="0.3">
      <c r="A527" s="51" t="s">
        <v>1555</v>
      </c>
      <c r="B527" t="s">
        <v>2650</v>
      </c>
      <c r="C527" t="s">
        <v>2647</v>
      </c>
      <c r="D527" t="s">
        <v>2648</v>
      </c>
      <c r="E527" t="s">
        <v>102</v>
      </c>
      <c r="F527" t="s">
        <v>1351</v>
      </c>
      <c r="G527" t="s">
        <v>1478</v>
      </c>
      <c r="H527" t="s">
        <v>1843</v>
      </c>
      <c r="I527" t="s">
        <v>1395</v>
      </c>
      <c r="J527" t="s">
        <v>1512</v>
      </c>
      <c r="K527" t="s">
        <v>1865</v>
      </c>
      <c r="L527" t="s">
        <v>1190</v>
      </c>
      <c r="M527" t="s">
        <v>620</v>
      </c>
      <c r="N527" t="s">
        <v>1470</v>
      </c>
      <c r="O527">
        <v>12.60852</v>
      </c>
      <c r="P527">
        <v>29.69322</v>
      </c>
      <c r="Q527" t="s">
        <v>1</v>
      </c>
      <c r="R527" t="s">
        <v>95</v>
      </c>
      <c r="S527">
        <v>3</v>
      </c>
      <c r="T527">
        <v>16</v>
      </c>
      <c r="U527">
        <v>81</v>
      </c>
      <c r="V527">
        <v>472</v>
      </c>
      <c r="W527">
        <v>81</v>
      </c>
      <c r="X527">
        <v>472</v>
      </c>
      <c r="AI527" t="s">
        <v>1350</v>
      </c>
      <c r="AJ527" t="s">
        <v>1388</v>
      </c>
      <c r="AO527" t="s">
        <v>1933</v>
      </c>
      <c r="AP527" t="s">
        <v>1471</v>
      </c>
      <c r="AQ527" t="s">
        <v>1471</v>
      </c>
      <c r="AR527" t="s">
        <v>1471</v>
      </c>
      <c r="AX527">
        <v>81</v>
      </c>
      <c r="AZ527">
        <v>6</v>
      </c>
      <c r="BA527">
        <v>0</v>
      </c>
      <c r="BB527">
        <v>45</v>
      </c>
      <c r="BC527">
        <v>19</v>
      </c>
      <c r="BD527">
        <v>122</v>
      </c>
      <c r="BE527">
        <v>72</v>
      </c>
      <c r="BF527">
        <v>80</v>
      </c>
      <c r="BG527">
        <v>119</v>
      </c>
      <c r="BH527">
        <v>6</v>
      </c>
      <c r="BI527">
        <v>3</v>
      </c>
      <c r="BJ527" t="s">
        <v>1334</v>
      </c>
      <c r="BK527" t="s">
        <v>2</v>
      </c>
      <c r="BL527" t="s">
        <v>7</v>
      </c>
      <c r="BM527" t="s">
        <v>7</v>
      </c>
      <c r="BN527" t="s">
        <v>7</v>
      </c>
      <c r="BO527" t="s">
        <v>1472</v>
      </c>
      <c r="BP527">
        <v>1315</v>
      </c>
      <c r="BQ527">
        <v>259</v>
      </c>
      <c r="BR527">
        <v>213</v>
      </c>
      <c r="BS527" t="s">
        <v>1351</v>
      </c>
      <c r="BT527" t="s">
        <v>1395</v>
      </c>
      <c r="BU527" t="s">
        <v>1843</v>
      </c>
      <c r="BV527" t="s">
        <v>1865</v>
      </c>
      <c r="BW527" t="s">
        <v>1818</v>
      </c>
      <c r="BX527" t="s">
        <v>2350</v>
      </c>
      <c r="BY527" s="44" t="str">
        <f t="shared" si="8"/>
        <v>Show location</v>
      </c>
    </row>
    <row r="528" spans="1:77" x14ac:dyDescent="0.3">
      <c r="A528" s="51" t="s">
        <v>1553</v>
      </c>
      <c r="B528" t="s">
        <v>2650</v>
      </c>
      <c r="C528" t="s">
        <v>2647</v>
      </c>
      <c r="D528" t="s">
        <v>2648</v>
      </c>
      <c r="E528" t="s">
        <v>102</v>
      </c>
      <c r="F528" t="s">
        <v>1351</v>
      </c>
      <c r="G528" t="s">
        <v>1478</v>
      </c>
      <c r="H528" t="s">
        <v>1843</v>
      </c>
      <c r="I528" t="s">
        <v>1396</v>
      </c>
      <c r="J528" t="s">
        <v>1546</v>
      </c>
      <c r="K528" t="s">
        <v>1848</v>
      </c>
      <c r="L528" t="s">
        <v>1191</v>
      </c>
      <c r="M528" t="s">
        <v>79</v>
      </c>
      <c r="N528" t="s">
        <v>1470</v>
      </c>
      <c r="O528">
        <v>10.769399999999999</v>
      </c>
      <c r="P528">
        <v>27.727409999999999</v>
      </c>
      <c r="Q528" t="s">
        <v>1</v>
      </c>
      <c r="R528" t="s">
        <v>95</v>
      </c>
      <c r="S528">
        <v>150</v>
      </c>
      <c r="T528">
        <v>900</v>
      </c>
      <c r="U528">
        <v>150</v>
      </c>
      <c r="V528">
        <v>900</v>
      </c>
      <c r="AA528">
        <v>70</v>
      </c>
      <c r="AB528">
        <v>420</v>
      </c>
      <c r="AC528">
        <v>80</v>
      </c>
      <c r="AD528">
        <v>480</v>
      </c>
      <c r="AI528" t="s">
        <v>1351</v>
      </c>
      <c r="AJ528" t="s">
        <v>1400</v>
      </c>
      <c r="AO528" t="s">
        <v>1933</v>
      </c>
      <c r="AP528" t="s">
        <v>1745</v>
      </c>
      <c r="AQ528" t="s">
        <v>1471</v>
      </c>
      <c r="AR528" t="s">
        <v>1471</v>
      </c>
      <c r="AT528">
        <v>150</v>
      </c>
      <c r="AZ528">
        <v>50</v>
      </c>
      <c r="BA528">
        <v>42</v>
      </c>
      <c r="BB528">
        <v>75</v>
      </c>
      <c r="BC528">
        <v>83</v>
      </c>
      <c r="BD528">
        <v>83</v>
      </c>
      <c r="BE528">
        <v>100</v>
      </c>
      <c r="BF528">
        <v>158</v>
      </c>
      <c r="BG528">
        <v>167</v>
      </c>
      <c r="BH528">
        <v>67</v>
      </c>
      <c r="BI528">
        <v>75</v>
      </c>
      <c r="BJ528" t="s">
        <v>1334</v>
      </c>
      <c r="BK528" t="s">
        <v>2</v>
      </c>
      <c r="BL528" t="s">
        <v>5</v>
      </c>
      <c r="BM528" t="s">
        <v>5</v>
      </c>
      <c r="BN528" t="s">
        <v>5</v>
      </c>
      <c r="BO528" t="s">
        <v>1472</v>
      </c>
      <c r="BP528">
        <v>1022</v>
      </c>
      <c r="BQ528">
        <v>433</v>
      </c>
      <c r="BR528">
        <v>467</v>
      </c>
      <c r="BS528" t="s">
        <v>1351</v>
      </c>
      <c r="BT528" t="s">
        <v>1396</v>
      </c>
      <c r="BU528" t="s">
        <v>1843</v>
      </c>
      <c r="BV528" t="s">
        <v>1848</v>
      </c>
      <c r="BW528" t="s">
        <v>1818</v>
      </c>
      <c r="BX528" t="s">
        <v>2340</v>
      </c>
      <c r="BY528" s="44" t="str">
        <f t="shared" si="8"/>
        <v>Show location</v>
      </c>
    </row>
    <row r="529" spans="1:77" x14ac:dyDescent="0.3">
      <c r="A529" s="51" t="s">
        <v>1541</v>
      </c>
      <c r="B529" t="s">
        <v>2650</v>
      </c>
      <c r="C529" t="s">
        <v>2647</v>
      </c>
      <c r="D529" t="s">
        <v>2648</v>
      </c>
      <c r="E529" t="s">
        <v>102</v>
      </c>
      <c r="F529" t="s">
        <v>1351</v>
      </c>
      <c r="G529" t="s">
        <v>1478</v>
      </c>
      <c r="H529" t="s">
        <v>1843</v>
      </c>
      <c r="I529" t="s">
        <v>1396</v>
      </c>
      <c r="J529" t="s">
        <v>1546</v>
      </c>
      <c r="K529" t="s">
        <v>1848</v>
      </c>
      <c r="L529" t="s">
        <v>1192</v>
      </c>
      <c r="M529" t="s">
        <v>621</v>
      </c>
      <c r="N529" t="s">
        <v>1470</v>
      </c>
      <c r="O529">
        <v>11.043089999999999</v>
      </c>
      <c r="P529">
        <v>27.478010000000001</v>
      </c>
      <c r="Q529" t="s">
        <v>1</v>
      </c>
      <c r="R529" t="s">
        <v>95</v>
      </c>
      <c r="S529">
        <v>92</v>
      </c>
      <c r="T529">
        <v>627</v>
      </c>
      <c r="U529">
        <v>92</v>
      </c>
      <c r="V529">
        <v>627</v>
      </c>
      <c r="Y529">
        <v>75</v>
      </c>
      <c r="Z529">
        <v>525</v>
      </c>
      <c r="AA529">
        <v>17</v>
      </c>
      <c r="AB529">
        <v>102</v>
      </c>
      <c r="AI529" t="s">
        <v>1351</v>
      </c>
      <c r="AJ529" t="s">
        <v>1400</v>
      </c>
      <c r="AK529" t="s">
        <v>1346</v>
      </c>
      <c r="AL529" t="s">
        <v>1372</v>
      </c>
      <c r="AM529" t="s">
        <v>1347</v>
      </c>
      <c r="AN529" t="s">
        <v>1701</v>
      </c>
      <c r="AO529" t="s">
        <v>1745</v>
      </c>
      <c r="AP529" t="s">
        <v>1933</v>
      </c>
      <c r="AQ529" t="s">
        <v>1471</v>
      </c>
      <c r="AR529" t="s">
        <v>1471</v>
      </c>
      <c r="AT529">
        <v>92</v>
      </c>
      <c r="AZ529">
        <v>24</v>
      </c>
      <c r="BA529">
        <v>35</v>
      </c>
      <c r="BB529">
        <v>51</v>
      </c>
      <c r="BC529">
        <v>59</v>
      </c>
      <c r="BD529">
        <v>130</v>
      </c>
      <c r="BE529">
        <v>98</v>
      </c>
      <c r="BF529">
        <v>91</v>
      </c>
      <c r="BG529">
        <v>87</v>
      </c>
      <c r="BH529">
        <v>28</v>
      </c>
      <c r="BI529">
        <v>24</v>
      </c>
      <c r="BJ529" t="s">
        <v>1334</v>
      </c>
      <c r="BK529" t="s">
        <v>2</v>
      </c>
      <c r="BL529" t="s">
        <v>5</v>
      </c>
      <c r="BM529" t="s">
        <v>5</v>
      </c>
      <c r="BN529" t="s">
        <v>5</v>
      </c>
      <c r="BO529" t="s">
        <v>1472</v>
      </c>
      <c r="BP529">
        <v>1021</v>
      </c>
      <c r="BQ529">
        <v>324</v>
      </c>
      <c r="BR529">
        <v>303</v>
      </c>
      <c r="BS529" t="s">
        <v>1351</v>
      </c>
      <c r="BT529" t="s">
        <v>1396</v>
      </c>
      <c r="BU529" t="s">
        <v>1843</v>
      </c>
      <c r="BV529" t="s">
        <v>1848</v>
      </c>
      <c r="BW529" t="s">
        <v>1818</v>
      </c>
      <c r="BX529" t="s">
        <v>2310</v>
      </c>
      <c r="BY529" s="44" t="str">
        <f t="shared" si="8"/>
        <v>Show location</v>
      </c>
    </row>
    <row r="530" spans="1:77" x14ac:dyDescent="0.3">
      <c r="A530" s="51" t="s">
        <v>1541</v>
      </c>
      <c r="B530" t="s">
        <v>2650</v>
      </c>
      <c r="C530" t="s">
        <v>2647</v>
      </c>
      <c r="D530" t="s">
        <v>2648</v>
      </c>
      <c r="E530" t="s">
        <v>102</v>
      </c>
      <c r="F530" t="s">
        <v>1351</v>
      </c>
      <c r="G530" t="s">
        <v>1478</v>
      </c>
      <c r="H530" t="s">
        <v>1843</v>
      </c>
      <c r="I530" t="s">
        <v>1396</v>
      </c>
      <c r="J530" t="s">
        <v>1546</v>
      </c>
      <c r="K530" t="s">
        <v>1848</v>
      </c>
      <c r="L530" t="s">
        <v>1193</v>
      </c>
      <c r="M530" t="s">
        <v>622</v>
      </c>
      <c r="N530" t="s">
        <v>1470</v>
      </c>
      <c r="O530">
        <v>11.11604</v>
      </c>
      <c r="P530">
        <v>27.763120000000001</v>
      </c>
      <c r="Q530" t="s">
        <v>1</v>
      </c>
      <c r="R530" t="s">
        <v>95</v>
      </c>
      <c r="S530">
        <v>59</v>
      </c>
      <c r="T530">
        <v>663</v>
      </c>
      <c r="U530">
        <v>59</v>
      </c>
      <c r="V530">
        <v>663</v>
      </c>
      <c r="Y530">
        <v>59</v>
      </c>
      <c r="Z530">
        <v>663</v>
      </c>
      <c r="AI530" t="s">
        <v>1351</v>
      </c>
      <c r="AJ530" t="s">
        <v>1396</v>
      </c>
      <c r="AM530" t="s">
        <v>1351</v>
      </c>
      <c r="AN530" t="s">
        <v>1696</v>
      </c>
      <c r="AO530" t="s">
        <v>1933</v>
      </c>
      <c r="AP530" t="s">
        <v>1745</v>
      </c>
      <c r="AQ530" t="s">
        <v>1946</v>
      </c>
      <c r="AR530" t="s">
        <v>1471</v>
      </c>
      <c r="AT530">
        <v>59</v>
      </c>
      <c r="AZ530">
        <v>23</v>
      </c>
      <c r="BA530">
        <v>19</v>
      </c>
      <c r="BB530">
        <v>33</v>
      </c>
      <c r="BC530">
        <v>61</v>
      </c>
      <c r="BD530">
        <v>112</v>
      </c>
      <c r="BE530">
        <v>88</v>
      </c>
      <c r="BF530">
        <v>145</v>
      </c>
      <c r="BG530">
        <v>182</v>
      </c>
      <c r="BH530">
        <v>0</v>
      </c>
      <c r="BI530">
        <v>0</v>
      </c>
      <c r="BJ530" t="s">
        <v>1676</v>
      </c>
      <c r="BK530" t="s">
        <v>2</v>
      </c>
      <c r="BL530" t="s">
        <v>5</v>
      </c>
      <c r="BM530" t="s">
        <v>5</v>
      </c>
      <c r="BN530" t="s">
        <v>5</v>
      </c>
      <c r="BO530" t="s">
        <v>1472</v>
      </c>
      <c r="BP530">
        <v>594</v>
      </c>
      <c r="BQ530">
        <v>313</v>
      </c>
      <c r="BR530">
        <v>350</v>
      </c>
      <c r="BS530" t="s">
        <v>1351</v>
      </c>
      <c r="BT530" t="s">
        <v>1396</v>
      </c>
      <c r="BU530" t="s">
        <v>1843</v>
      </c>
      <c r="BV530" t="s">
        <v>1848</v>
      </c>
      <c r="BW530" t="s">
        <v>1829</v>
      </c>
      <c r="BX530" t="s">
        <v>2311</v>
      </c>
      <c r="BY530" s="44" t="str">
        <f t="shared" si="8"/>
        <v>Show location</v>
      </c>
    </row>
    <row r="531" spans="1:77" x14ac:dyDescent="0.3">
      <c r="A531" s="51" t="s">
        <v>1539</v>
      </c>
      <c r="B531" t="s">
        <v>2650</v>
      </c>
      <c r="C531" t="s">
        <v>2647</v>
      </c>
      <c r="D531" t="s">
        <v>2648</v>
      </c>
      <c r="E531" t="s">
        <v>102</v>
      </c>
      <c r="F531" t="s">
        <v>1351</v>
      </c>
      <c r="G531" t="s">
        <v>1478</v>
      </c>
      <c r="H531" t="s">
        <v>1843</v>
      </c>
      <c r="I531" t="s">
        <v>1396</v>
      </c>
      <c r="J531" t="s">
        <v>1546</v>
      </c>
      <c r="K531" t="s">
        <v>1848</v>
      </c>
      <c r="L531" t="s">
        <v>1194</v>
      </c>
      <c r="M531" t="s">
        <v>623</v>
      </c>
      <c r="N531" t="s">
        <v>1470</v>
      </c>
      <c r="O531">
        <v>11.063499999999999</v>
      </c>
      <c r="P531">
        <v>27.76784</v>
      </c>
      <c r="Q531" t="s">
        <v>6</v>
      </c>
      <c r="R531" t="s">
        <v>1497</v>
      </c>
      <c r="S531">
        <v>250</v>
      </c>
      <c r="T531">
        <v>1500</v>
      </c>
      <c r="U531">
        <v>250</v>
      </c>
      <c r="V531">
        <v>1500</v>
      </c>
      <c r="Y531">
        <v>250</v>
      </c>
      <c r="Z531">
        <v>1500</v>
      </c>
      <c r="AI531" t="s">
        <v>1351</v>
      </c>
      <c r="AJ531" t="s">
        <v>1396</v>
      </c>
      <c r="AO531" t="s">
        <v>1933</v>
      </c>
      <c r="AP531" t="s">
        <v>1745</v>
      </c>
      <c r="AQ531" t="s">
        <v>1471</v>
      </c>
      <c r="AR531" t="s">
        <v>1471</v>
      </c>
      <c r="AT531">
        <v>250</v>
      </c>
      <c r="AZ531">
        <v>8</v>
      </c>
      <c r="BA531">
        <v>16</v>
      </c>
      <c r="BB531">
        <v>79</v>
      </c>
      <c r="BC531">
        <v>39</v>
      </c>
      <c r="BD531">
        <v>283</v>
      </c>
      <c r="BE531">
        <v>283</v>
      </c>
      <c r="BF531">
        <v>338</v>
      </c>
      <c r="BG531">
        <v>399</v>
      </c>
      <c r="BH531">
        <v>24</v>
      </c>
      <c r="BI531">
        <v>31</v>
      </c>
      <c r="BJ531" t="s">
        <v>1334</v>
      </c>
      <c r="BK531" t="s">
        <v>2</v>
      </c>
      <c r="BL531" t="s">
        <v>5</v>
      </c>
      <c r="BM531" t="s">
        <v>5</v>
      </c>
      <c r="BN531" t="s">
        <v>5</v>
      </c>
      <c r="BO531" t="s">
        <v>1472</v>
      </c>
      <c r="BP531">
        <v>1019</v>
      </c>
      <c r="BQ531">
        <v>732</v>
      </c>
      <c r="BR531">
        <v>768</v>
      </c>
      <c r="BS531" t="s">
        <v>1351</v>
      </c>
      <c r="BT531" t="s">
        <v>1396</v>
      </c>
      <c r="BU531" t="s">
        <v>1843</v>
      </c>
      <c r="BV531" t="s">
        <v>1848</v>
      </c>
      <c r="BW531" t="s">
        <v>1818</v>
      </c>
      <c r="BX531" t="s">
        <v>2279</v>
      </c>
      <c r="BY531" s="44" t="str">
        <f t="shared" si="8"/>
        <v>Show location</v>
      </c>
    </row>
    <row r="532" spans="1:77" x14ac:dyDescent="0.3">
      <c r="A532" s="51" t="s">
        <v>1521</v>
      </c>
      <c r="B532" t="s">
        <v>2650</v>
      </c>
      <c r="C532" t="s">
        <v>2647</v>
      </c>
      <c r="D532" t="s">
        <v>2648</v>
      </c>
      <c r="E532" t="s">
        <v>102</v>
      </c>
      <c r="F532" t="s">
        <v>1351</v>
      </c>
      <c r="G532" t="s">
        <v>1478</v>
      </c>
      <c r="H532" t="s">
        <v>1843</v>
      </c>
      <c r="I532" t="s">
        <v>1396</v>
      </c>
      <c r="J532" t="s">
        <v>1546</v>
      </c>
      <c r="K532" t="s">
        <v>1848</v>
      </c>
      <c r="L532" t="s">
        <v>1195</v>
      </c>
      <c r="M532" t="s">
        <v>624</v>
      </c>
      <c r="N532" t="s">
        <v>1470</v>
      </c>
      <c r="O532">
        <v>10.182840000000001</v>
      </c>
      <c r="P532">
        <v>28.11402</v>
      </c>
      <c r="Q532" t="s">
        <v>1</v>
      </c>
      <c r="R532" t="s">
        <v>95</v>
      </c>
      <c r="S532">
        <v>68</v>
      </c>
      <c r="T532">
        <v>530</v>
      </c>
      <c r="U532">
        <v>108</v>
      </c>
      <c r="V532">
        <v>634</v>
      </c>
      <c r="Y532">
        <v>60</v>
      </c>
      <c r="Z532">
        <v>468</v>
      </c>
      <c r="AA532">
        <v>8</v>
      </c>
      <c r="AB532">
        <v>62</v>
      </c>
      <c r="AE532">
        <v>40</v>
      </c>
      <c r="AF532">
        <v>104</v>
      </c>
      <c r="AI532" t="s">
        <v>1351</v>
      </c>
      <c r="AJ532" t="s">
        <v>1396</v>
      </c>
      <c r="AK532" t="s">
        <v>1351</v>
      </c>
      <c r="AL532" t="s">
        <v>1400</v>
      </c>
      <c r="AO532" t="s">
        <v>1933</v>
      </c>
      <c r="AP532" t="s">
        <v>1745</v>
      </c>
      <c r="AQ532" t="s">
        <v>1471</v>
      </c>
      <c r="AR532" t="s">
        <v>1471</v>
      </c>
      <c r="AT532">
        <v>108</v>
      </c>
      <c r="AZ532">
        <v>44</v>
      </c>
      <c r="BA532">
        <v>37</v>
      </c>
      <c r="BB532">
        <v>50</v>
      </c>
      <c r="BC532">
        <v>99</v>
      </c>
      <c r="BD532">
        <v>31</v>
      </c>
      <c r="BE532">
        <v>75</v>
      </c>
      <c r="BF532">
        <v>124</v>
      </c>
      <c r="BG532">
        <v>124</v>
      </c>
      <c r="BH532">
        <v>25</v>
      </c>
      <c r="BI532">
        <v>25</v>
      </c>
      <c r="BJ532" t="s">
        <v>1334</v>
      </c>
      <c r="BK532" t="s">
        <v>2</v>
      </c>
      <c r="BL532" t="s">
        <v>5</v>
      </c>
      <c r="BM532" t="s">
        <v>5</v>
      </c>
      <c r="BN532" t="s">
        <v>5</v>
      </c>
      <c r="BO532" t="s">
        <v>1472</v>
      </c>
      <c r="BP532">
        <v>1018</v>
      </c>
      <c r="BQ532">
        <v>274</v>
      </c>
      <c r="BR532">
        <v>360</v>
      </c>
      <c r="BS532" t="s">
        <v>1351</v>
      </c>
      <c r="BT532" t="s">
        <v>1400</v>
      </c>
      <c r="BU532" t="s">
        <v>1843</v>
      </c>
      <c r="BV532" t="s">
        <v>1861</v>
      </c>
      <c r="BW532" t="s">
        <v>1818</v>
      </c>
      <c r="BX532" t="s">
        <v>2206</v>
      </c>
      <c r="BY532" s="44" t="str">
        <f t="shared" si="8"/>
        <v>Show location</v>
      </c>
    </row>
    <row r="533" spans="1:77" x14ac:dyDescent="0.3">
      <c r="A533" s="51" t="s">
        <v>1541</v>
      </c>
      <c r="B533" t="s">
        <v>2650</v>
      </c>
      <c r="C533" t="s">
        <v>2647</v>
      </c>
      <c r="D533" t="s">
        <v>2648</v>
      </c>
      <c r="E533" t="s">
        <v>102</v>
      </c>
      <c r="F533" t="s">
        <v>1351</v>
      </c>
      <c r="G533" t="s">
        <v>1478</v>
      </c>
      <c r="H533" t="s">
        <v>1843</v>
      </c>
      <c r="I533" t="s">
        <v>1396</v>
      </c>
      <c r="J533" t="s">
        <v>1546</v>
      </c>
      <c r="K533" t="s">
        <v>1848</v>
      </c>
      <c r="L533" t="s">
        <v>1196</v>
      </c>
      <c r="M533" t="s">
        <v>625</v>
      </c>
      <c r="N533" t="s">
        <v>1470</v>
      </c>
      <c r="O533">
        <v>11.171200000000001</v>
      </c>
      <c r="P533">
        <v>27.75957</v>
      </c>
      <c r="Q533" t="s">
        <v>1</v>
      </c>
      <c r="R533" t="s">
        <v>95</v>
      </c>
      <c r="S533">
        <v>470</v>
      </c>
      <c r="T533">
        <v>3290</v>
      </c>
      <c r="U533">
        <v>470</v>
      </c>
      <c r="V533">
        <v>3290</v>
      </c>
      <c r="AA533">
        <v>470</v>
      </c>
      <c r="AB533">
        <v>3290</v>
      </c>
      <c r="AI533" t="s">
        <v>1351</v>
      </c>
      <c r="AJ533" t="s">
        <v>1401</v>
      </c>
      <c r="AO533" t="s">
        <v>1933</v>
      </c>
      <c r="AP533" t="s">
        <v>1745</v>
      </c>
      <c r="AQ533" t="s">
        <v>1946</v>
      </c>
      <c r="AR533" t="s">
        <v>1471</v>
      </c>
      <c r="AT533">
        <v>470</v>
      </c>
      <c r="AZ533">
        <v>112</v>
      </c>
      <c r="BA533">
        <v>160</v>
      </c>
      <c r="BB533">
        <v>209</v>
      </c>
      <c r="BC533">
        <v>273</v>
      </c>
      <c r="BD533">
        <v>465</v>
      </c>
      <c r="BE533">
        <v>450</v>
      </c>
      <c r="BF533">
        <v>883</v>
      </c>
      <c r="BG533">
        <v>674</v>
      </c>
      <c r="BH533">
        <v>32</v>
      </c>
      <c r="BI533">
        <v>32</v>
      </c>
      <c r="BJ533" t="s">
        <v>1334</v>
      </c>
      <c r="BK533" t="s">
        <v>2</v>
      </c>
      <c r="BL533" t="s">
        <v>5</v>
      </c>
      <c r="BM533" t="s">
        <v>5</v>
      </c>
      <c r="BN533" t="s">
        <v>5</v>
      </c>
      <c r="BO533" t="s">
        <v>1509</v>
      </c>
      <c r="BP533">
        <v>592</v>
      </c>
      <c r="BQ533">
        <v>1701</v>
      </c>
      <c r="BR533">
        <v>1589</v>
      </c>
      <c r="BS533" t="s">
        <v>1351</v>
      </c>
      <c r="BT533" t="s">
        <v>1396</v>
      </c>
      <c r="BU533" t="s">
        <v>1843</v>
      </c>
      <c r="BV533" t="s">
        <v>1848</v>
      </c>
      <c r="BW533" t="s">
        <v>1818</v>
      </c>
      <c r="BX533" t="s">
        <v>2312</v>
      </c>
      <c r="BY533" s="44" t="str">
        <f t="shared" si="8"/>
        <v>Show location</v>
      </c>
    </row>
    <row r="534" spans="1:77" x14ac:dyDescent="0.3">
      <c r="A534" s="51" t="s">
        <v>1477</v>
      </c>
      <c r="B534" t="s">
        <v>2650</v>
      </c>
      <c r="C534" t="s">
        <v>2647</v>
      </c>
      <c r="D534" t="s">
        <v>2648</v>
      </c>
      <c r="E534" t="s">
        <v>102</v>
      </c>
      <c r="F534" t="s">
        <v>1351</v>
      </c>
      <c r="G534" t="s">
        <v>1478</v>
      </c>
      <c r="H534" t="s">
        <v>1843</v>
      </c>
      <c r="I534" t="s">
        <v>1396</v>
      </c>
      <c r="J534" t="s">
        <v>1546</v>
      </c>
      <c r="K534" t="s">
        <v>1848</v>
      </c>
      <c r="L534" t="s">
        <v>1197</v>
      </c>
      <c r="M534" t="s">
        <v>626</v>
      </c>
      <c r="N534" t="s">
        <v>1470</v>
      </c>
      <c r="O534">
        <v>11.03201</v>
      </c>
      <c r="P534">
        <v>27.763349999999999</v>
      </c>
      <c r="Q534" t="s">
        <v>6</v>
      </c>
      <c r="R534" t="s">
        <v>1497</v>
      </c>
      <c r="S534">
        <v>44</v>
      </c>
      <c r="T534">
        <v>375</v>
      </c>
      <c r="U534">
        <v>45</v>
      </c>
      <c r="V534">
        <v>382</v>
      </c>
      <c r="Y534">
        <v>44</v>
      </c>
      <c r="Z534">
        <v>375</v>
      </c>
      <c r="AE534">
        <v>1</v>
      </c>
      <c r="AF534">
        <v>7</v>
      </c>
      <c r="AI534" t="s">
        <v>1351</v>
      </c>
      <c r="AJ534" t="s">
        <v>1696</v>
      </c>
      <c r="AO534" t="s">
        <v>1933</v>
      </c>
      <c r="AP534" t="s">
        <v>1745</v>
      </c>
      <c r="AQ534" t="s">
        <v>1471</v>
      </c>
      <c r="AR534" t="s">
        <v>1471</v>
      </c>
      <c r="AT534">
        <v>45</v>
      </c>
      <c r="AZ534">
        <v>19</v>
      </c>
      <c r="BA534">
        <v>31</v>
      </c>
      <c r="BB534">
        <v>27</v>
      </c>
      <c r="BC534">
        <v>37</v>
      </c>
      <c r="BD534">
        <v>68</v>
      </c>
      <c r="BE534">
        <v>76</v>
      </c>
      <c r="BF534">
        <v>31</v>
      </c>
      <c r="BG534">
        <v>64</v>
      </c>
      <c r="BH534">
        <v>15</v>
      </c>
      <c r="BI534">
        <v>14</v>
      </c>
      <c r="BJ534" t="s">
        <v>1334</v>
      </c>
      <c r="BK534" t="s">
        <v>2</v>
      </c>
      <c r="BL534" t="s">
        <v>5</v>
      </c>
      <c r="BM534" t="s">
        <v>5</v>
      </c>
      <c r="BN534" t="s">
        <v>5</v>
      </c>
      <c r="BO534" t="s">
        <v>1472</v>
      </c>
      <c r="BP534">
        <v>1015</v>
      </c>
      <c r="BQ534">
        <v>160</v>
      </c>
      <c r="BR534">
        <v>222</v>
      </c>
      <c r="BS534" t="s">
        <v>1351</v>
      </c>
      <c r="BT534" t="s">
        <v>1396</v>
      </c>
      <c r="BU534" t="s">
        <v>1843</v>
      </c>
      <c r="BV534" t="s">
        <v>1848</v>
      </c>
      <c r="BW534" t="s">
        <v>1818</v>
      </c>
      <c r="BX534" t="s">
        <v>1985</v>
      </c>
      <c r="BY534" s="44" t="str">
        <f t="shared" si="8"/>
        <v>Show location</v>
      </c>
    </row>
    <row r="535" spans="1:77" x14ac:dyDescent="0.3">
      <c r="A535" s="51" t="s">
        <v>1520</v>
      </c>
      <c r="B535" t="s">
        <v>2650</v>
      </c>
      <c r="C535" t="s">
        <v>2647</v>
      </c>
      <c r="D535" t="s">
        <v>2648</v>
      </c>
      <c r="E535" t="s">
        <v>102</v>
      </c>
      <c r="F535" t="s">
        <v>1351</v>
      </c>
      <c r="G535" t="s">
        <v>1478</v>
      </c>
      <c r="H535" t="s">
        <v>1843</v>
      </c>
      <c r="I535" t="s">
        <v>1396</v>
      </c>
      <c r="J535" t="s">
        <v>1546</v>
      </c>
      <c r="K535" t="s">
        <v>1848</v>
      </c>
      <c r="L535" t="s">
        <v>1198</v>
      </c>
      <c r="M535" t="s">
        <v>627</v>
      </c>
      <c r="N535" t="s">
        <v>1470</v>
      </c>
      <c r="O535">
        <v>10.82056</v>
      </c>
      <c r="P535">
        <v>27.557649999999999</v>
      </c>
      <c r="Q535" t="s">
        <v>1</v>
      </c>
      <c r="R535" t="s">
        <v>95</v>
      </c>
      <c r="S535">
        <v>134</v>
      </c>
      <c r="T535">
        <v>289</v>
      </c>
      <c r="U535">
        <v>174</v>
      </c>
      <c r="V535">
        <v>735</v>
      </c>
      <c r="Y535">
        <v>134</v>
      </c>
      <c r="Z535">
        <v>487</v>
      </c>
      <c r="AE535">
        <v>40</v>
      </c>
      <c r="AF535">
        <v>248</v>
      </c>
      <c r="AI535" t="s">
        <v>1351</v>
      </c>
      <c r="AJ535" t="s">
        <v>1400</v>
      </c>
      <c r="AK535" t="s">
        <v>1351</v>
      </c>
      <c r="AL535" t="s">
        <v>1396</v>
      </c>
      <c r="AO535" t="s">
        <v>1933</v>
      </c>
      <c r="AP535" t="s">
        <v>1745</v>
      </c>
      <c r="AQ535" t="s">
        <v>1471</v>
      </c>
      <c r="AR535" t="s">
        <v>1471</v>
      </c>
      <c r="AT535">
        <v>174</v>
      </c>
      <c r="AZ535">
        <v>34</v>
      </c>
      <c r="BA535">
        <v>43</v>
      </c>
      <c r="BB535">
        <v>29</v>
      </c>
      <c r="BC535">
        <v>101</v>
      </c>
      <c r="BD535">
        <v>125</v>
      </c>
      <c r="BE535">
        <v>148</v>
      </c>
      <c r="BF535">
        <v>101</v>
      </c>
      <c r="BG535">
        <v>130</v>
      </c>
      <c r="BH535">
        <v>10</v>
      </c>
      <c r="BI535">
        <v>14</v>
      </c>
      <c r="BJ535" t="s">
        <v>1334</v>
      </c>
      <c r="BK535" t="s">
        <v>2</v>
      </c>
      <c r="BL535" t="s">
        <v>5</v>
      </c>
      <c r="BM535" t="s">
        <v>5</v>
      </c>
      <c r="BN535" t="s">
        <v>5</v>
      </c>
      <c r="BO535" t="s">
        <v>1472</v>
      </c>
      <c r="BP535">
        <v>1017</v>
      </c>
      <c r="BQ535">
        <v>299</v>
      </c>
      <c r="BR535">
        <v>436</v>
      </c>
      <c r="BS535" t="s">
        <v>1351</v>
      </c>
      <c r="BT535" t="s">
        <v>1396</v>
      </c>
      <c r="BU535" t="s">
        <v>1843</v>
      </c>
      <c r="BV535" t="s">
        <v>1848</v>
      </c>
      <c r="BW535" t="s">
        <v>1818</v>
      </c>
      <c r="BX535" t="s">
        <v>2177</v>
      </c>
      <c r="BY535" s="44" t="str">
        <f t="shared" si="8"/>
        <v>Show location</v>
      </c>
    </row>
    <row r="536" spans="1:77" x14ac:dyDescent="0.3">
      <c r="A536" s="51" t="s">
        <v>1518</v>
      </c>
      <c r="B536" t="s">
        <v>2650</v>
      </c>
      <c r="C536" t="s">
        <v>2647</v>
      </c>
      <c r="D536" t="s">
        <v>2648</v>
      </c>
      <c r="E536" t="s">
        <v>102</v>
      </c>
      <c r="F536" t="s">
        <v>1351</v>
      </c>
      <c r="G536" t="s">
        <v>1478</v>
      </c>
      <c r="H536" t="s">
        <v>1843</v>
      </c>
      <c r="I536" t="s">
        <v>1396</v>
      </c>
      <c r="J536" t="s">
        <v>1546</v>
      </c>
      <c r="K536" t="s">
        <v>1848</v>
      </c>
      <c r="L536" t="s">
        <v>1199</v>
      </c>
      <c r="M536" t="s">
        <v>628</v>
      </c>
      <c r="N536" t="s">
        <v>1470</v>
      </c>
      <c r="O536">
        <v>10.42055</v>
      </c>
      <c r="P536">
        <v>28.008870000000002</v>
      </c>
      <c r="Q536" t="s">
        <v>1</v>
      </c>
      <c r="R536" t="s">
        <v>95</v>
      </c>
      <c r="S536">
        <v>139</v>
      </c>
      <c r="T536">
        <v>1390</v>
      </c>
      <c r="U536">
        <v>145</v>
      </c>
      <c r="V536">
        <v>1430</v>
      </c>
      <c r="Y536">
        <v>54</v>
      </c>
      <c r="Z536">
        <v>500</v>
      </c>
      <c r="AA536">
        <v>65</v>
      </c>
      <c r="AB536">
        <v>690</v>
      </c>
      <c r="AC536">
        <v>20</v>
      </c>
      <c r="AD536">
        <v>200</v>
      </c>
      <c r="AE536">
        <v>6</v>
      </c>
      <c r="AF536">
        <v>40</v>
      </c>
      <c r="AI536" t="s">
        <v>1351</v>
      </c>
      <c r="AJ536" t="s">
        <v>1400</v>
      </c>
      <c r="AO536" t="s">
        <v>1933</v>
      </c>
      <c r="AP536" t="s">
        <v>1745</v>
      </c>
      <c r="AQ536" t="s">
        <v>1471</v>
      </c>
      <c r="AR536" t="s">
        <v>1471</v>
      </c>
      <c r="AT536">
        <v>145</v>
      </c>
      <c r="AZ536">
        <v>113</v>
      </c>
      <c r="BA536">
        <v>47</v>
      </c>
      <c r="BB536">
        <v>94</v>
      </c>
      <c r="BC536">
        <v>216</v>
      </c>
      <c r="BD536">
        <v>263</v>
      </c>
      <c r="BE536">
        <v>227</v>
      </c>
      <c r="BF536">
        <v>188</v>
      </c>
      <c r="BG536">
        <v>273</v>
      </c>
      <c r="BH536">
        <v>0</v>
      </c>
      <c r="BI536">
        <v>9</v>
      </c>
      <c r="BJ536" t="s">
        <v>1334</v>
      </c>
      <c r="BK536" t="s">
        <v>2</v>
      </c>
      <c r="BL536" t="s">
        <v>5</v>
      </c>
      <c r="BM536" t="s">
        <v>5</v>
      </c>
      <c r="BN536" t="s">
        <v>5</v>
      </c>
      <c r="BO536" t="s">
        <v>1472</v>
      </c>
      <c r="BP536">
        <v>1016</v>
      </c>
      <c r="BQ536">
        <v>658</v>
      </c>
      <c r="BR536">
        <v>772</v>
      </c>
      <c r="BS536" t="s">
        <v>1351</v>
      </c>
      <c r="BT536" t="s">
        <v>1400</v>
      </c>
      <c r="BU536" t="s">
        <v>1843</v>
      </c>
      <c r="BV536" t="s">
        <v>1861</v>
      </c>
      <c r="BW536" t="s">
        <v>1818</v>
      </c>
      <c r="BX536" t="s">
        <v>2151</v>
      </c>
      <c r="BY536" s="44" t="str">
        <f t="shared" si="8"/>
        <v>Show location</v>
      </c>
    </row>
    <row r="537" spans="1:77" x14ac:dyDescent="0.3">
      <c r="A537" s="51" t="s">
        <v>1541</v>
      </c>
      <c r="B537" t="s">
        <v>2650</v>
      </c>
      <c r="C537" t="s">
        <v>2647</v>
      </c>
      <c r="D537" t="s">
        <v>2648</v>
      </c>
      <c r="E537" t="s">
        <v>102</v>
      </c>
      <c r="F537" t="s">
        <v>1351</v>
      </c>
      <c r="G537" t="s">
        <v>1478</v>
      </c>
      <c r="H537" t="s">
        <v>1843</v>
      </c>
      <c r="I537" t="s">
        <v>1396</v>
      </c>
      <c r="J537" t="s">
        <v>1546</v>
      </c>
      <c r="K537" t="s">
        <v>1848</v>
      </c>
      <c r="L537" t="s">
        <v>1200</v>
      </c>
      <c r="M537" t="s">
        <v>629</v>
      </c>
      <c r="N537" t="s">
        <v>1470</v>
      </c>
      <c r="O537">
        <v>10.882250000000001</v>
      </c>
      <c r="P537">
        <v>27.688829999999999</v>
      </c>
      <c r="Q537" t="s">
        <v>1</v>
      </c>
      <c r="R537" t="s">
        <v>95</v>
      </c>
      <c r="S537">
        <v>100</v>
      </c>
      <c r="T537">
        <v>800</v>
      </c>
      <c r="U537">
        <v>100</v>
      </c>
      <c r="V537">
        <v>800</v>
      </c>
      <c r="Y537">
        <v>100</v>
      </c>
      <c r="Z537">
        <v>800</v>
      </c>
      <c r="AI537" t="s">
        <v>1351</v>
      </c>
      <c r="AJ537" t="s">
        <v>1396</v>
      </c>
      <c r="AK537" t="s">
        <v>1351</v>
      </c>
      <c r="AL537" t="s">
        <v>1400</v>
      </c>
      <c r="AO537" t="s">
        <v>1933</v>
      </c>
      <c r="AP537" t="s">
        <v>1745</v>
      </c>
      <c r="AQ537" t="s">
        <v>1934</v>
      </c>
      <c r="AR537" t="s">
        <v>1471</v>
      </c>
      <c r="AT537">
        <v>100</v>
      </c>
      <c r="AZ537">
        <v>53</v>
      </c>
      <c r="BA537">
        <v>60</v>
      </c>
      <c r="BB537">
        <v>66</v>
      </c>
      <c r="BC537">
        <v>53</v>
      </c>
      <c r="BD537">
        <v>99</v>
      </c>
      <c r="BE537">
        <v>79</v>
      </c>
      <c r="BF537">
        <v>165</v>
      </c>
      <c r="BG537">
        <v>192</v>
      </c>
      <c r="BH537">
        <v>13</v>
      </c>
      <c r="BI537">
        <v>20</v>
      </c>
      <c r="BJ537" t="s">
        <v>1676</v>
      </c>
      <c r="BK537" t="s">
        <v>2</v>
      </c>
      <c r="BL537" t="s">
        <v>5</v>
      </c>
      <c r="BM537" t="s">
        <v>5</v>
      </c>
      <c r="BN537" t="s">
        <v>5</v>
      </c>
      <c r="BO537" t="s">
        <v>1472</v>
      </c>
      <c r="BP537">
        <v>593</v>
      </c>
      <c r="BQ537">
        <v>396</v>
      </c>
      <c r="BR537">
        <v>404</v>
      </c>
      <c r="BS537" t="s">
        <v>1351</v>
      </c>
      <c r="BT537" t="s">
        <v>1396</v>
      </c>
      <c r="BU537" t="s">
        <v>1843</v>
      </c>
      <c r="BV537" t="s">
        <v>1848</v>
      </c>
      <c r="BW537" t="s">
        <v>1818</v>
      </c>
      <c r="BX537" t="s">
        <v>2313</v>
      </c>
      <c r="BY537" s="44" t="str">
        <f t="shared" si="8"/>
        <v>Show location</v>
      </c>
    </row>
    <row r="538" spans="1:77" x14ac:dyDescent="0.3">
      <c r="A538" s="51" t="s">
        <v>1542</v>
      </c>
      <c r="B538" t="s">
        <v>2650</v>
      </c>
      <c r="C538" t="s">
        <v>2647</v>
      </c>
      <c r="D538" t="s">
        <v>2648</v>
      </c>
      <c r="E538" t="s">
        <v>102</v>
      </c>
      <c r="F538" t="s">
        <v>1351</v>
      </c>
      <c r="G538" t="s">
        <v>1478</v>
      </c>
      <c r="H538" t="s">
        <v>1843</v>
      </c>
      <c r="I538" t="s">
        <v>1396</v>
      </c>
      <c r="J538" t="s">
        <v>1546</v>
      </c>
      <c r="K538" t="s">
        <v>1848</v>
      </c>
      <c r="L538" t="s">
        <v>1201</v>
      </c>
      <c r="M538" t="s">
        <v>630</v>
      </c>
      <c r="N538" t="s">
        <v>1470</v>
      </c>
      <c r="O538">
        <v>11.11604</v>
      </c>
      <c r="P538">
        <v>27.763120000000001</v>
      </c>
      <c r="Q538" t="s">
        <v>1</v>
      </c>
      <c r="R538" t="s">
        <v>95</v>
      </c>
      <c r="S538">
        <v>67</v>
      </c>
      <c r="T538">
        <v>427</v>
      </c>
      <c r="U538">
        <v>67</v>
      </c>
      <c r="V538">
        <v>427</v>
      </c>
      <c r="Y538">
        <v>67</v>
      </c>
      <c r="Z538">
        <v>427</v>
      </c>
      <c r="AI538" t="s">
        <v>1351</v>
      </c>
      <c r="AJ538" t="s">
        <v>1396</v>
      </c>
      <c r="AO538" t="s">
        <v>1933</v>
      </c>
      <c r="AP538" t="s">
        <v>1745</v>
      </c>
      <c r="AQ538" t="s">
        <v>1471</v>
      </c>
      <c r="AR538" t="s">
        <v>1471</v>
      </c>
      <c r="AT538">
        <v>67</v>
      </c>
      <c r="AZ538">
        <v>28</v>
      </c>
      <c r="BA538">
        <v>20</v>
      </c>
      <c r="BB538">
        <v>41</v>
      </c>
      <c r="BC538">
        <v>46</v>
      </c>
      <c r="BD538">
        <v>77</v>
      </c>
      <c r="BE538">
        <v>77</v>
      </c>
      <c r="BF538">
        <v>56</v>
      </c>
      <c r="BG538">
        <v>61</v>
      </c>
      <c r="BH538">
        <v>8</v>
      </c>
      <c r="BI538">
        <v>13</v>
      </c>
      <c r="BJ538" t="s">
        <v>1334</v>
      </c>
      <c r="BK538" t="s">
        <v>2</v>
      </c>
      <c r="BL538" t="s">
        <v>5</v>
      </c>
      <c r="BM538" t="s">
        <v>5</v>
      </c>
      <c r="BN538" t="s">
        <v>5</v>
      </c>
      <c r="BO538" t="s">
        <v>1472</v>
      </c>
      <c r="BP538">
        <v>1020</v>
      </c>
      <c r="BQ538">
        <v>210</v>
      </c>
      <c r="BR538">
        <v>217</v>
      </c>
      <c r="BS538" t="s">
        <v>1351</v>
      </c>
      <c r="BT538" t="s">
        <v>1396</v>
      </c>
      <c r="BU538" t="s">
        <v>1843</v>
      </c>
      <c r="BV538" t="s">
        <v>1848</v>
      </c>
      <c r="BW538" t="s">
        <v>1829</v>
      </c>
      <c r="BX538" t="s">
        <v>2294</v>
      </c>
      <c r="BY538" s="44" t="str">
        <f t="shared" si="8"/>
        <v>Show location</v>
      </c>
    </row>
    <row r="539" spans="1:77" x14ac:dyDescent="0.3">
      <c r="A539" s="51" t="s">
        <v>1541</v>
      </c>
      <c r="B539" t="s">
        <v>2650</v>
      </c>
      <c r="C539" t="s">
        <v>2647</v>
      </c>
      <c r="D539" t="s">
        <v>2648</v>
      </c>
      <c r="E539" t="s">
        <v>102</v>
      </c>
      <c r="F539" t="s">
        <v>1351</v>
      </c>
      <c r="G539" t="s">
        <v>1478</v>
      </c>
      <c r="H539" t="s">
        <v>1843</v>
      </c>
      <c r="I539" t="s">
        <v>1396</v>
      </c>
      <c r="J539" t="s">
        <v>1546</v>
      </c>
      <c r="K539" t="s">
        <v>1848</v>
      </c>
      <c r="L539" t="s">
        <v>1202</v>
      </c>
      <c r="M539" t="s">
        <v>631</v>
      </c>
      <c r="N539" t="s">
        <v>1470</v>
      </c>
      <c r="O539">
        <v>10.42004</v>
      </c>
      <c r="P539">
        <v>28.00901</v>
      </c>
      <c r="Q539" t="s">
        <v>1</v>
      </c>
      <c r="R539" t="s">
        <v>95</v>
      </c>
      <c r="S539">
        <v>29</v>
      </c>
      <c r="T539">
        <v>319</v>
      </c>
      <c r="U539">
        <v>44</v>
      </c>
      <c r="V539">
        <v>409</v>
      </c>
      <c r="Y539">
        <v>29</v>
      </c>
      <c r="Z539">
        <v>319</v>
      </c>
      <c r="AE539">
        <v>15</v>
      </c>
      <c r="AF539">
        <v>90</v>
      </c>
      <c r="AI539" t="s">
        <v>1351</v>
      </c>
      <c r="AJ539" t="s">
        <v>1396</v>
      </c>
      <c r="AK539" t="s">
        <v>1351</v>
      </c>
      <c r="AL539" t="s">
        <v>1400</v>
      </c>
      <c r="AO539" t="s">
        <v>1933</v>
      </c>
      <c r="AP539" t="s">
        <v>1745</v>
      </c>
      <c r="AQ539" t="s">
        <v>1934</v>
      </c>
      <c r="AR539" t="s">
        <v>1471</v>
      </c>
      <c r="AV539">
        <v>44</v>
      </c>
      <c r="AZ539">
        <v>28</v>
      </c>
      <c r="BA539">
        <v>21</v>
      </c>
      <c r="BB539">
        <v>73</v>
      </c>
      <c r="BC539">
        <v>38</v>
      </c>
      <c r="BD539">
        <v>66</v>
      </c>
      <c r="BE539">
        <v>24</v>
      </c>
      <c r="BF539">
        <v>66</v>
      </c>
      <c r="BG539">
        <v>90</v>
      </c>
      <c r="BH539">
        <v>3</v>
      </c>
      <c r="BI539">
        <v>0</v>
      </c>
      <c r="BJ539" t="s">
        <v>1676</v>
      </c>
      <c r="BK539" t="s">
        <v>2</v>
      </c>
      <c r="BL539" t="s">
        <v>5</v>
      </c>
      <c r="BM539" t="s">
        <v>5</v>
      </c>
      <c r="BN539" t="s">
        <v>7</v>
      </c>
      <c r="BO539" t="s">
        <v>1472</v>
      </c>
      <c r="BP539">
        <v>1708</v>
      </c>
      <c r="BQ539">
        <v>236</v>
      </c>
      <c r="BR539">
        <v>173</v>
      </c>
      <c r="BS539" t="s">
        <v>1351</v>
      </c>
      <c r="BT539" t="s">
        <v>1400</v>
      </c>
      <c r="BU539" t="s">
        <v>1843</v>
      </c>
      <c r="BV539" t="s">
        <v>1861</v>
      </c>
      <c r="BW539" t="s">
        <v>1818</v>
      </c>
      <c r="BX539" t="s">
        <v>2314</v>
      </c>
      <c r="BY539" s="44" t="str">
        <f t="shared" si="8"/>
        <v>Show location</v>
      </c>
    </row>
    <row r="540" spans="1:77" x14ac:dyDescent="0.3">
      <c r="A540" s="51" t="s">
        <v>1541</v>
      </c>
      <c r="B540" t="s">
        <v>2650</v>
      </c>
      <c r="C540" t="s">
        <v>2647</v>
      </c>
      <c r="D540" t="s">
        <v>2648</v>
      </c>
      <c r="E540" t="s">
        <v>102</v>
      </c>
      <c r="F540" t="s">
        <v>1351</v>
      </c>
      <c r="G540" t="s">
        <v>1478</v>
      </c>
      <c r="H540" t="s">
        <v>1843</v>
      </c>
      <c r="I540" t="s">
        <v>1396</v>
      </c>
      <c r="J540" t="s">
        <v>1546</v>
      </c>
      <c r="K540" t="s">
        <v>1848</v>
      </c>
      <c r="L540" t="s">
        <v>1203</v>
      </c>
      <c r="M540" t="s">
        <v>632</v>
      </c>
      <c r="N540" t="s">
        <v>1470</v>
      </c>
      <c r="O540">
        <v>10.05317</v>
      </c>
      <c r="P540">
        <v>28.158149999999999</v>
      </c>
      <c r="Q540" t="s">
        <v>1</v>
      </c>
      <c r="R540" t="s">
        <v>95</v>
      </c>
      <c r="S540">
        <v>92</v>
      </c>
      <c r="T540">
        <v>801</v>
      </c>
      <c r="U540">
        <v>92</v>
      </c>
      <c r="V540">
        <v>801</v>
      </c>
      <c r="Y540">
        <v>92</v>
      </c>
      <c r="Z540">
        <v>801</v>
      </c>
      <c r="AI540" t="s">
        <v>1351</v>
      </c>
      <c r="AJ540" t="s">
        <v>1400</v>
      </c>
      <c r="AO540" t="s">
        <v>1933</v>
      </c>
      <c r="AP540" t="s">
        <v>1745</v>
      </c>
      <c r="AQ540" t="s">
        <v>1946</v>
      </c>
      <c r="AR540" t="s">
        <v>1471</v>
      </c>
      <c r="AT540">
        <v>92</v>
      </c>
      <c r="AZ540">
        <v>28</v>
      </c>
      <c r="BA540">
        <v>47</v>
      </c>
      <c r="BB540">
        <v>56</v>
      </c>
      <c r="BC540">
        <v>56</v>
      </c>
      <c r="BD540">
        <v>84</v>
      </c>
      <c r="BE540">
        <v>74</v>
      </c>
      <c r="BF540">
        <v>186</v>
      </c>
      <c r="BG540">
        <v>214</v>
      </c>
      <c r="BH540">
        <v>28</v>
      </c>
      <c r="BI540">
        <v>28</v>
      </c>
      <c r="BJ540" t="s">
        <v>1334</v>
      </c>
      <c r="BK540" t="s">
        <v>2</v>
      </c>
      <c r="BL540" t="s">
        <v>5</v>
      </c>
      <c r="BM540" t="s">
        <v>5</v>
      </c>
      <c r="BN540" t="s">
        <v>5</v>
      </c>
      <c r="BO540" t="s">
        <v>1472</v>
      </c>
      <c r="BP540">
        <v>1626</v>
      </c>
      <c r="BQ540">
        <v>382</v>
      </c>
      <c r="BR540">
        <v>419</v>
      </c>
      <c r="BS540" t="s">
        <v>1351</v>
      </c>
      <c r="BT540" t="s">
        <v>1396</v>
      </c>
      <c r="BU540" t="s">
        <v>1851</v>
      </c>
      <c r="BV540" t="s">
        <v>1848</v>
      </c>
      <c r="BW540" t="s">
        <v>1829</v>
      </c>
      <c r="BX540" t="s">
        <v>2315</v>
      </c>
      <c r="BY540" s="44" t="str">
        <f t="shared" si="8"/>
        <v>Show location</v>
      </c>
    </row>
    <row r="541" spans="1:77" x14ac:dyDescent="0.3">
      <c r="A541" s="51" t="s">
        <v>1541</v>
      </c>
      <c r="B541" t="s">
        <v>2650</v>
      </c>
      <c r="C541" t="s">
        <v>2647</v>
      </c>
      <c r="D541" t="s">
        <v>2648</v>
      </c>
      <c r="E541" t="s">
        <v>102</v>
      </c>
      <c r="F541" t="s">
        <v>1351</v>
      </c>
      <c r="G541" t="s">
        <v>1478</v>
      </c>
      <c r="H541" t="s">
        <v>1843</v>
      </c>
      <c r="I541" t="s">
        <v>1396</v>
      </c>
      <c r="J541" t="s">
        <v>1546</v>
      </c>
      <c r="K541" t="s">
        <v>1848</v>
      </c>
      <c r="L541" t="s">
        <v>1204</v>
      </c>
      <c r="M541" t="s">
        <v>633</v>
      </c>
      <c r="N541" t="s">
        <v>1470</v>
      </c>
      <c r="O541">
        <v>11.063499999999999</v>
      </c>
      <c r="P541">
        <v>27.76784</v>
      </c>
      <c r="Q541" t="s">
        <v>1</v>
      </c>
      <c r="R541" t="s">
        <v>95</v>
      </c>
      <c r="S541">
        <v>287</v>
      </c>
      <c r="T541">
        <v>1975</v>
      </c>
      <c r="U541">
        <v>299</v>
      </c>
      <c r="V541">
        <v>2047</v>
      </c>
      <c r="Y541">
        <v>287</v>
      </c>
      <c r="Z541">
        <v>1975</v>
      </c>
      <c r="AE541">
        <v>12</v>
      </c>
      <c r="AF541">
        <v>72</v>
      </c>
      <c r="AI541" t="s">
        <v>1351</v>
      </c>
      <c r="AJ541" t="s">
        <v>1400</v>
      </c>
      <c r="AK541" t="s">
        <v>1351</v>
      </c>
      <c r="AL541" t="s">
        <v>1396</v>
      </c>
      <c r="AO541" t="s">
        <v>1933</v>
      </c>
      <c r="AP541" t="s">
        <v>1745</v>
      </c>
      <c r="AQ541" t="s">
        <v>1934</v>
      </c>
      <c r="AR541" t="s">
        <v>1471</v>
      </c>
      <c r="AT541">
        <v>299</v>
      </c>
      <c r="AZ541">
        <v>44</v>
      </c>
      <c r="BA541">
        <v>44</v>
      </c>
      <c r="BB541">
        <v>142</v>
      </c>
      <c r="BC541">
        <v>197</v>
      </c>
      <c r="BD541">
        <v>241</v>
      </c>
      <c r="BE541">
        <v>295</v>
      </c>
      <c r="BF541">
        <v>460</v>
      </c>
      <c r="BG541">
        <v>558</v>
      </c>
      <c r="BH541">
        <v>33</v>
      </c>
      <c r="BI541">
        <v>33</v>
      </c>
      <c r="BJ541" t="s">
        <v>1676</v>
      </c>
      <c r="BK541" t="s">
        <v>2</v>
      </c>
      <c r="BL541" t="s">
        <v>5</v>
      </c>
      <c r="BM541" t="s">
        <v>5</v>
      </c>
      <c r="BN541" t="s">
        <v>5</v>
      </c>
      <c r="BO541" t="s">
        <v>1472</v>
      </c>
      <c r="BP541">
        <v>583</v>
      </c>
      <c r="BQ541">
        <v>920</v>
      </c>
      <c r="BR541">
        <v>1127</v>
      </c>
      <c r="BS541" t="s">
        <v>1351</v>
      </c>
      <c r="BT541" t="s">
        <v>1396</v>
      </c>
      <c r="BU541" t="s">
        <v>1843</v>
      </c>
      <c r="BV541" t="s">
        <v>1848</v>
      </c>
      <c r="BW541" t="s">
        <v>1829</v>
      </c>
      <c r="BX541" t="s">
        <v>2316</v>
      </c>
      <c r="BY541" s="44" t="str">
        <f t="shared" si="8"/>
        <v>Show location</v>
      </c>
    </row>
    <row r="542" spans="1:77" x14ac:dyDescent="0.3">
      <c r="A542" s="51" t="s">
        <v>1541</v>
      </c>
      <c r="B542" t="s">
        <v>2650</v>
      </c>
      <c r="C542" t="s">
        <v>2647</v>
      </c>
      <c r="D542" t="s">
        <v>2648</v>
      </c>
      <c r="E542" t="s">
        <v>102</v>
      </c>
      <c r="F542" t="s">
        <v>1351</v>
      </c>
      <c r="G542" t="s">
        <v>1478</v>
      </c>
      <c r="H542" t="s">
        <v>1843</v>
      </c>
      <c r="I542" t="s">
        <v>1396</v>
      </c>
      <c r="J542" t="s">
        <v>1546</v>
      </c>
      <c r="K542" t="s">
        <v>1848</v>
      </c>
      <c r="L542" t="s">
        <v>634</v>
      </c>
      <c r="M542" t="s">
        <v>635</v>
      </c>
      <c r="N542" t="s">
        <v>1470</v>
      </c>
      <c r="O542">
        <v>11.057</v>
      </c>
      <c r="P542">
        <v>27.704709999999999</v>
      </c>
      <c r="Q542" t="s">
        <v>1</v>
      </c>
      <c r="R542" t="s">
        <v>95</v>
      </c>
      <c r="S542">
        <v>74</v>
      </c>
      <c r="T542">
        <v>486</v>
      </c>
      <c r="U542">
        <v>92</v>
      </c>
      <c r="V542">
        <v>580</v>
      </c>
      <c r="Y542">
        <v>83</v>
      </c>
      <c r="Z542">
        <v>533</v>
      </c>
      <c r="AE542">
        <v>9</v>
      </c>
      <c r="AF542">
        <v>47</v>
      </c>
      <c r="AI542" t="s">
        <v>1351</v>
      </c>
      <c r="AJ542" t="s">
        <v>1400</v>
      </c>
      <c r="AK542" t="s">
        <v>1351</v>
      </c>
      <c r="AL542" t="s">
        <v>1397</v>
      </c>
      <c r="AM542" t="s">
        <v>1346</v>
      </c>
      <c r="AN542" t="s">
        <v>1372</v>
      </c>
      <c r="AO542" t="s">
        <v>1933</v>
      </c>
      <c r="AP542" t="s">
        <v>1745</v>
      </c>
      <c r="AQ542" t="s">
        <v>1946</v>
      </c>
      <c r="AR542" t="s">
        <v>1471</v>
      </c>
      <c r="AT542">
        <v>92</v>
      </c>
      <c r="AZ542">
        <v>29</v>
      </c>
      <c r="BA542">
        <v>39</v>
      </c>
      <c r="BB542">
        <v>49</v>
      </c>
      <c r="BC542">
        <v>88</v>
      </c>
      <c r="BD542">
        <v>68</v>
      </c>
      <c r="BE542">
        <v>68</v>
      </c>
      <c r="BF542">
        <v>117</v>
      </c>
      <c r="BG542">
        <v>107</v>
      </c>
      <c r="BH542">
        <v>5</v>
      </c>
      <c r="BI542">
        <v>10</v>
      </c>
      <c r="BJ542" t="s">
        <v>1676</v>
      </c>
      <c r="BK542" t="s">
        <v>2</v>
      </c>
      <c r="BL542" t="s">
        <v>5</v>
      </c>
      <c r="BM542" t="s">
        <v>5</v>
      </c>
      <c r="BN542" t="s">
        <v>5</v>
      </c>
      <c r="BO542" t="s">
        <v>1472</v>
      </c>
      <c r="BP542">
        <v>1707</v>
      </c>
      <c r="BQ542">
        <v>268</v>
      </c>
      <c r="BR542">
        <v>312</v>
      </c>
      <c r="BS542" t="s">
        <v>1351</v>
      </c>
      <c r="BT542" t="s">
        <v>1396</v>
      </c>
      <c r="BU542" t="s">
        <v>1843</v>
      </c>
      <c r="BV542" t="s">
        <v>1848</v>
      </c>
      <c r="BW542" t="s">
        <v>1818</v>
      </c>
      <c r="BX542" t="s">
        <v>2317</v>
      </c>
      <c r="BY542" s="44" t="str">
        <f t="shared" si="8"/>
        <v>Show location</v>
      </c>
    </row>
    <row r="543" spans="1:77" x14ac:dyDescent="0.3">
      <c r="A543" s="51" t="s">
        <v>1481</v>
      </c>
      <c r="B543" t="s">
        <v>2650</v>
      </c>
      <c r="C543" t="s">
        <v>2647</v>
      </c>
      <c r="D543" t="s">
        <v>2648</v>
      </c>
      <c r="E543" t="s">
        <v>102</v>
      </c>
      <c r="F543" t="s">
        <v>1351</v>
      </c>
      <c r="G543" t="s">
        <v>1478</v>
      </c>
      <c r="H543" t="s">
        <v>1843</v>
      </c>
      <c r="I543" t="s">
        <v>1696</v>
      </c>
      <c r="J543" t="s">
        <v>1531</v>
      </c>
      <c r="K543" t="s">
        <v>1854</v>
      </c>
      <c r="L543" t="s">
        <v>1205</v>
      </c>
      <c r="M543" t="s">
        <v>636</v>
      </c>
      <c r="N543" t="s">
        <v>1470</v>
      </c>
      <c r="O543">
        <v>10.5814</v>
      </c>
      <c r="P543">
        <v>28.216889999999999</v>
      </c>
      <c r="Q543" t="s">
        <v>1</v>
      </c>
      <c r="R543" t="s">
        <v>95</v>
      </c>
      <c r="U543">
        <v>151</v>
      </c>
      <c r="V543">
        <v>906</v>
      </c>
      <c r="AG543">
        <v>151</v>
      </c>
      <c r="AH543">
        <v>906</v>
      </c>
      <c r="AI543" t="s">
        <v>1351</v>
      </c>
      <c r="AJ543" t="s">
        <v>1400</v>
      </c>
      <c r="AO543" t="s">
        <v>1933</v>
      </c>
      <c r="AP543" t="s">
        <v>1745</v>
      </c>
      <c r="AQ543" t="s">
        <v>1471</v>
      </c>
      <c r="AR543" t="s">
        <v>1471</v>
      </c>
      <c r="AY543">
        <v>151</v>
      </c>
      <c r="AZ543">
        <v>59</v>
      </c>
      <c r="BA543">
        <v>52</v>
      </c>
      <c r="BB543">
        <v>134</v>
      </c>
      <c r="BC543">
        <v>156</v>
      </c>
      <c r="BD543">
        <v>119</v>
      </c>
      <c r="BE543">
        <v>97</v>
      </c>
      <c r="BF543">
        <v>89</v>
      </c>
      <c r="BG543">
        <v>141</v>
      </c>
      <c r="BH543">
        <v>37</v>
      </c>
      <c r="BI543">
        <v>22</v>
      </c>
      <c r="BJ543" t="s">
        <v>1676</v>
      </c>
      <c r="BK543" t="s">
        <v>2</v>
      </c>
      <c r="BL543" t="s">
        <v>5</v>
      </c>
      <c r="BM543" t="s">
        <v>5</v>
      </c>
      <c r="BN543" t="s">
        <v>5</v>
      </c>
      <c r="BO543" t="s">
        <v>1472</v>
      </c>
      <c r="BP543">
        <v>519</v>
      </c>
      <c r="BQ543">
        <v>438</v>
      </c>
      <c r="BR543">
        <v>468</v>
      </c>
      <c r="BS543" t="s">
        <v>1351</v>
      </c>
      <c r="BT543" t="s">
        <v>1696</v>
      </c>
      <c r="BU543" t="s">
        <v>1843</v>
      </c>
      <c r="BV543" t="s">
        <v>1854</v>
      </c>
      <c r="BW543" t="s">
        <v>1818</v>
      </c>
      <c r="BX543" t="s">
        <v>1999</v>
      </c>
      <c r="BY543" s="44" t="str">
        <f t="shared" si="8"/>
        <v>Show location</v>
      </c>
    </row>
    <row r="544" spans="1:77" x14ac:dyDescent="0.3">
      <c r="A544" s="51" t="s">
        <v>1502</v>
      </c>
      <c r="B544" t="s">
        <v>2650</v>
      </c>
      <c r="C544" t="s">
        <v>2647</v>
      </c>
      <c r="D544" t="s">
        <v>2648</v>
      </c>
      <c r="E544" t="s">
        <v>102</v>
      </c>
      <c r="F544" t="s">
        <v>1351</v>
      </c>
      <c r="G544" t="s">
        <v>1478</v>
      </c>
      <c r="H544" t="s">
        <v>1843</v>
      </c>
      <c r="I544" t="s">
        <v>1696</v>
      </c>
      <c r="J544" t="s">
        <v>1531</v>
      </c>
      <c r="K544" t="s">
        <v>1854</v>
      </c>
      <c r="L544" t="s">
        <v>1206</v>
      </c>
      <c r="M544" t="s">
        <v>637</v>
      </c>
      <c r="N544" t="s">
        <v>1470</v>
      </c>
      <c r="O544">
        <v>10.573549999999999</v>
      </c>
      <c r="P544">
        <v>28.34665</v>
      </c>
      <c r="Q544" t="s">
        <v>1</v>
      </c>
      <c r="R544" t="s">
        <v>95</v>
      </c>
      <c r="S544">
        <v>39</v>
      </c>
      <c r="T544">
        <v>244</v>
      </c>
      <c r="U544">
        <v>21</v>
      </c>
      <c r="V544">
        <v>122</v>
      </c>
      <c r="AA544">
        <v>21</v>
      </c>
      <c r="AB544">
        <v>122</v>
      </c>
      <c r="AI544" t="s">
        <v>1351</v>
      </c>
      <c r="AJ544" t="s">
        <v>1400</v>
      </c>
      <c r="AO544" t="s">
        <v>1745</v>
      </c>
      <c r="AP544" t="s">
        <v>1933</v>
      </c>
      <c r="AQ544" t="s">
        <v>1471</v>
      </c>
      <c r="AR544" t="s">
        <v>1471</v>
      </c>
      <c r="AY544">
        <v>21</v>
      </c>
      <c r="AZ544">
        <v>4</v>
      </c>
      <c r="BA544">
        <v>9</v>
      </c>
      <c r="BB544">
        <v>21</v>
      </c>
      <c r="BC544">
        <v>20</v>
      </c>
      <c r="BD544">
        <v>18</v>
      </c>
      <c r="BE544">
        <v>12</v>
      </c>
      <c r="BF544">
        <v>17</v>
      </c>
      <c r="BG544">
        <v>14</v>
      </c>
      <c r="BH544">
        <v>4</v>
      </c>
      <c r="BI544">
        <v>3</v>
      </c>
      <c r="BJ544" t="s">
        <v>1676</v>
      </c>
      <c r="BK544" t="s">
        <v>2</v>
      </c>
      <c r="BL544" t="s">
        <v>5</v>
      </c>
      <c r="BM544" t="s">
        <v>5</v>
      </c>
      <c r="BN544" t="s">
        <v>5</v>
      </c>
      <c r="BO544" t="s">
        <v>1472</v>
      </c>
      <c r="BP544">
        <v>520</v>
      </c>
      <c r="BQ544">
        <v>64</v>
      </c>
      <c r="BR544">
        <v>58</v>
      </c>
      <c r="BS544" t="s">
        <v>1351</v>
      </c>
      <c r="BT544" t="s">
        <v>1696</v>
      </c>
      <c r="BU544" t="s">
        <v>1843</v>
      </c>
      <c r="BV544" t="s">
        <v>1854</v>
      </c>
      <c r="BW544" t="s">
        <v>1818</v>
      </c>
      <c r="BX544" t="s">
        <v>2040</v>
      </c>
      <c r="BY544" s="44" t="str">
        <f t="shared" si="8"/>
        <v>Show location</v>
      </c>
    </row>
    <row r="545" spans="1:77" x14ac:dyDescent="0.3">
      <c r="A545" s="51" t="s">
        <v>1508</v>
      </c>
      <c r="B545" t="s">
        <v>2650</v>
      </c>
      <c r="C545" t="s">
        <v>2647</v>
      </c>
      <c r="D545" t="s">
        <v>2648</v>
      </c>
      <c r="E545" t="s">
        <v>102</v>
      </c>
      <c r="F545" t="s">
        <v>1351</v>
      </c>
      <c r="G545" t="s">
        <v>1478</v>
      </c>
      <c r="H545" t="s">
        <v>1843</v>
      </c>
      <c r="I545" t="s">
        <v>1696</v>
      </c>
      <c r="J545" t="s">
        <v>1531</v>
      </c>
      <c r="K545" t="s">
        <v>1854</v>
      </c>
      <c r="L545" t="s">
        <v>1207</v>
      </c>
      <c r="M545" t="s">
        <v>638</v>
      </c>
      <c r="N545" t="s">
        <v>1470</v>
      </c>
      <c r="O545">
        <v>10.774940000000001</v>
      </c>
      <c r="P545">
        <v>28.10679</v>
      </c>
      <c r="Q545" t="s">
        <v>1</v>
      </c>
      <c r="R545" t="s">
        <v>95</v>
      </c>
      <c r="S545">
        <v>108</v>
      </c>
      <c r="T545">
        <v>648</v>
      </c>
      <c r="U545">
        <v>108</v>
      </c>
      <c r="V545">
        <v>548</v>
      </c>
      <c r="AA545">
        <v>108</v>
      </c>
      <c r="AB545">
        <v>548</v>
      </c>
      <c r="AI545" t="s">
        <v>1351</v>
      </c>
      <c r="AJ545" t="s">
        <v>1400</v>
      </c>
      <c r="AO545" t="s">
        <v>1933</v>
      </c>
      <c r="AP545" t="s">
        <v>1471</v>
      </c>
      <c r="AQ545" t="s">
        <v>1471</v>
      </c>
      <c r="AR545" t="s">
        <v>1471</v>
      </c>
      <c r="AY545">
        <v>108</v>
      </c>
      <c r="AZ545">
        <v>27</v>
      </c>
      <c r="BA545">
        <v>32</v>
      </c>
      <c r="BB545">
        <v>82</v>
      </c>
      <c r="BC545">
        <v>104</v>
      </c>
      <c r="BD545">
        <v>68</v>
      </c>
      <c r="BE545">
        <v>72</v>
      </c>
      <c r="BF545">
        <v>54</v>
      </c>
      <c r="BG545">
        <v>77</v>
      </c>
      <c r="BH545">
        <v>9</v>
      </c>
      <c r="BI545">
        <v>23</v>
      </c>
      <c r="BJ545" t="s">
        <v>1676</v>
      </c>
      <c r="BK545" t="s">
        <v>2</v>
      </c>
      <c r="BL545" t="s">
        <v>5</v>
      </c>
      <c r="BM545" t="s">
        <v>5</v>
      </c>
      <c r="BN545" t="s">
        <v>5</v>
      </c>
      <c r="BO545" t="s">
        <v>1472</v>
      </c>
      <c r="BP545">
        <v>521</v>
      </c>
      <c r="BQ545">
        <v>240</v>
      </c>
      <c r="BR545">
        <v>308</v>
      </c>
      <c r="BS545" t="s">
        <v>1351</v>
      </c>
      <c r="BT545" t="s">
        <v>1696</v>
      </c>
      <c r="BU545" t="s">
        <v>1843</v>
      </c>
      <c r="BV545" t="s">
        <v>1854</v>
      </c>
      <c r="BW545" t="s">
        <v>1818</v>
      </c>
      <c r="BX545" t="s">
        <v>2085</v>
      </c>
      <c r="BY545" s="44" t="str">
        <f t="shared" si="8"/>
        <v>Show location</v>
      </c>
    </row>
    <row r="546" spans="1:77" x14ac:dyDescent="0.3">
      <c r="A546" s="51" t="s">
        <v>1514</v>
      </c>
      <c r="B546" t="s">
        <v>2650</v>
      </c>
      <c r="C546" t="s">
        <v>2647</v>
      </c>
      <c r="D546" t="s">
        <v>2648</v>
      </c>
      <c r="E546" t="s">
        <v>102</v>
      </c>
      <c r="F546" t="s">
        <v>1351</v>
      </c>
      <c r="G546" t="s">
        <v>1478</v>
      </c>
      <c r="H546" t="s">
        <v>1843</v>
      </c>
      <c r="I546" t="s">
        <v>1696</v>
      </c>
      <c r="J546" t="s">
        <v>1531</v>
      </c>
      <c r="K546" t="s">
        <v>1854</v>
      </c>
      <c r="L546" t="s">
        <v>1208</v>
      </c>
      <c r="M546" t="s">
        <v>639</v>
      </c>
      <c r="N546" t="s">
        <v>1470</v>
      </c>
      <c r="O546">
        <v>10.319129999999999</v>
      </c>
      <c r="P546">
        <v>28.574249999999999</v>
      </c>
      <c r="Q546" t="s">
        <v>1</v>
      </c>
      <c r="R546" t="s">
        <v>95</v>
      </c>
      <c r="U546">
        <v>96</v>
      </c>
      <c r="V546">
        <v>576</v>
      </c>
      <c r="AG546">
        <v>96</v>
      </c>
      <c r="AH546">
        <v>576</v>
      </c>
      <c r="AI546" t="s">
        <v>1351</v>
      </c>
      <c r="AJ546" t="s">
        <v>1400</v>
      </c>
      <c r="AO546" t="s">
        <v>1933</v>
      </c>
      <c r="AP546" t="s">
        <v>1745</v>
      </c>
      <c r="AQ546" t="s">
        <v>1471</v>
      </c>
      <c r="AR546" t="s">
        <v>1471</v>
      </c>
      <c r="AT546">
        <v>96</v>
      </c>
      <c r="AZ546">
        <v>22</v>
      </c>
      <c r="BA546">
        <v>35</v>
      </c>
      <c r="BB546">
        <v>83</v>
      </c>
      <c r="BC546">
        <v>96</v>
      </c>
      <c r="BD546">
        <v>74</v>
      </c>
      <c r="BE546">
        <v>65</v>
      </c>
      <c r="BF546">
        <v>83</v>
      </c>
      <c r="BG546">
        <v>70</v>
      </c>
      <c r="BH546">
        <v>22</v>
      </c>
      <c r="BI546">
        <v>26</v>
      </c>
      <c r="BJ546" t="s">
        <v>1676</v>
      </c>
      <c r="BK546" t="s">
        <v>2</v>
      </c>
      <c r="BL546" t="s">
        <v>5</v>
      </c>
      <c r="BM546" t="s">
        <v>5</v>
      </c>
      <c r="BN546" t="s">
        <v>5</v>
      </c>
      <c r="BO546" t="s">
        <v>1472</v>
      </c>
      <c r="BP546">
        <v>522</v>
      </c>
      <c r="BQ546">
        <v>284</v>
      </c>
      <c r="BR546">
        <v>292</v>
      </c>
      <c r="BS546" t="s">
        <v>1351</v>
      </c>
      <c r="BT546" t="s">
        <v>1696</v>
      </c>
      <c r="BU546" t="s">
        <v>1843</v>
      </c>
      <c r="BV546" t="s">
        <v>1854</v>
      </c>
      <c r="BW546" t="s">
        <v>1818</v>
      </c>
      <c r="BX546" t="s">
        <v>2119</v>
      </c>
      <c r="BY546" s="44" t="str">
        <f t="shared" si="8"/>
        <v>Show location</v>
      </c>
    </row>
    <row r="547" spans="1:77" x14ac:dyDescent="0.3">
      <c r="A547" s="51" t="s">
        <v>1521</v>
      </c>
      <c r="B547" t="s">
        <v>2650</v>
      </c>
      <c r="C547" t="s">
        <v>2647</v>
      </c>
      <c r="D547" t="s">
        <v>2648</v>
      </c>
      <c r="E547" t="s">
        <v>102</v>
      </c>
      <c r="F547" t="s">
        <v>1351</v>
      </c>
      <c r="G547" t="s">
        <v>1478</v>
      </c>
      <c r="H547" t="s">
        <v>1843</v>
      </c>
      <c r="I547" t="s">
        <v>1696</v>
      </c>
      <c r="J547" t="s">
        <v>1531</v>
      </c>
      <c r="K547" t="s">
        <v>1854</v>
      </c>
      <c r="L547" t="s">
        <v>1209</v>
      </c>
      <c r="M547" t="s">
        <v>640</v>
      </c>
      <c r="N547" t="s">
        <v>1470</v>
      </c>
      <c r="O547">
        <v>10.856</v>
      </c>
      <c r="P547">
        <v>27.97588</v>
      </c>
      <c r="Q547" t="s">
        <v>1</v>
      </c>
      <c r="R547" t="s">
        <v>95</v>
      </c>
      <c r="S547">
        <v>55</v>
      </c>
      <c r="T547">
        <v>324</v>
      </c>
      <c r="U547">
        <v>265</v>
      </c>
      <c r="V547">
        <v>1590</v>
      </c>
      <c r="AA547">
        <v>35</v>
      </c>
      <c r="AB547">
        <v>210</v>
      </c>
      <c r="AC547">
        <v>20</v>
      </c>
      <c r="AD547">
        <v>114</v>
      </c>
      <c r="AE547">
        <v>210</v>
      </c>
      <c r="AF547">
        <v>1266</v>
      </c>
      <c r="AI547" t="s">
        <v>1351</v>
      </c>
      <c r="AJ547" t="s">
        <v>1400</v>
      </c>
      <c r="AO547" t="s">
        <v>1933</v>
      </c>
      <c r="AP547" t="s">
        <v>1745</v>
      </c>
      <c r="AQ547" t="s">
        <v>1471</v>
      </c>
      <c r="AR547" t="s">
        <v>1471</v>
      </c>
      <c r="AT547">
        <v>265</v>
      </c>
      <c r="AZ547">
        <v>69</v>
      </c>
      <c r="BA547">
        <v>81</v>
      </c>
      <c r="BB547">
        <v>265</v>
      </c>
      <c r="BC547">
        <v>207</v>
      </c>
      <c r="BD547">
        <v>207</v>
      </c>
      <c r="BE547">
        <v>162</v>
      </c>
      <c r="BF547">
        <v>242</v>
      </c>
      <c r="BG547">
        <v>196</v>
      </c>
      <c r="BH547">
        <v>92</v>
      </c>
      <c r="BI547">
        <v>69</v>
      </c>
      <c r="BJ547" t="s">
        <v>1676</v>
      </c>
      <c r="BK547" t="s">
        <v>2</v>
      </c>
      <c r="BL547" t="s">
        <v>5</v>
      </c>
      <c r="BM547" t="s">
        <v>5</v>
      </c>
      <c r="BN547" t="s">
        <v>5</v>
      </c>
      <c r="BO547" t="s">
        <v>1472</v>
      </c>
      <c r="BP547">
        <v>524</v>
      </c>
      <c r="BQ547">
        <v>875</v>
      </c>
      <c r="BR547">
        <v>715</v>
      </c>
      <c r="BS547" t="s">
        <v>1351</v>
      </c>
      <c r="BT547" t="s">
        <v>1696</v>
      </c>
      <c r="BU547" t="s">
        <v>1843</v>
      </c>
      <c r="BV547" t="s">
        <v>1854</v>
      </c>
      <c r="BW547" t="s">
        <v>1829</v>
      </c>
      <c r="BX547" t="s">
        <v>2207</v>
      </c>
      <c r="BY547" s="44" t="str">
        <f t="shared" si="8"/>
        <v>Show location</v>
      </c>
    </row>
    <row r="548" spans="1:77" x14ac:dyDescent="0.3">
      <c r="A548" s="51" t="s">
        <v>1518</v>
      </c>
      <c r="B548" t="s">
        <v>2650</v>
      </c>
      <c r="C548" t="s">
        <v>2647</v>
      </c>
      <c r="D548" t="s">
        <v>2648</v>
      </c>
      <c r="E548" t="s">
        <v>102</v>
      </c>
      <c r="F548" t="s">
        <v>1351</v>
      </c>
      <c r="G548" t="s">
        <v>1478</v>
      </c>
      <c r="H548" t="s">
        <v>1843</v>
      </c>
      <c r="I548" t="s">
        <v>1696</v>
      </c>
      <c r="J548" t="s">
        <v>1531</v>
      </c>
      <c r="K548" t="s">
        <v>1854</v>
      </c>
      <c r="L548" t="s">
        <v>1210</v>
      </c>
      <c r="M548" t="s">
        <v>641</v>
      </c>
      <c r="N548" t="s">
        <v>1470</v>
      </c>
      <c r="O548">
        <v>10.296139999999999</v>
      </c>
      <c r="P548">
        <v>28.413930000000001</v>
      </c>
      <c r="Q548" t="s">
        <v>1</v>
      </c>
      <c r="R548" t="s">
        <v>95</v>
      </c>
      <c r="S548">
        <v>72</v>
      </c>
      <c r="T548">
        <v>432</v>
      </c>
      <c r="U548">
        <v>148</v>
      </c>
      <c r="V548">
        <v>1104</v>
      </c>
      <c r="AA548">
        <v>72</v>
      </c>
      <c r="AB548">
        <v>432</v>
      </c>
      <c r="AG548">
        <v>76</v>
      </c>
      <c r="AH548">
        <v>672</v>
      </c>
      <c r="AI548" t="s">
        <v>1351</v>
      </c>
      <c r="AJ548" t="s">
        <v>1400</v>
      </c>
      <c r="AK548" t="s">
        <v>1351</v>
      </c>
      <c r="AL548" t="s">
        <v>1396</v>
      </c>
      <c r="AO548" t="s">
        <v>1933</v>
      </c>
      <c r="AP548" t="s">
        <v>1745</v>
      </c>
      <c r="AQ548" t="s">
        <v>1471</v>
      </c>
      <c r="AR548" t="s">
        <v>1471</v>
      </c>
      <c r="AT548">
        <v>148</v>
      </c>
      <c r="AZ548">
        <v>74</v>
      </c>
      <c r="BA548">
        <v>66</v>
      </c>
      <c r="BB548">
        <v>140</v>
      </c>
      <c r="BC548">
        <v>198</v>
      </c>
      <c r="BD548">
        <v>115</v>
      </c>
      <c r="BE548">
        <v>148</v>
      </c>
      <c r="BF548">
        <v>91</v>
      </c>
      <c r="BG548">
        <v>165</v>
      </c>
      <c r="BH548">
        <v>74</v>
      </c>
      <c r="BI548">
        <v>33</v>
      </c>
      <c r="BJ548" t="s">
        <v>1676</v>
      </c>
      <c r="BK548" t="s">
        <v>2</v>
      </c>
      <c r="BL548" t="s">
        <v>5</v>
      </c>
      <c r="BM548" t="s">
        <v>5</v>
      </c>
      <c r="BN548" t="s">
        <v>5</v>
      </c>
      <c r="BO548" t="s">
        <v>1472</v>
      </c>
      <c r="BP548">
        <v>523</v>
      </c>
      <c r="BQ548">
        <v>494</v>
      </c>
      <c r="BR548">
        <v>610</v>
      </c>
      <c r="BS548" t="s">
        <v>1351</v>
      </c>
      <c r="BT548" t="s">
        <v>1696</v>
      </c>
      <c r="BU548" t="s">
        <v>1843</v>
      </c>
      <c r="BV548" t="s">
        <v>1854</v>
      </c>
      <c r="BW548" t="s">
        <v>1818</v>
      </c>
      <c r="BX548" t="s">
        <v>2152</v>
      </c>
      <c r="BY548" s="44" t="str">
        <f t="shared" si="8"/>
        <v>Show location</v>
      </c>
    </row>
    <row r="549" spans="1:77" x14ac:dyDescent="0.3">
      <c r="A549" s="51" t="s">
        <v>1521</v>
      </c>
      <c r="B549" t="s">
        <v>2650</v>
      </c>
      <c r="C549" t="s">
        <v>2647</v>
      </c>
      <c r="D549" t="s">
        <v>2648</v>
      </c>
      <c r="E549" t="s">
        <v>102</v>
      </c>
      <c r="F549" t="s">
        <v>1351</v>
      </c>
      <c r="G549" t="s">
        <v>1478</v>
      </c>
      <c r="H549" t="s">
        <v>1843</v>
      </c>
      <c r="I549" t="s">
        <v>1397</v>
      </c>
      <c r="J549" t="s">
        <v>1522</v>
      </c>
      <c r="K549" t="s">
        <v>1844</v>
      </c>
      <c r="L549" t="s">
        <v>642</v>
      </c>
      <c r="M549" t="s">
        <v>643</v>
      </c>
      <c r="N549" t="s">
        <v>1470</v>
      </c>
      <c r="O549">
        <v>11.58283</v>
      </c>
      <c r="P549">
        <v>27.596</v>
      </c>
      <c r="Q549" t="s">
        <v>1</v>
      </c>
      <c r="R549" t="s">
        <v>95</v>
      </c>
      <c r="U549">
        <v>225</v>
      </c>
      <c r="V549">
        <v>1454</v>
      </c>
      <c r="Y549">
        <v>125</v>
      </c>
      <c r="Z549">
        <v>854</v>
      </c>
      <c r="AE549">
        <v>100</v>
      </c>
      <c r="AF549">
        <v>600</v>
      </c>
      <c r="AI549" t="s">
        <v>1347</v>
      </c>
      <c r="AJ549" t="s">
        <v>1698</v>
      </c>
      <c r="AK549" t="s">
        <v>1351</v>
      </c>
      <c r="AL549" t="s">
        <v>1695</v>
      </c>
      <c r="AM549" t="s">
        <v>1347</v>
      </c>
      <c r="AO549" t="s">
        <v>1745</v>
      </c>
      <c r="AP549" t="s">
        <v>1933</v>
      </c>
      <c r="AQ549" t="s">
        <v>1946</v>
      </c>
      <c r="AR549" t="s">
        <v>1471</v>
      </c>
      <c r="AX549">
        <v>225</v>
      </c>
      <c r="AZ549">
        <v>102</v>
      </c>
      <c r="BA549">
        <v>51</v>
      </c>
      <c r="BB549">
        <v>203</v>
      </c>
      <c r="BC549">
        <v>92</v>
      </c>
      <c r="BD549">
        <v>244</v>
      </c>
      <c r="BE549">
        <v>253</v>
      </c>
      <c r="BF549">
        <v>234</v>
      </c>
      <c r="BG549">
        <v>234</v>
      </c>
      <c r="BH549">
        <v>31</v>
      </c>
      <c r="BI549">
        <v>10</v>
      </c>
      <c r="BJ549" t="s">
        <v>1334</v>
      </c>
      <c r="BK549" t="s">
        <v>2</v>
      </c>
      <c r="BL549" t="s">
        <v>5</v>
      </c>
      <c r="BM549" t="s">
        <v>5</v>
      </c>
      <c r="BN549" t="s">
        <v>5</v>
      </c>
      <c r="BO549" t="s">
        <v>1472</v>
      </c>
      <c r="BP549">
        <v>533</v>
      </c>
      <c r="BQ549">
        <v>814</v>
      </c>
      <c r="BR549">
        <v>640</v>
      </c>
      <c r="BS549" t="s">
        <v>1351</v>
      </c>
      <c r="BT549" t="s">
        <v>1397</v>
      </c>
      <c r="BU549" t="s">
        <v>1843</v>
      </c>
      <c r="BV549" t="s">
        <v>1844</v>
      </c>
      <c r="BW549" t="s">
        <v>1818</v>
      </c>
      <c r="BX549" t="s">
        <v>2208</v>
      </c>
      <c r="BY549" s="44" t="str">
        <f t="shared" si="8"/>
        <v>Show location</v>
      </c>
    </row>
    <row r="550" spans="1:77" x14ac:dyDescent="0.3">
      <c r="A550" s="51" t="s">
        <v>1518</v>
      </c>
      <c r="B550" t="s">
        <v>2650</v>
      </c>
      <c r="C550" t="s">
        <v>2647</v>
      </c>
      <c r="D550" t="s">
        <v>2648</v>
      </c>
      <c r="E550" t="s">
        <v>102</v>
      </c>
      <c r="F550" t="s">
        <v>1351</v>
      </c>
      <c r="G550" t="s">
        <v>1478</v>
      </c>
      <c r="H550" t="s">
        <v>1843</v>
      </c>
      <c r="I550" t="s">
        <v>1397</v>
      </c>
      <c r="J550" t="s">
        <v>1522</v>
      </c>
      <c r="K550" t="s">
        <v>1844</v>
      </c>
      <c r="L550" t="s">
        <v>644</v>
      </c>
      <c r="M550" t="s">
        <v>645</v>
      </c>
      <c r="N550" t="s">
        <v>1493</v>
      </c>
      <c r="O550">
        <v>11.391400000000001</v>
      </c>
      <c r="P550">
        <v>27.58</v>
      </c>
      <c r="Q550" t="s">
        <v>1</v>
      </c>
      <c r="R550" t="s">
        <v>95</v>
      </c>
      <c r="U550">
        <v>35</v>
      </c>
      <c r="V550">
        <v>300</v>
      </c>
      <c r="Y550">
        <v>30</v>
      </c>
      <c r="Z550">
        <v>250</v>
      </c>
      <c r="AE550">
        <v>5</v>
      </c>
      <c r="AF550">
        <v>50</v>
      </c>
      <c r="AI550" t="s">
        <v>1347</v>
      </c>
      <c r="AJ550" t="s">
        <v>1370</v>
      </c>
      <c r="AK550" t="s">
        <v>1351</v>
      </c>
      <c r="AL550" t="s">
        <v>1695</v>
      </c>
      <c r="AM550" t="s">
        <v>1347</v>
      </c>
      <c r="AN550" t="s">
        <v>1701</v>
      </c>
      <c r="AO550" t="s">
        <v>1745</v>
      </c>
      <c r="AP550" t="s">
        <v>1933</v>
      </c>
      <c r="AQ550" t="s">
        <v>1946</v>
      </c>
      <c r="AR550" t="s">
        <v>1471</v>
      </c>
      <c r="AX550">
        <v>35</v>
      </c>
      <c r="AZ550">
        <v>30</v>
      </c>
      <c r="BA550">
        <v>11</v>
      </c>
      <c r="BB550">
        <v>39</v>
      </c>
      <c r="BC550">
        <v>27</v>
      </c>
      <c r="BD550">
        <v>34</v>
      </c>
      <c r="BE550">
        <v>46</v>
      </c>
      <c r="BF550">
        <v>46</v>
      </c>
      <c r="BG550">
        <v>46</v>
      </c>
      <c r="BH550">
        <v>14</v>
      </c>
      <c r="BI550">
        <v>7</v>
      </c>
      <c r="BJ550" t="s">
        <v>1334</v>
      </c>
      <c r="BK550" t="s">
        <v>2</v>
      </c>
      <c r="BL550" t="s">
        <v>5</v>
      </c>
      <c r="BM550" t="s">
        <v>5</v>
      </c>
      <c r="BN550" t="s">
        <v>5</v>
      </c>
      <c r="BO550" t="s">
        <v>1472</v>
      </c>
      <c r="BP550">
        <v>532</v>
      </c>
      <c r="BQ550">
        <v>163</v>
      </c>
      <c r="BR550">
        <v>137</v>
      </c>
      <c r="BS550" t="s">
        <v>1351</v>
      </c>
      <c r="BT550" t="s">
        <v>1695</v>
      </c>
      <c r="BU550" t="s">
        <v>1843</v>
      </c>
      <c r="BV550" t="s">
        <v>1849</v>
      </c>
      <c r="BW550" t="s">
        <v>1818</v>
      </c>
      <c r="BX550" t="s">
        <v>2153</v>
      </c>
      <c r="BY550" s="44" t="str">
        <f t="shared" si="8"/>
        <v>Show location</v>
      </c>
    </row>
    <row r="551" spans="1:77" x14ac:dyDescent="0.3">
      <c r="A551" s="51" t="s">
        <v>1518</v>
      </c>
      <c r="B551" t="s">
        <v>2650</v>
      </c>
      <c r="C551" t="s">
        <v>2647</v>
      </c>
      <c r="D551" t="s">
        <v>2648</v>
      </c>
      <c r="E551" t="s">
        <v>102</v>
      </c>
      <c r="F551" t="s">
        <v>1351</v>
      </c>
      <c r="G551" t="s">
        <v>1478</v>
      </c>
      <c r="H551" t="s">
        <v>1843</v>
      </c>
      <c r="I551" t="s">
        <v>1397</v>
      </c>
      <c r="J551" t="s">
        <v>1522</v>
      </c>
      <c r="K551" t="s">
        <v>1844</v>
      </c>
      <c r="L551" t="s">
        <v>646</v>
      </c>
      <c r="M551" t="s">
        <v>647</v>
      </c>
      <c r="N551" t="s">
        <v>1470</v>
      </c>
      <c r="O551">
        <v>11.767329999999999</v>
      </c>
      <c r="P551">
        <v>27.318000000000001</v>
      </c>
      <c r="Q551" t="s">
        <v>1</v>
      </c>
      <c r="R551" t="s">
        <v>95</v>
      </c>
      <c r="U551">
        <v>75</v>
      </c>
      <c r="V551">
        <v>532</v>
      </c>
      <c r="Y551">
        <v>65</v>
      </c>
      <c r="Z551">
        <v>472</v>
      </c>
      <c r="AE551">
        <v>10</v>
      </c>
      <c r="AF551">
        <v>60</v>
      </c>
      <c r="AI551" t="s">
        <v>1347</v>
      </c>
      <c r="AJ551" t="s">
        <v>1370</v>
      </c>
      <c r="AK551" t="s">
        <v>1347</v>
      </c>
      <c r="AL551" t="s">
        <v>1698</v>
      </c>
      <c r="AM551" t="s">
        <v>1351</v>
      </c>
      <c r="AN551" t="s">
        <v>1695</v>
      </c>
      <c r="AO551" t="s">
        <v>1933</v>
      </c>
      <c r="AP551" t="s">
        <v>1745</v>
      </c>
      <c r="AQ551" t="s">
        <v>1946</v>
      </c>
      <c r="AR551" t="s">
        <v>1471</v>
      </c>
      <c r="AX551">
        <v>75</v>
      </c>
      <c r="AZ551">
        <v>20</v>
      </c>
      <c r="BA551">
        <v>27</v>
      </c>
      <c r="BB551">
        <v>35</v>
      </c>
      <c r="BC551">
        <v>47</v>
      </c>
      <c r="BD551">
        <v>74</v>
      </c>
      <c r="BE551">
        <v>82</v>
      </c>
      <c r="BF551">
        <v>110</v>
      </c>
      <c r="BG551">
        <v>121</v>
      </c>
      <c r="BH551">
        <v>16</v>
      </c>
      <c r="BI551">
        <v>0</v>
      </c>
      <c r="BJ551" t="s">
        <v>1334</v>
      </c>
      <c r="BK551" t="s">
        <v>2</v>
      </c>
      <c r="BL551" t="s">
        <v>5</v>
      </c>
      <c r="BM551" t="s">
        <v>5</v>
      </c>
      <c r="BN551" t="s">
        <v>5</v>
      </c>
      <c r="BO551" t="s">
        <v>1472</v>
      </c>
      <c r="BP551">
        <v>531</v>
      </c>
      <c r="BQ551">
        <v>255</v>
      </c>
      <c r="BR551">
        <v>277</v>
      </c>
      <c r="BS551" t="s">
        <v>1351</v>
      </c>
      <c r="BT551" t="s">
        <v>1397</v>
      </c>
      <c r="BU551" t="s">
        <v>1843</v>
      </c>
      <c r="BV551" t="s">
        <v>1844</v>
      </c>
      <c r="BW551" t="s">
        <v>1818</v>
      </c>
      <c r="BX551" t="s">
        <v>2154</v>
      </c>
      <c r="BY551" s="44" t="str">
        <f t="shared" si="8"/>
        <v>Show location</v>
      </c>
    </row>
    <row r="552" spans="1:77" x14ac:dyDescent="0.3">
      <c r="A552" s="51" t="s">
        <v>1501</v>
      </c>
      <c r="B552" t="s">
        <v>2650</v>
      </c>
      <c r="C552" t="s">
        <v>2647</v>
      </c>
      <c r="D552" t="s">
        <v>2648</v>
      </c>
      <c r="E552" t="s">
        <v>102</v>
      </c>
      <c r="F552" t="s">
        <v>1351</v>
      </c>
      <c r="G552" t="s">
        <v>1478</v>
      </c>
      <c r="H552" t="s">
        <v>1843</v>
      </c>
      <c r="I552" t="s">
        <v>1397</v>
      </c>
      <c r="J552" t="s">
        <v>1522</v>
      </c>
      <c r="K552" t="s">
        <v>1844</v>
      </c>
      <c r="L552" t="s">
        <v>648</v>
      </c>
      <c r="M552" t="s">
        <v>80</v>
      </c>
      <c r="N552" t="s">
        <v>1470</v>
      </c>
      <c r="O552">
        <v>11.42299</v>
      </c>
      <c r="P552">
        <v>27.486740000000001</v>
      </c>
      <c r="Q552" t="s">
        <v>1</v>
      </c>
      <c r="R552" t="s">
        <v>95</v>
      </c>
      <c r="S552">
        <v>267</v>
      </c>
      <c r="T552">
        <v>1441</v>
      </c>
      <c r="U552">
        <v>385</v>
      </c>
      <c r="V552">
        <v>2310</v>
      </c>
      <c r="Y552">
        <v>340</v>
      </c>
      <c r="Z552">
        <v>2040</v>
      </c>
      <c r="AE552">
        <v>45</v>
      </c>
      <c r="AF552">
        <v>270</v>
      </c>
      <c r="AI552" t="s">
        <v>1351</v>
      </c>
      <c r="AJ552" t="s">
        <v>1695</v>
      </c>
      <c r="AK552" t="s">
        <v>1346</v>
      </c>
      <c r="AL552" t="s">
        <v>1372</v>
      </c>
      <c r="AO552" t="s">
        <v>1745</v>
      </c>
      <c r="AP552" t="s">
        <v>1933</v>
      </c>
      <c r="AQ552" t="s">
        <v>1946</v>
      </c>
      <c r="AR552" t="s">
        <v>1471</v>
      </c>
      <c r="AT552">
        <v>385</v>
      </c>
      <c r="AZ552">
        <v>170</v>
      </c>
      <c r="BA552">
        <v>340</v>
      </c>
      <c r="BB552">
        <v>255</v>
      </c>
      <c r="BC552">
        <v>340</v>
      </c>
      <c r="BD552">
        <v>170</v>
      </c>
      <c r="BE552">
        <v>170</v>
      </c>
      <c r="BF552">
        <v>272</v>
      </c>
      <c r="BG552">
        <v>253</v>
      </c>
      <c r="BH552">
        <v>170</v>
      </c>
      <c r="BI552">
        <v>170</v>
      </c>
      <c r="BJ552" t="s">
        <v>1334</v>
      </c>
      <c r="BK552" t="s">
        <v>2</v>
      </c>
      <c r="BL552" t="s">
        <v>7</v>
      </c>
      <c r="BM552" t="s">
        <v>7</v>
      </c>
      <c r="BN552" t="s">
        <v>7</v>
      </c>
      <c r="BO552" t="s">
        <v>1472</v>
      </c>
      <c r="BP552">
        <v>1710</v>
      </c>
      <c r="BQ552">
        <v>1037</v>
      </c>
      <c r="BR552">
        <v>1273</v>
      </c>
      <c r="BS552" t="s">
        <v>1351</v>
      </c>
      <c r="BT552" t="s">
        <v>1397</v>
      </c>
      <c r="BU552" t="s">
        <v>1843</v>
      </c>
      <c r="BV552" t="s">
        <v>1844</v>
      </c>
      <c r="BW552" t="s">
        <v>1818</v>
      </c>
      <c r="BX552" t="s">
        <v>2061</v>
      </c>
      <c r="BY552" s="44" t="str">
        <f t="shared" si="8"/>
        <v>Show location</v>
      </c>
    </row>
    <row r="553" spans="1:77" x14ac:dyDescent="0.3">
      <c r="A553" s="51" t="s">
        <v>1541</v>
      </c>
      <c r="B553" t="s">
        <v>2650</v>
      </c>
      <c r="C553" t="s">
        <v>2647</v>
      </c>
      <c r="D553" t="s">
        <v>2648</v>
      </c>
      <c r="E553" t="s">
        <v>102</v>
      </c>
      <c r="F553" t="s">
        <v>1351</v>
      </c>
      <c r="G553" t="s">
        <v>1478</v>
      </c>
      <c r="H553" t="s">
        <v>1843</v>
      </c>
      <c r="I553" t="s">
        <v>1397</v>
      </c>
      <c r="J553" t="s">
        <v>1522</v>
      </c>
      <c r="K553" t="s">
        <v>1844</v>
      </c>
      <c r="L553" t="s">
        <v>81</v>
      </c>
      <c r="M553" t="s">
        <v>82</v>
      </c>
      <c r="N553" t="s">
        <v>1470</v>
      </c>
      <c r="O553">
        <v>11.488</v>
      </c>
      <c r="P553">
        <v>27.352329999999998</v>
      </c>
      <c r="Q553" t="s">
        <v>1</v>
      </c>
      <c r="R553" t="s">
        <v>95</v>
      </c>
      <c r="S553">
        <v>26</v>
      </c>
      <c r="T553">
        <v>155</v>
      </c>
      <c r="U553">
        <v>26</v>
      </c>
      <c r="V553">
        <v>155</v>
      </c>
      <c r="AE553">
        <v>26</v>
      </c>
      <c r="AF553">
        <v>155</v>
      </c>
      <c r="AI553" t="s">
        <v>1351</v>
      </c>
      <c r="AJ553" t="s">
        <v>1695</v>
      </c>
      <c r="AO553" t="s">
        <v>1745</v>
      </c>
      <c r="AP553" t="s">
        <v>1933</v>
      </c>
      <c r="AQ553" t="s">
        <v>1471</v>
      </c>
      <c r="AR553" t="s">
        <v>1471</v>
      </c>
      <c r="AY553">
        <v>26</v>
      </c>
      <c r="AZ553">
        <v>9</v>
      </c>
      <c r="BA553">
        <v>6</v>
      </c>
      <c r="BB553">
        <v>24</v>
      </c>
      <c r="BC553">
        <v>24</v>
      </c>
      <c r="BD553">
        <v>20</v>
      </c>
      <c r="BE553">
        <v>20</v>
      </c>
      <c r="BF553">
        <v>24</v>
      </c>
      <c r="BG553">
        <v>23</v>
      </c>
      <c r="BH553">
        <v>5</v>
      </c>
      <c r="BI553">
        <v>0</v>
      </c>
      <c r="BJ553" t="s">
        <v>1676</v>
      </c>
      <c r="BK553" t="s">
        <v>2</v>
      </c>
      <c r="BL553" t="s">
        <v>3</v>
      </c>
      <c r="BM553" t="s">
        <v>3</v>
      </c>
      <c r="BN553" t="s">
        <v>3</v>
      </c>
      <c r="BO553" t="s">
        <v>1472</v>
      </c>
      <c r="BP553">
        <v>678</v>
      </c>
      <c r="BQ553">
        <v>82</v>
      </c>
      <c r="BR553">
        <v>73</v>
      </c>
      <c r="BS553" t="s">
        <v>1351</v>
      </c>
      <c r="BT553" t="s">
        <v>1397</v>
      </c>
      <c r="BU553" t="s">
        <v>1814</v>
      </c>
      <c r="BV553" t="s">
        <v>1844</v>
      </c>
      <c r="BW553" t="s">
        <v>1816</v>
      </c>
      <c r="BX553" t="s">
        <v>2318</v>
      </c>
      <c r="BY553" s="44" t="str">
        <f t="shared" si="8"/>
        <v>Show location</v>
      </c>
    </row>
    <row r="554" spans="1:77" x14ac:dyDescent="0.3">
      <c r="A554" s="51" t="s">
        <v>1566</v>
      </c>
      <c r="B554" t="s">
        <v>2650</v>
      </c>
      <c r="C554" t="s">
        <v>2647</v>
      </c>
      <c r="D554" t="s">
        <v>2648</v>
      </c>
      <c r="E554" t="s">
        <v>102</v>
      </c>
      <c r="F554" t="s">
        <v>1351</v>
      </c>
      <c r="G554" t="s">
        <v>1478</v>
      </c>
      <c r="H554" t="s">
        <v>1843</v>
      </c>
      <c r="I554" t="s">
        <v>1397</v>
      </c>
      <c r="J554" t="s">
        <v>1522</v>
      </c>
      <c r="K554" t="s">
        <v>1844</v>
      </c>
      <c r="L554" t="s">
        <v>649</v>
      </c>
      <c r="M554" t="s">
        <v>650</v>
      </c>
      <c r="N554" t="s">
        <v>1470</v>
      </c>
      <c r="O554">
        <v>12.593500000000001</v>
      </c>
      <c r="P554">
        <v>28.2864</v>
      </c>
      <c r="Q554" t="s">
        <v>1</v>
      </c>
      <c r="R554" t="s">
        <v>95</v>
      </c>
      <c r="U554">
        <v>2</v>
      </c>
      <c r="V554">
        <v>5</v>
      </c>
      <c r="Y554">
        <v>2</v>
      </c>
      <c r="Z554">
        <v>5</v>
      </c>
      <c r="AI554" t="s">
        <v>1347</v>
      </c>
      <c r="AJ554" t="s">
        <v>1370</v>
      </c>
      <c r="AO554" t="s">
        <v>1933</v>
      </c>
      <c r="AP554" t="s">
        <v>1471</v>
      </c>
      <c r="AQ554" t="s">
        <v>1471</v>
      </c>
      <c r="AR554" t="s">
        <v>1471</v>
      </c>
      <c r="AY554">
        <v>2</v>
      </c>
      <c r="AZ554">
        <v>0</v>
      </c>
      <c r="BA554">
        <v>0</v>
      </c>
      <c r="BB554">
        <v>1</v>
      </c>
      <c r="BC554">
        <v>0</v>
      </c>
      <c r="BD554">
        <v>0</v>
      </c>
      <c r="BE554">
        <v>0</v>
      </c>
      <c r="BF554">
        <v>2</v>
      </c>
      <c r="BG554">
        <v>2</v>
      </c>
      <c r="BH554">
        <v>0</v>
      </c>
      <c r="BI554">
        <v>0</v>
      </c>
      <c r="BJ554" t="s">
        <v>1334</v>
      </c>
      <c r="BK554" t="s">
        <v>2</v>
      </c>
      <c r="BL554" t="s">
        <v>7</v>
      </c>
      <c r="BM554" t="s">
        <v>7</v>
      </c>
      <c r="BN554" t="s">
        <v>7</v>
      </c>
      <c r="BO554" t="s">
        <v>1480</v>
      </c>
      <c r="BP554">
        <v>1503</v>
      </c>
      <c r="BQ554">
        <v>3</v>
      </c>
      <c r="BR554">
        <v>2</v>
      </c>
      <c r="BS554" t="s">
        <v>1351</v>
      </c>
      <c r="BT554" t="s">
        <v>1364</v>
      </c>
      <c r="BU554" t="s">
        <v>1843</v>
      </c>
      <c r="BV554" t="s">
        <v>1856</v>
      </c>
      <c r="BW554" t="s">
        <v>1829</v>
      </c>
      <c r="BX554" t="s">
        <v>2381</v>
      </c>
      <c r="BY554" s="44" t="str">
        <f t="shared" si="8"/>
        <v>Show location</v>
      </c>
    </row>
    <row r="555" spans="1:77" x14ac:dyDescent="0.3">
      <c r="A555" s="51" t="s">
        <v>1496</v>
      </c>
      <c r="B555" t="s">
        <v>2650</v>
      </c>
      <c r="C555" t="s">
        <v>2647</v>
      </c>
      <c r="D555" t="s">
        <v>2648</v>
      </c>
      <c r="E555" t="s">
        <v>102</v>
      </c>
      <c r="F555" t="s">
        <v>1351</v>
      </c>
      <c r="G555" t="s">
        <v>1478</v>
      </c>
      <c r="H555" t="s">
        <v>1843</v>
      </c>
      <c r="I555" t="s">
        <v>1397</v>
      </c>
      <c r="J555" t="s">
        <v>1522</v>
      </c>
      <c r="K555" t="s">
        <v>1844</v>
      </c>
      <c r="L555" t="s">
        <v>651</v>
      </c>
      <c r="M555" t="s">
        <v>652</v>
      </c>
      <c r="N555" t="s">
        <v>1470</v>
      </c>
      <c r="O555">
        <v>12.24593</v>
      </c>
      <c r="P555">
        <v>28.194410000000001</v>
      </c>
      <c r="Q555" t="s">
        <v>1</v>
      </c>
      <c r="R555" t="s">
        <v>95</v>
      </c>
      <c r="U555">
        <v>13</v>
      </c>
      <c r="V555">
        <v>177</v>
      </c>
      <c r="Y555">
        <v>13</v>
      </c>
      <c r="Z555">
        <v>177</v>
      </c>
      <c r="AI555" t="s">
        <v>1351</v>
      </c>
      <c r="AJ555" t="s">
        <v>1397</v>
      </c>
      <c r="AO555" t="s">
        <v>1933</v>
      </c>
      <c r="AP555" t="s">
        <v>1471</v>
      </c>
      <c r="AQ555" t="s">
        <v>1471</v>
      </c>
      <c r="AR555" t="s">
        <v>1471</v>
      </c>
      <c r="AY555">
        <v>13</v>
      </c>
      <c r="AZ555">
        <v>0</v>
      </c>
      <c r="BA555">
        <v>0</v>
      </c>
      <c r="BB555">
        <v>12</v>
      </c>
      <c r="BC555">
        <v>17</v>
      </c>
      <c r="BD555">
        <v>38</v>
      </c>
      <c r="BE555">
        <v>45</v>
      </c>
      <c r="BF555">
        <v>28</v>
      </c>
      <c r="BG555">
        <v>33</v>
      </c>
      <c r="BH555">
        <v>2</v>
      </c>
      <c r="BI555">
        <v>2</v>
      </c>
      <c r="BJ555" t="s">
        <v>1334</v>
      </c>
      <c r="BK555" t="s">
        <v>2</v>
      </c>
      <c r="BL555" t="s">
        <v>5</v>
      </c>
      <c r="BM555" t="s">
        <v>5</v>
      </c>
      <c r="BN555" t="s">
        <v>5</v>
      </c>
      <c r="BO555" t="s">
        <v>1509</v>
      </c>
      <c r="BP555">
        <v>1501</v>
      </c>
      <c r="BQ555">
        <v>80</v>
      </c>
      <c r="BR555">
        <v>97</v>
      </c>
      <c r="BS555" t="s">
        <v>1351</v>
      </c>
      <c r="BT555" t="s">
        <v>1397</v>
      </c>
      <c r="BU555" t="s">
        <v>1843</v>
      </c>
      <c r="BV555" t="s">
        <v>1844</v>
      </c>
      <c r="BW555" t="s">
        <v>1829</v>
      </c>
      <c r="BX555" t="s">
        <v>2019</v>
      </c>
      <c r="BY555" s="44" t="str">
        <f t="shared" si="8"/>
        <v>Show location</v>
      </c>
    </row>
    <row r="556" spans="1:77" x14ac:dyDescent="0.3">
      <c r="A556" s="51" t="s">
        <v>1502</v>
      </c>
      <c r="B556" t="s">
        <v>2650</v>
      </c>
      <c r="C556" t="s">
        <v>2647</v>
      </c>
      <c r="D556" t="s">
        <v>2648</v>
      </c>
      <c r="E556" t="s">
        <v>102</v>
      </c>
      <c r="F556" t="s">
        <v>1351</v>
      </c>
      <c r="G556" t="s">
        <v>1478</v>
      </c>
      <c r="H556" t="s">
        <v>1843</v>
      </c>
      <c r="I556" t="s">
        <v>1397</v>
      </c>
      <c r="J556" t="s">
        <v>1522</v>
      </c>
      <c r="K556" t="s">
        <v>1844</v>
      </c>
      <c r="L556" t="s">
        <v>653</v>
      </c>
      <c r="M556" t="s">
        <v>654</v>
      </c>
      <c r="N556" t="s">
        <v>1493</v>
      </c>
      <c r="O556">
        <v>11.574260000000001</v>
      </c>
      <c r="P556">
        <v>27.52984</v>
      </c>
      <c r="Q556" t="s">
        <v>1</v>
      </c>
      <c r="R556" t="s">
        <v>95</v>
      </c>
      <c r="U556">
        <v>300</v>
      </c>
      <c r="V556">
        <v>1800</v>
      </c>
      <c r="AC556">
        <v>87</v>
      </c>
      <c r="AD556">
        <v>597</v>
      </c>
      <c r="AE556">
        <v>213</v>
      </c>
      <c r="AF556">
        <v>1203</v>
      </c>
      <c r="AI556" t="s">
        <v>1351</v>
      </c>
      <c r="AJ556" t="s">
        <v>1695</v>
      </c>
      <c r="AK556" t="s">
        <v>1347</v>
      </c>
      <c r="AL556" t="s">
        <v>1698</v>
      </c>
      <c r="AO556" t="s">
        <v>1745</v>
      </c>
      <c r="AP556" t="s">
        <v>1933</v>
      </c>
      <c r="AQ556" t="s">
        <v>1946</v>
      </c>
      <c r="AR556" t="s">
        <v>1471</v>
      </c>
      <c r="AT556">
        <v>294</v>
      </c>
      <c r="AX556">
        <v>6</v>
      </c>
      <c r="AZ556">
        <v>174</v>
      </c>
      <c r="BA556">
        <v>116</v>
      </c>
      <c r="BB556">
        <v>174</v>
      </c>
      <c r="BC556">
        <v>232</v>
      </c>
      <c r="BD556">
        <v>232</v>
      </c>
      <c r="BE556">
        <v>118</v>
      </c>
      <c r="BF556">
        <v>232</v>
      </c>
      <c r="BG556">
        <v>174</v>
      </c>
      <c r="BH556">
        <v>116</v>
      </c>
      <c r="BI556">
        <v>232</v>
      </c>
      <c r="BJ556" t="s">
        <v>1334</v>
      </c>
      <c r="BK556" t="s">
        <v>2</v>
      </c>
      <c r="BL556" t="s">
        <v>7</v>
      </c>
      <c r="BM556" t="s">
        <v>7</v>
      </c>
      <c r="BN556" t="s">
        <v>7</v>
      </c>
      <c r="BO556" t="s">
        <v>1472</v>
      </c>
      <c r="BP556">
        <v>1232</v>
      </c>
      <c r="BQ556">
        <v>928</v>
      </c>
      <c r="BR556">
        <v>872</v>
      </c>
      <c r="BS556" t="s">
        <v>1351</v>
      </c>
      <c r="BT556" t="s">
        <v>1397</v>
      </c>
      <c r="BU556" t="s">
        <v>1843</v>
      </c>
      <c r="BV556" t="s">
        <v>1844</v>
      </c>
      <c r="BW556" t="s">
        <v>1818</v>
      </c>
      <c r="BX556" t="s">
        <v>2041</v>
      </c>
      <c r="BY556" s="44" t="str">
        <f t="shared" si="8"/>
        <v>Show location</v>
      </c>
    </row>
    <row r="557" spans="1:77" x14ac:dyDescent="0.3">
      <c r="A557" s="51" t="s">
        <v>1508</v>
      </c>
      <c r="B557" t="s">
        <v>2650</v>
      </c>
      <c r="C557" t="s">
        <v>2647</v>
      </c>
      <c r="D557" t="s">
        <v>2648</v>
      </c>
      <c r="E557" t="s">
        <v>102</v>
      </c>
      <c r="F557" t="s">
        <v>1351</v>
      </c>
      <c r="G557" t="s">
        <v>1478</v>
      </c>
      <c r="H557" t="s">
        <v>1843</v>
      </c>
      <c r="I557" t="s">
        <v>1397</v>
      </c>
      <c r="J557" t="s">
        <v>1522</v>
      </c>
      <c r="K557" t="s">
        <v>1844</v>
      </c>
      <c r="L557" t="s">
        <v>655</v>
      </c>
      <c r="M557" t="s">
        <v>83</v>
      </c>
      <c r="N557" t="s">
        <v>1470</v>
      </c>
      <c r="O557">
        <v>11.71233</v>
      </c>
      <c r="P557">
        <v>27.38533</v>
      </c>
      <c r="Q557" t="s">
        <v>1</v>
      </c>
      <c r="R557" t="s">
        <v>95</v>
      </c>
      <c r="S557">
        <v>220</v>
      </c>
      <c r="T557">
        <v>1460</v>
      </c>
      <c r="U557">
        <v>200</v>
      </c>
      <c r="V557">
        <v>1500</v>
      </c>
      <c r="Y557">
        <v>190</v>
      </c>
      <c r="Z557">
        <v>1380</v>
      </c>
      <c r="AE557">
        <v>10</v>
      </c>
      <c r="AF557">
        <v>120</v>
      </c>
      <c r="AI557" t="s">
        <v>1351</v>
      </c>
      <c r="AJ557" t="s">
        <v>1695</v>
      </c>
      <c r="AK557" t="s">
        <v>1346</v>
      </c>
      <c r="AL557" t="s">
        <v>1372</v>
      </c>
      <c r="AO557" t="s">
        <v>1745</v>
      </c>
      <c r="AP557" t="s">
        <v>1933</v>
      </c>
      <c r="AQ557" t="s">
        <v>1946</v>
      </c>
      <c r="AR557" t="s">
        <v>1471</v>
      </c>
      <c r="AY557">
        <v>200</v>
      </c>
      <c r="AZ557">
        <v>233</v>
      </c>
      <c r="BA557">
        <v>174</v>
      </c>
      <c r="BB557">
        <v>174</v>
      </c>
      <c r="BC557">
        <v>233</v>
      </c>
      <c r="BD557">
        <v>116</v>
      </c>
      <c r="BE557">
        <v>175</v>
      </c>
      <c r="BF557">
        <v>140</v>
      </c>
      <c r="BG557">
        <v>116</v>
      </c>
      <c r="BH557">
        <v>81</v>
      </c>
      <c r="BI557">
        <v>58</v>
      </c>
      <c r="BJ557" t="s">
        <v>1334</v>
      </c>
      <c r="BK557" t="s">
        <v>2</v>
      </c>
      <c r="BL557" t="s">
        <v>7</v>
      </c>
      <c r="BM557" t="s">
        <v>7</v>
      </c>
      <c r="BN557" t="s">
        <v>7</v>
      </c>
      <c r="BO557" t="s">
        <v>1472</v>
      </c>
      <c r="BP557">
        <v>540</v>
      </c>
      <c r="BQ557">
        <v>744</v>
      </c>
      <c r="BR557">
        <v>756</v>
      </c>
      <c r="BS557" t="s">
        <v>1351</v>
      </c>
      <c r="BT557" t="s">
        <v>1397</v>
      </c>
      <c r="BU557" t="s">
        <v>1843</v>
      </c>
      <c r="BV557" t="s">
        <v>1844</v>
      </c>
      <c r="BW557" t="s">
        <v>1818</v>
      </c>
      <c r="BX557" t="s">
        <v>2086</v>
      </c>
      <c r="BY557" s="44" t="str">
        <f t="shared" si="8"/>
        <v>Show location</v>
      </c>
    </row>
    <row r="558" spans="1:77" x14ac:dyDescent="0.3">
      <c r="A558" s="51" t="s">
        <v>1487</v>
      </c>
      <c r="B558" t="s">
        <v>2650</v>
      </c>
      <c r="C558" t="s">
        <v>2647</v>
      </c>
      <c r="D558" t="s">
        <v>2648</v>
      </c>
      <c r="E558" t="s">
        <v>102</v>
      </c>
      <c r="F558" t="s">
        <v>1351</v>
      </c>
      <c r="G558" t="s">
        <v>1478</v>
      </c>
      <c r="H558" t="s">
        <v>1843</v>
      </c>
      <c r="I558" t="s">
        <v>1397</v>
      </c>
      <c r="J558" t="s">
        <v>1522</v>
      </c>
      <c r="K558" t="s">
        <v>1844</v>
      </c>
      <c r="L558" t="s">
        <v>656</v>
      </c>
      <c r="M558" t="s">
        <v>657</v>
      </c>
      <c r="N558" t="s">
        <v>1470</v>
      </c>
      <c r="O558">
        <v>12.14963</v>
      </c>
      <c r="P558">
        <v>27.957979999999999</v>
      </c>
      <c r="Q558" t="s">
        <v>1</v>
      </c>
      <c r="R558" t="s">
        <v>95</v>
      </c>
      <c r="S558">
        <v>4</v>
      </c>
      <c r="T558">
        <v>31</v>
      </c>
      <c r="U558">
        <v>15</v>
      </c>
      <c r="V558">
        <v>105</v>
      </c>
      <c r="Y558">
        <v>15</v>
      </c>
      <c r="Z558">
        <v>105</v>
      </c>
      <c r="AI558" t="s">
        <v>1351</v>
      </c>
      <c r="AJ558" t="s">
        <v>1397</v>
      </c>
      <c r="AO558" t="s">
        <v>1933</v>
      </c>
      <c r="AP558" t="s">
        <v>1471</v>
      </c>
      <c r="AQ558" t="s">
        <v>1471</v>
      </c>
      <c r="AR558" t="s">
        <v>1471</v>
      </c>
      <c r="AY558">
        <v>15</v>
      </c>
      <c r="AZ558">
        <v>0</v>
      </c>
      <c r="BA558">
        <v>0</v>
      </c>
      <c r="BB558">
        <v>8</v>
      </c>
      <c r="BC558">
        <v>9</v>
      </c>
      <c r="BD558">
        <v>20</v>
      </c>
      <c r="BE558">
        <v>23</v>
      </c>
      <c r="BF558">
        <v>21</v>
      </c>
      <c r="BG558">
        <v>21</v>
      </c>
      <c r="BH558">
        <v>1</v>
      </c>
      <c r="BI558">
        <v>2</v>
      </c>
      <c r="BJ558" t="s">
        <v>1334</v>
      </c>
      <c r="BK558" t="s">
        <v>2</v>
      </c>
      <c r="BL558" t="s">
        <v>5</v>
      </c>
      <c r="BM558" t="s">
        <v>5</v>
      </c>
      <c r="BN558" t="s">
        <v>5</v>
      </c>
      <c r="BO558" t="s">
        <v>1509</v>
      </c>
      <c r="BP558">
        <v>1502</v>
      </c>
      <c r="BQ558">
        <v>50</v>
      </c>
      <c r="BR558">
        <v>55</v>
      </c>
      <c r="BS558" t="s">
        <v>1351</v>
      </c>
      <c r="BT558" t="s">
        <v>1397</v>
      </c>
      <c r="BU558" t="s">
        <v>1843</v>
      </c>
      <c r="BV558" t="s">
        <v>1844</v>
      </c>
      <c r="BW558" t="s">
        <v>1818</v>
      </c>
      <c r="BX558" t="s">
        <v>2135</v>
      </c>
      <c r="BY558" s="44" t="str">
        <f t="shared" si="8"/>
        <v>Show location</v>
      </c>
    </row>
    <row r="559" spans="1:77" x14ac:dyDescent="0.3">
      <c r="A559" s="51" t="s">
        <v>1514</v>
      </c>
      <c r="B559" t="s">
        <v>2650</v>
      </c>
      <c r="C559" t="s">
        <v>2647</v>
      </c>
      <c r="D559" t="s">
        <v>2648</v>
      </c>
      <c r="E559" t="s">
        <v>102</v>
      </c>
      <c r="F559" t="s">
        <v>1351</v>
      </c>
      <c r="G559" t="s">
        <v>1478</v>
      </c>
      <c r="H559" t="s">
        <v>1843</v>
      </c>
      <c r="I559" t="s">
        <v>1397</v>
      </c>
      <c r="J559" t="s">
        <v>1522</v>
      </c>
      <c r="K559" t="s">
        <v>1844</v>
      </c>
      <c r="L559" t="s">
        <v>658</v>
      </c>
      <c r="M559" t="s">
        <v>84</v>
      </c>
      <c r="N559" t="s">
        <v>1470</v>
      </c>
      <c r="O559">
        <v>11.50229</v>
      </c>
      <c r="P559">
        <v>27.345210000000002</v>
      </c>
      <c r="Q559" t="s">
        <v>1</v>
      </c>
      <c r="R559" t="s">
        <v>95</v>
      </c>
      <c r="S559">
        <v>479</v>
      </c>
      <c r="T559">
        <v>3344</v>
      </c>
      <c r="U559">
        <v>500</v>
      </c>
      <c r="V559">
        <v>3000</v>
      </c>
      <c r="Y559">
        <v>302</v>
      </c>
      <c r="Z559">
        <v>2082</v>
      </c>
      <c r="AE559">
        <v>198</v>
      </c>
      <c r="AF559">
        <v>918</v>
      </c>
      <c r="AI559" t="s">
        <v>1347</v>
      </c>
      <c r="AJ559" t="s">
        <v>1701</v>
      </c>
      <c r="AK559" t="s">
        <v>1347</v>
      </c>
      <c r="AL559" t="s">
        <v>1698</v>
      </c>
      <c r="AM559" t="s">
        <v>1351</v>
      </c>
      <c r="AN559" t="s">
        <v>1695</v>
      </c>
      <c r="AO559" t="s">
        <v>1745</v>
      </c>
      <c r="AP559" t="s">
        <v>1933</v>
      </c>
      <c r="AQ559" t="s">
        <v>1946</v>
      </c>
      <c r="AR559" t="s">
        <v>1471</v>
      </c>
      <c r="AT559">
        <v>500</v>
      </c>
      <c r="AZ559">
        <v>409</v>
      </c>
      <c r="BA559">
        <v>355</v>
      </c>
      <c r="BB559">
        <v>327</v>
      </c>
      <c r="BC559">
        <v>409</v>
      </c>
      <c r="BD559">
        <v>327</v>
      </c>
      <c r="BE559">
        <v>355</v>
      </c>
      <c r="BF559">
        <v>218</v>
      </c>
      <c r="BG559">
        <v>327</v>
      </c>
      <c r="BH559">
        <v>191</v>
      </c>
      <c r="BI559">
        <v>82</v>
      </c>
      <c r="BJ559" t="s">
        <v>1334</v>
      </c>
      <c r="BK559" t="s">
        <v>2</v>
      </c>
      <c r="BL559" t="s">
        <v>7</v>
      </c>
      <c r="BM559" t="s">
        <v>7</v>
      </c>
      <c r="BN559" t="s">
        <v>7</v>
      </c>
      <c r="BO559" t="s">
        <v>1472</v>
      </c>
      <c r="BP559">
        <v>541</v>
      </c>
      <c r="BQ559">
        <v>1472</v>
      </c>
      <c r="BR559">
        <v>1528</v>
      </c>
      <c r="BS559" t="s">
        <v>1351</v>
      </c>
      <c r="BT559" t="s">
        <v>1397</v>
      </c>
      <c r="BU559" t="s">
        <v>1843</v>
      </c>
      <c r="BV559" t="s">
        <v>1844</v>
      </c>
      <c r="BW559" t="s">
        <v>1818</v>
      </c>
      <c r="BX559" t="s">
        <v>2120</v>
      </c>
      <c r="BY559" s="44" t="str">
        <f t="shared" si="8"/>
        <v>Show location</v>
      </c>
    </row>
    <row r="560" spans="1:77" x14ac:dyDescent="0.3">
      <c r="A560" s="51" t="s">
        <v>1496</v>
      </c>
      <c r="B560" t="s">
        <v>2650</v>
      </c>
      <c r="C560" t="s">
        <v>2647</v>
      </c>
      <c r="D560" t="s">
        <v>2648</v>
      </c>
      <c r="E560" t="s">
        <v>102</v>
      </c>
      <c r="F560" t="s">
        <v>1351</v>
      </c>
      <c r="G560" t="s">
        <v>1478</v>
      </c>
      <c r="H560" t="s">
        <v>1843</v>
      </c>
      <c r="I560" t="s">
        <v>1397</v>
      </c>
      <c r="J560" t="s">
        <v>1522</v>
      </c>
      <c r="K560" t="s">
        <v>1844</v>
      </c>
      <c r="L560" t="s">
        <v>659</v>
      </c>
      <c r="M560" t="s">
        <v>660</v>
      </c>
      <c r="N560" t="s">
        <v>1470</v>
      </c>
      <c r="O560">
        <v>11.77749</v>
      </c>
      <c r="P560">
        <v>27.847010000000001</v>
      </c>
      <c r="Q560" t="s">
        <v>1</v>
      </c>
      <c r="R560" t="s">
        <v>95</v>
      </c>
      <c r="S560">
        <v>38</v>
      </c>
      <c r="T560">
        <v>222</v>
      </c>
      <c r="U560">
        <v>150</v>
      </c>
      <c r="V560">
        <v>900</v>
      </c>
      <c r="AE560">
        <v>150</v>
      </c>
      <c r="AF560">
        <v>900</v>
      </c>
      <c r="AI560" t="s">
        <v>1351</v>
      </c>
      <c r="AJ560" t="s">
        <v>1695</v>
      </c>
      <c r="AO560" t="s">
        <v>1745</v>
      </c>
      <c r="AP560" t="s">
        <v>1933</v>
      </c>
      <c r="AQ560" t="s">
        <v>1471</v>
      </c>
      <c r="AR560" t="s">
        <v>1471</v>
      </c>
      <c r="AY560">
        <v>150</v>
      </c>
      <c r="AZ560">
        <v>57</v>
      </c>
      <c r="BA560">
        <v>106</v>
      </c>
      <c r="BB560">
        <v>82</v>
      </c>
      <c r="BC560">
        <v>65</v>
      </c>
      <c r="BD560">
        <v>164</v>
      </c>
      <c r="BE560">
        <v>82</v>
      </c>
      <c r="BF560">
        <v>164</v>
      </c>
      <c r="BG560">
        <v>82</v>
      </c>
      <c r="BH560">
        <v>41</v>
      </c>
      <c r="BI560">
        <v>57</v>
      </c>
      <c r="BJ560" t="s">
        <v>1334</v>
      </c>
      <c r="BK560" t="s">
        <v>2</v>
      </c>
      <c r="BL560" t="s">
        <v>7</v>
      </c>
      <c r="BM560" t="s">
        <v>7</v>
      </c>
      <c r="BN560" t="s">
        <v>7</v>
      </c>
      <c r="BO560" t="s">
        <v>1472</v>
      </c>
      <c r="BP560">
        <v>1238</v>
      </c>
      <c r="BQ560">
        <v>508</v>
      </c>
      <c r="BR560">
        <v>392</v>
      </c>
      <c r="BS560" t="s">
        <v>1351</v>
      </c>
      <c r="BT560" t="s">
        <v>1397</v>
      </c>
      <c r="BU560" t="s">
        <v>1843</v>
      </c>
      <c r="BV560" t="s">
        <v>1844</v>
      </c>
      <c r="BW560" t="s">
        <v>1818</v>
      </c>
      <c r="BX560" t="s">
        <v>2020</v>
      </c>
      <c r="BY560" s="44" t="str">
        <f t="shared" si="8"/>
        <v>Show location</v>
      </c>
    </row>
    <row r="561" spans="1:77" x14ac:dyDescent="0.3">
      <c r="A561" s="51" t="s">
        <v>1494</v>
      </c>
      <c r="B561" t="s">
        <v>2650</v>
      </c>
      <c r="C561" t="s">
        <v>2647</v>
      </c>
      <c r="D561" t="s">
        <v>2648</v>
      </c>
      <c r="E561" t="s">
        <v>102</v>
      </c>
      <c r="F561" t="s">
        <v>1351</v>
      </c>
      <c r="G561" t="s">
        <v>1478</v>
      </c>
      <c r="H561" t="s">
        <v>1843</v>
      </c>
      <c r="I561" t="s">
        <v>1397</v>
      </c>
      <c r="J561" t="s">
        <v>1522</v>
      </c>
      <c r="K561" t="s">
        <v>1844</v>
      </c>
      <c r="L561" t="s">
        <v>661</v>
      </c>
      <c r="M561" t="s">
        <v>662</v>
      </c>
      <c r="N561" t="s">
        <v>1493</v>
      </c>
      <c r="O561">
        <v>11.4664</v>
      </c>
      <c r="P561">
        <v>27.533200000000001</v>
      </c>
      <c r="Q561" t="s">
        <v>1</v>
      </c>
      <c r="R561" t="s">
        <v>95</v>
      </c>
      <c r="U561">
        <v>500</v>
      </c>
      <c r="V561">
        <v>3000</v>
      </c>
      <c r="AA561">
        <v>188</v>
      </c>
      <c r="AB561">
        <v>1173</v>
      </c>
      <c r="AE561">
        <v>312</v>
      </c>
      <c r="AF561">
        <v>1827</v>
      </c>
      <c r="AI561" t="s">
        <v>1346</v>
      </c>
      <c r="AJ561" t="s">
        <v>1675</v>
      </c>
      <c r="AK561" t="s">
        <v>1351</v>
      </c>
      <c r="AL561" t="s">
        <v>1695</v>
      </c>
      <c r="AM561" t="s">
        <v>1347</v>
      </c>
      <c r="AN561" t="s">
        <v>1701</v>
      </c>
      <c r="AO561" t="s">
        <v>1745</v>
      </c>
      <c r="AP561" t="s">
        <v>1933</v>
      </c>
      <c r="AQ561" t="s">
        <v>1471</v>
      </c>
      <c r="AR561" t="s">
        <v>1471</v>
      </c>
      <c r="AX561">
        <v>6</v>
      </c>
      <c r="AY561">
        <v>494</v>
      </c>
      <c r="AZ561">
        <v>444</v>
      </c>
      <c r="BA561">
        <v>222</v>
      </c>
      <c r="BB561">
        <v>333</v>
      </c>
      <c r="BC561">
        <v>222</v>
      </c>
      <c r="BD561">
        <v>444</v>
      </c>
      <c r="BE561">
        <v>225</v>
      </c>
      <c r="BF561">
        <v>222</v>
      </c>
      <c r="BG561">
        <v>444</v>
      </c>
      <c r="BH561">
        <v>222</v>
      </c>
      <c r="BI561">
        <v>222</v>
      </c>
      <c r="BJ561" t="s">
        <v>1334</v>
      </c>
      <c r="BK561" t="s">
        <v>2</v>
      </c>
      <c r="BL561" t="s">
        <v>7</v>
      </c>
      <c r="BM561" t="s">
        <v>7</v>
      </c>
      <c r="BN561" t="s">
        <v>7</v>
      </c>
      <c r="BO561" t="s">
        <v>1480</v>
      </c>
      <c r="BP561">
        <v>1231</v>
      </c>
      <c r="BQ561">
        <v>1665</v>
      </c>
      <c r="BR561">
        <v>1335</v>
      </c>
      <c r="BS561" t="s">
        <v>1351</v>
      </c>
      <c r="BT561" t="s">
        <v>1397</v>
      </c>
      <c r="BU561" t="s">
        <v>1843</v>
      </c>
      <c r="BV561" t="s">
        <v>1844</v>
      </c>
      <c r="BW561" t="s">
        <v>1818</v>
      </c>
      <c r="BX561" t="s">
        <v>2105</v>
      </c>
      <c r="BY561" s="44" t="str">
        <f t="shared" si="8"/>
        <v>Show location</v>
      </c>
    </row>
    <row r="562" spans="1:77" x14ac:dyDescent="0.3">
      <c r="A562" s="51" t="s">
        <v>1508</v>
      </c>
      <c r="B562" t="s">
        <v>2650</v>
      </c>
      <c r="C562" t="s">
        <v>2647</v>
      </c>
      <c r="D562" t="s">
        <v>2648</v>
      </c>
      <c r="E562" t="s">
        <v>102</v>
      </c>
      <c r="F562" t="s">
        <v>1351</v>
      </c>
      <c r="G562" t="s">
        <v>1478</v>
      </c>
      <c r="H562" t="s">
        <v>1843</v>
      </c>
      <c r="I562" t="s">
        <v>1397</v>
      </c>
      <c r="J562" t="s">
        <v>1522</v>
      </c>
      <c r="K562" t="s">
        <v>1844</v>
      </c>
      <c r="L562" t="s">
        <v>663</v>
      </c>
      <c r="M562" t="s">
        <v>664</v>
      </c>
      <c r="N562" t="s">
        <v>1493</v>
      </c>
      <c r="O562">
        <v>11.598599999999999</v>
      </c>
      <c r="P562">
        <v>27.41254</v>
      </c>
      <c r="Q562" t="s">
        <v>1</v>
      </c>
      <c r="R562" t="s">
        <v>95</v>
      </c>
      <c r="U562">
        <v>50</v>
      </c>
      <c r="V562">
        <v>300</v>
      </c>
      <c r="AA562">
        <v>29</v>
      </c>
      <c r="AB562">
        <v>159</v>
      </c>
      <c r="AE562">
        <v>21</v>
      </c>
      <c r="AF562">
        <v>141</v>
      </c>
      <c r="AI562" t="s">
        <v>1351</v>
      </c>
      <c r="AJ562" t="s">
        <v>1695</v>
      </c>
      <c r="AK562" t="s">
        <v>1347</v>
      </c>
      <c r="AL562" t="s">
        <v>1698</v>
      </c>
      <c r="AO562" t="s">
        <v>1745</v>
      </c>
      <c r="AP562" t="s">
        <v>1933</v>
      </c>
      <c r="AQ562" t="s">
        <v>1934</v>
      </c>
      <c r="AR562" t="s">
        <v>1471</v>
      </c>
      <c r="AT562">
        <v>50</v>
      </c>
      <c r="AZ562">
        <v>15</v>
      </c>
      <c r="BA562">
        <v>17</v>
      </c>
      <c r="BB562">
        <v>42</v>
      </c>
      <c r="BC562">
        <v>31</v>
      </c>
      <c r="BD562">
        <v>25</v>
      </c>
      <c r="BE562">
        <v>19</v>
      </c>
      <c r="BF562">
        <v>42</v>
      </c>
      <c r="BG562">
        <v>63</v>
      </c>
      <c r="BH562">
        <v>21</v>
      </c>
      <c r="BI562">
        <v>25</v>
      </c>
      <c r="BJ562" t="s">
        <v>1334</v>
      </c>
      <c r="BK562" t="s">
        <v>2</v>
      </c>
      <c r="BL562" t="s">
        <v>7</v>
      </c>
      <c r="BM562" t="s">
        <v>5</v>
      </c>
      <c r="BN562" t="s">
        <v>7</v>
      </c>
      <c r="BO562" t="s">
        <v>1480</v>
      </c>
      <c r="BP562">
        <v>1230</v>
      </c>
      <c r="BQ562">
        <v>145</v>
      </c>
      <c r="BR562">
        <v>155</v>
      </c>
      <c r="BS562" t="s">
        <v>1351</v>
      </c>
      <c r="BT562" t="s">
        <v>1397</v>
      </c>
      <c r="BU562" t="s">
        <v>1843</v>
      </c>
      <c r="BV562" t="s">
        <v>1844</v>
      </c>
      <c r="BW562" t="s">
        <v>1829</v>
      </c>
      <c r="BX562" t="s">
        <v>2087</v>
      </c>
      <c r="BY562" s="44" t="str">
        <f t="shared" si="8"/>
        <v>Show location</v>
      </c>
    </row>
    <row r="563" spans="1:77" x14ac:dyDescent="0.3">
      <c r="A563" s="51" t="s">
        <v>1487</v>
      </c>
      <c r="B563" t="s">
        <v>2650</v>
      </c>
      <c r="C563" t="s">
        <v>2647</v>
      </c>
      <c r="D563" t="s">
        <v>2648</v>
      </c>
      <c r="E563" t="s">
        <v>102</v>
      </c>
      <c r="F563" t="s">
        <v>1351</v>
      </c>
      <c r="G563" t="s">
        <v>1478</v>
      </c>
      <c r="H563" t="s">
        <v>1843</v>
      </c>
      <c r="I563" t="s">
        <v>1397</v>
      </c>
      <c r="J563" t="s">
        <v>1522</v>
      </c>
      <c r="K563" t="s">
        <v>1844</v>
      </c>
      <c r="L563" t="s">
        <v>665</v>
      </c>
      <c r="M563" t="s">
        <v>666</v>
      </c>
      <c r="N563" t="s">
        <v>1493</v>
      </c>
      <c r="O563">
        <v>11.80167</v>
      </c>
      <c r="P563">
        <v>27.55283</v>
      </c>
      <c r="Q563" t="s">
        <v>1</v>
      </c>
      <c r="R563" t="s">
        <v>95</v>
      </c>
      <c r="U563">
        <v>315</v>
      </c>
      <c r="V563">
        <v>1800</v>
      </c>
      <c r="Y563">
        <v>225</v>
      </c>
      <c r="Z563">
        <v>1350</v>
      </c>
      <c r="AE563">
        <v>90</v>
      </c>
      <c r="AF563">
        <v>450</v>
      </c>
      <c r="AI563" t="s">
        <v>1347</v>
      </c>
      <c r="AJ563" t="s">
        <v>1701</v>
      </c>
      <c r="AK563" t="s">
        <v>1351</v>
      </c>
      <c r="AL563" t="s">
        <v>1695</v>
      </c>
      <c r="AO563" t="s">
        <v>1745</v>
      </c>
      <c r="AP563" t="s">
        <v>1933</v>
      </c>
      <c r="AQ563" t="s">
        <v>1946</v>
      </c>
      <c r="AR563" t="s">
        <v>1471</v>
      </c>
      <c r="AX563">
        <v>315</v>
      </c>
      <c r="AZ563">
        <v>209</v>
      </c>
      <c r="BA563">
        <v>64</v>
      </c>
      <c r="BB563">
        <v>225</v>
      </c>
      <c r="BC563">
        <v>241</v>
      </c>
      <c r="BD563">
        <v>241</v>
      </c>
      <c r="BE563">
        <v>146</v>
      </c>
      <c r="BF563">
        <v>305</v>
      </c>
      <c r="BG563">
        <v>321</v>
      </c>
      <c r="BH563">
        <v>48</v>
      </c>
      <c r="BI563">
        <v>0</v>
      </c>
      <c r="BJ563" t="s">
        <v>1334</v>
      </c>
      <c r="BK563" t="s">
        <v>2</v>
      </c>
      <c r="BL563" t="s">
        <v>5</v>
      </c>
      <c r="BM563" t="s">
        <v>5</v>
      </c>
      <c r="BN563" t="s">
        <v>5</v>
      </c>
      <c r="BO563" t="s">
        <v>1472</v>
      </c>
      <c r="BP563">
        <v>530</v>
      </c>
      <c r="BQ563">
        <v>1028</v>
      </c>
      <c r="BR563">
        <v>772</v>
      </c>
      <c r="BS563" t="s">
        <v>1351</v>
      </c>
      <c r="BT563" t="s">
        <v>1397</v>
      </c>
      <c r="BU563" t="s">
        <v>1843</v>
      </c>
      <c r="BV563" t="s">
        <v>1844</v>
      </c>
      <c r="BW563" t="s">
        <v>1818</v>
      </c>
      <c r="BX563" t="s">
        <v>2136</v>
      </c>
      <c r="BY563" s="44" t="str">
        <f t="shared" si="8"/>
        <v>Show location</v>
      </c>
    </row>
    <row r="564" spans="1:77" x14ac:dyDescent="0.3">
      <c r="A564" s="51" t="s">
        <v>1502</v>
      </c>
      <c r="B564" t="s">
        <v>2650</v>
      </c>
      <c r="C564" t="s">
        <v>2647</v>
      </c>
      <c r="D564" t="s">
        <v>2648</v>
      </c>
      <c r="E564" t="s">
        <v>102</v>
      </c>
      <c r="F564" t="s">
        <v>1351</v>
      </c>
      <c r="G564" t="s">
        <v>1478</v>
      </c>
      <c r="H564" t="s">
        <v>1843</v>
      </c>
      <c r="I564" t="s">
        <v>1397</v>
      </c>
      <c r="J564" t="s">
        <v>1522</v>
      </c>
      <c r="K564" t="s">
        <v>1844</v>
      </c>
      <c r="L564" t="s">
        <v>667</v>
      </c>
      <c r="M564" t="s">
        <v>668</v>
      </c>
      <c r="N564" t="s">
        <v>1493</v>
      </c>
      <c r="O564">
        <v>11.54494</v>
      </c>
      <c r="P564">
        <v>27.550989999999999</v>
      </c>
      <c r="Q564" t="s">
        <v>1</v>
      </c>
      <c r="R564" t="s">
        <v>95</v>
      </c>
      <c r="U564">
        <v>268</v>
      </c>
      <c r="V564">
        <v>1616</v>
      </c>
      <c r="AA564">
        <v>113</v>
      </c>
      <c r="AB564">
        <v>677</v>
      </c>
      <c r="AE564">
        <v>155</v>
      </c>
      <c r="AF564">
        <v>939</v>
      </c>
      <c r="AI564" t="s">
        <v>1351</v>
      </c>
      <c r="AJ564" t="s">
        <v>1401</v>
      </c>
      <c r="AK564" t="s">
        <v>1351</v>
      </c>
      <c r="AL564" t="s">
        <v>1695</v>
      </c>
      <c r="AO564" t="s">
        <v>1745</v>
      </c>
      <c r="AP564" t="s">
        <v>1933</v>
      </c>
      <c r="AQ564" t="s">
        <v>1946</v>
      </c>
      <c r="AR564" t="s">
        <v>1471</v>
      </c>
      <c r="AT564">
        <v>262</v>
      </c>
      <c r="AX564">
        <v>6</v>
      </c>
      <c r="AZ564">
        <v>124</v>
      </c>
      <c r="BA564">
        <v>186</v>
      </c>
      <c r="BB564">
        <v>249</v>
      </c>
      <c r="BC564">
        <v>124</v>
      </c>
      <c r="BD564">
        <v>186</v>
      </c>
      <c r="BE564">
        <v>186</v>
      </c>
      <c r="BF564">
        <v>124</v>
      </c>
      <c r="BG564">
        <v>189</v>
      </c>
      <c r="BH564">
        <v>124</v>
      </c>
      <c r="BI564">
        <v>124</v>
      </c>
      <c r="BJ564" t="s">
        <v>1334</v>
      </c>
      <c r="BK564" t="s">
        <v>2</v>
      </c>
      <c r="BL564" t="s">
        <v>7</v>
      </c>
      <c r="BM564" t="s">
        <v>7</v>
      </c>
      <c r="BN564" t="s">
        <v>7</v>
      </c>
      <c r="BO564" t="s">
        <v>1472</v>
      </c>
      <c r="BP564">
        <v>1225</v>
      </c>
      <c r="BQ564">
        <v>807</v>
      </c>
      <c r="BR564">
        <v>809</v>
      </c>
      <c r="BS564" t="s">
        <v>1351</v>
      </c>
      <c r="BT564" t="s">
        <v>1397</v>
      </c>
      <c r="BU564" t="s">
        <v>1843</v>
      </c>
      <c r="BV564" t="s">
        <v>1844</v>
      </c>
      <c r="BW564" t="s">
        <v>1818</v>
      </c>
      <c r="BX564" t="s">
        <v>2042</v>
      </c>
      <c r="BY564" s="44" t="str">
        <f t="shared" si="8"/>
        <v>Show location</v>
      </c>
    </row>
    <row r="565" spans="1:77" x14ac:dyDescent="0.3">
      <c r="A565" s="51" t="s">
        <v>1514</v>
      </c>
      <c r="B565" t="s">
        <v>2650</v>
      </c>
      <c r="C565" t="s">
        <v>2647</v>
      </c>
      <c r="D565" t="s">
        <v>2648</v>
      </c>
      <c r="E565" t="s">
        <v>102</v>
      </c>
      <c r="F565" t="s">
        <v>1351</v>
      </c>
      <c r="G565" t="s">
        <v>1478</v>
      </c>
      <c r="H565" t="s">
        <v>1843</v>
      </c>
      <c r="I565" t="s">
        <v>1397</v>
      </c>
      <c r="J565" t="s">
        <v>1522</v>
      </c>
      <c r="K565" t="s">
        <v>1844</v>
      </c>
      <c r="L565" t="s">
        <v>669</v>
      </c>
      <c r="M565" t="s">
        <v>670</v>
      </c>
      <c r="N565" t="s">
        <v>1493</v>
      </c>
      <c r="O565">
        <v>12.034649999999999</v>
      </c>
      <c r="P565">
        <v>28.898589999999999</v>
      </c>
      <c r="Q565" t="s">
        <v>1</v>
      </c>
      <c r="R565" t="s">
        <v>95</v>
      </c>
      <c r="S565">
        <v>10</v>
      </c>
      <c r="T565">
        <v>46</v>
      </c>
      <c r="U565">
        <v>10</v>
      </c>
      <c r="V565">
        <v>40</v>
      </c>
      <c r="AA565">
        <v>10</v>
      </c>
      <c r="AB565">
        <v>40</v>
      </c>
      <c r="AI565" t="s">
        <v>1351</v>
      </c>
      <c r="AJ565" t="s">
        <v>1397</v>
      </c>
      <c r="AO565" t="s">
        <v>1745</v>
      </c>
      <c r="AP565" t="s">
        <v>1933</v>
      </c>
      <c r="AQ565" t="s">
        <v>1471</v>
      </c>
      <c r="AR565" t="s">
        <v>1471</v>
      </c>
      <c r="AT565">
        <v>10</v>
      </c>
      <c r="AZ565">
        <v>0</v>
      </c>
      <c r="BA565">
        <v>0</v>
      </c>
      <c r="BB565">
        <v>1</v>
      </c>
      <c r="BC565">
        <v>2</v>
      </c>
      <c r="BD565">
        <v>6</v>
      </c>
      <c r="BE565">
        <v>6</v>
      </c>
      <c r="BF565">
        <v>11</v>
      </c>
      <c r="BG565">
        <v>10</v>
      </c>
      <c r="BH565">
        <v>3</v>
      </c>
      <c r="BI565">
        <v>1</v>
      </c>
      <c r="BJ565" t="s">
        <v>1334</v>
      </c>
      <c r="BK565" t="s">
        <v>2</v>
      </c>
      <c r="BL565" t="s">
        <v>5</v>
      </c>
      <c r="BM565" t="s">
        <v>5</v>
      </c>
      <c r="BN565" t="s">
        <v>5</v>
      </c>
      <c r="BO565" t="s">
        <v>1509</v>
      </c>
      <c r="BP565">
        <v>1226</v>
      </c>
      <c r="BQ565">
        <v>21</v>
      </c>
      <c r="BR565">
        <v>19</v>
      </c>
      <c r="BS565" t="s">
        <v>1351</v>
      </c>
      <c r="BT565" t="s">
        <v>1694</v>
      </c>
      <c r="BU565" t="s">
        <v>1843</v>
      </c>
      <c r="BV565" t="s">
        <v>1857</v>
      </c>
      <c r="BW565" t="s">
        <v>1818</v>
      </c>
      <c r="BX565" t="s">
        <v>2121</v>
      </c>
      <c r="BY565" s="44" t="str">
        <f t="shared" si="8"/>
        <v>Show location</v>
      </c>
    </row>
    <row r="566" spans="1:77" x14ac:dyDescent="0.3">
      <c r="A566" s="51" t="s">
        <v>1518</v>
      </c>
      <c r="B566" t="s">
        <v>2650</v>
      </c>
      <c r="C566" t="s">
        <v>2647</v>
      </c>
      <c r="D566" t="s">
        <v>2648</v>
      </c>
      <c r="E566" t="s">
        <v>102</v>
      </c>
      <c r="F566" t="s">
        <v>1351</v>
      </c>
      <c r="G566" t="s">
        <v>1478</v>
      </c>
      <c r="H566" t="s">
        <v>1843</v>
      </c>
      <c r="I566" t="s">
        <v>1397</v>
      </c>
      <c r="J566" t="s">
        <v>1522</v>
      </c>
      <c r="K566" t="s">
        <v>1844</v>
      </c>
      <c r="L566" t="s">
        <v>85</v>
      </c>
      <c r="M566" t="s">
        <v>86</v>
      </c>
      <c r="N566" t="s">
        <v>1470</v>
      </c>
      <c r="O566">
        <v>12.18289</v>
      </c>
      <c r="P566">
        <v>28.132169999999999</v>
      </c>
      <c r="Q566" t="s">
        <v>1</v>
      </c>
      <c r="R566" t="s">
        <v>95</v>
      </c>
      <c r="S566">
        <v>3</v>
      </c>
      <c r="T566">
        <v>20</v>
      </c>
      <c r="U566">
        <v>6</v>
      </c>
      <c r="V566">
        <v>44</v>
      </c>
      <c r="Y566">
        <v>6</v>
      </c>
      <c r="Z566">
        <v>44</v>
      </c>
      <c r="AI566" t="s">
        <v>1351</v>
      </c>
      <c r="AJ566" t="s">
        <v>1397</v>
      </c>
      <c r="AO566" t="s">
        <v>1933</v>
      </c>
      <c r="AP566" t="s">
        <v>1471</v>
      </c>
      <c r="AQ566" t="s">
        <v>1471</v>
      </c>
      <c r="AR566" t="s">
        <v>1471</v>
      </c>
      <c r="AY566">
        <v>6</v>
      </c>
      <c r="AZ566">
        <v>0</v>
      </c>
      <c r="BA566">
        <v>0</v>
      </c>
      <c r="BB566">
        <v>2</v>
      </c>
      <c r="BC566">
        <v>5</v>
      </c>
      <c r="BD566">
        <v>9</v>
      </c>
      <c r="BE566">
        <v>8</v>
      </c>
      <c r="BF566">
        <v>8</v>
      </c>
      <c r="BG566">
        <v>8</v>
      </c>
      <c r="BH566">
        <v>3</v>
      </c>
      <c r="BI566">
        <v>1</v>
      </c>
      <c r="BJ566" t="s">
        <v>1334</v>
      </c>
      <c r="BK566" t="s">
        <v>2</v>
      </c>
      <c r="BL566" t="s">
        <v>5</v>
      </c>
      <c r="BM566" t="s">
        <v>5</v>
      </c>
      <c r="BN566" t="s">
        <v>5</v>
      </c>
      <c r="BO566" t="s">
        <v>1509</v>
      </c>
      <c r="BP566">
        <v>1504</v>
      </c>
      <c r="BQ566">
        <v>22</v>
      </c>
      <c r="BR566">
        <v>22</v>
      </c>
      <c r="BS566" t="s">
        <v>1351</v>
      </c>
      <c r="BT566" t="s">
        <v>1397</v>
      </c>
      <c r="BU566" t="s">
        <v>1843</v>
      </c>
      <c r="BV566" t="s">
        <v>1844</v>
      </c>
      <c r="BW566" t="s">
        <v>1818</v>
      </c>
      <c r="BX566" t="s">
        <v>2155</v>
      </c>
      <c r="BY566" s="44" t="str">
        <f t="shared" si="8"/>
        <v>Show location</v>
      </c>
    </row>
    <row r="567" spans="1:77" x14ac:dyDescent="0.3">
      <c r="A567" s="51" t="s">
        <v>1489</v>
      </c>
      <c r="B567" t="s">
        <v>2650</v>
      </c>
      <c r="C567" t="s">
        <v>2647</v>
      </c>
      <c r="D567" t="s">
        <v>2648</v>
      </c>
      <c r="E567" t="s">
        <v>102</v>
      </c>
      <c r="F567" t="s">
        <v>1351</v>
      </c>
      <c r="G567" t="s">
        <v>1478</v>
      </c>
      <c r="H567" t="s">
        <v>1843</v>
      </c>
      <c r="I567" t="s">
        <v>1397</v>
      </c>
      <c r="J567" t="s">
        <v>1522</v>
      </c>
      <c r="K567" t="s">
        <v>1844</v>
      </c>
      <c r="L567" t="s">
        <v>671</v>
      </c>
      <c r="M567" t="s">
        <v>672</v>
      </c>
      <c r="N567" t="s">
        <v>1470</v>
      </c>
      <c r="O567">
        <v>11.90757</v>
      </c>
      <c r="P567">
        <v>27.852219999999999</v>
      </c>
      <c r="Q567" t="s">
        <v>1</v>
      </c>
      <c r="R567" t="s">
        <v>95</v>
      </c>
      <c r="S567">
        <v>15</v>
      </c>
      <c r="T567">
        <v>105</v>
      </c>
      <c r="U567">
        <v>200</v>
      </c>
      <c r="V567">
        <v>1100</v>
      </c>
      <c r="AG567">
        <v>200</v>
      </c>
      <c r="AH567">
        <v>1100</v>
      </c>
      <c r="AI567" t="s">
        <v>1351</v>
      </c>
      <c r="AJ567" t="s">
        <v>1695</v>
      </c>
      <c r="AK567" t="s">
        <v>1346</v>
      </c>
      <c r="AL567" t="s">
        <v>1372</v>
      </c>
      <c r="AO567" t="s">
        <v>1745</v>
      </c>
      <c r="AP567" t="s">
        <v>1933</v>
      </c>
      <c r="AQ567" t="s">
        <v>1471</v>
      </c>
      <c r="AR567" t="s">
        <v>1471</v>
      </c>
      <c r="AY567">
        <v>200</v>
      </c>
      <c r="AZ567">
        <v>120</v>
      </c>
      <c r="BA567">
        <v>150</v>
      </c>
      <c r="BB567">
        <v>80</v>
      </c>
      <c r="BC567">
        <v>100</v>
      </c>
      <c r="BD567">
        <v>100</v>
      </c>
      <c r="BE567">
        <v>150</v>
      </c>
      <c r="BF567">
        <v>100</v>
      </c>
      <c r="BG567">
        <v>100</v>
      </c>
      <c r="BH567">
        <v>100</v>
      </c>
      <c r="BI567">
        <v>100</v>
      </c>
      <c r="BJ567" t="s">
        <v>1334</v>
      </c>
      <c r="BK567" t="s">
        <v>2</v>
      </c>
      <c r="BL567" t="s">
        <v>7</v>
      </c>
      <c r="BM567" t="s">
        <v>7</v>
      </c>
      <c r="BN567" t="s">
        <v>7</v>
      </c>
      <c r="BO567" t="s">
        <v>1480</v>
      </c>
      <c r="BP567">
        <v>1237</v>
      </c>
      <c r="BQ567">
        <v>500</v>
      </c>
      <c r="BR567">
        <v>600</v>
      </c>
      <c r="BS567" t="s">
        <v>1351</v>
      </c>
      <c r="BT567" t="s">
        <v>1397</v>
      </c>
      <c r="BU567" t="s">
        <v>1843</v>
      </c>
      <c r="BV567" t="s">
        <v>1844</v>
      </c>
      <c r="BW567" t="s">
        <v>1829</v>
      </c>
      <c r="BX567" t="s">
        <v>1977</v>
      </c>
      <c r="BY567" s="44" t="str">
        <f t="shared" si="8"/>
        <v>Show location</v>
      </c>
    </row>
    <row r="568" spans="1:77" x14ac:dyDescent="0.3">
      <c r="A568" s="51" t="s">
        <v>1501</v>
      </c>
      <c r="B568" t="s">
        <v>2650</v>
      </c>
      <c r="C568" t="s">
        <v>2647</v>
      </c>
      <c r="D568" t="s">
        <v>2648</v>
      </c>
      <c r="E568" t="s">
        <v>102</v>
      </c>
      <c r="F568" t="s">
        <v>1351</v>
      </c>
      <c r="G568" t="s">
        <v>1478</v>
      </c>
      <c r="H568" t="s">
        <v>1843</v>
      </c>
      <c r="I568" t="s">
        <v>1397</v>
      </c>
      <c r="J568" t="s">
        <v>1522</v>
      </c>
      <c r="K568" t="s">
        <v>1844</v>
      </c>
      <c r="L568" t="s">
        <v>673</v>
      </c>
      <c r="M568" t="s">
        <v>87</v>
      </c>
      <c r="N568" t="s">
        <v>1470</v>
      </c>
      <c r="O568">
        <v>11.585610000000001</v>
      </c>
      <c r="P568">
        <v>27.3629</v>
      </c>
      <c r="Q568" t="s">
        <v>1</v>
      </c>
      <c r="R568" t="s">
        <v>95</v>
      </c>
      <c r="S568">
        <v>305</v>
      </c>
      <c r="T568">
        <v>2095</v>
      </c>
      <c r="U568">
        <v>280</v>
      </c>
      <c r="V568">
        <v>1960</v>
      </c>
      <c r="Y568">
        <v>242</v>
      </c>
      <c r="Z568">
        <v>1732</v>
      </c>
      <c r="AE568">
        <v>38</v>
      </c>
      <c r="AF568">
        <v>228</v>
      </c>
      <c r="AI568" t="s">
        <v>1347</v>
      </c>
      <c r="AJ568" t="s">
        <v>1704</v>
      </c>
      <c r="AK568" t="s">
        <v>1347</v>
      </c>
      <c r="AL568" t="s">
        <v>1698</v>
      </c>
      <c r="AM568" t="s">
        <v>1351</v>
      </c>
      <c r="AN568" t="s">
        <v>1695</v>
      </c>
      <c r="AO568" t="s">
        <v>1745</v>
      </c>
      <c r="AP568" t="s">
        <v>1933</v>
      </c>
      <c r="AQ568" t="s">
        <v>1471</v>
      </c>
      <c r="AR568" t="s">
        <v>1471</v>
      </c>
      <c r="AT568">
        <v>280</v>
      </c>
      <c r="AZ568">
        <v>90</v>
      </c>
      <c r="BA568">
        <v>112</v>
      </c>
      <c r="BB568">
        <v>224</v>
      </c>
      <c r="BC568">
        <v>336</v>
      </c>
      <c r="BD568">
        <v>224</v>
      </c>
      <c r="BE568">
        <v>280</v>
      </c>
      <c r="BF568">
        <v>224</v>
      </c>
      <c r="BG568">
        <v>336</v>
      </c>
      <c r="BH568">
        <v>78</v>
      </c>
      <c r="BI568">
        <v>56</v>
      </c>
      <c r="BJ568" t="s">
        <v>1334</v>
      </c>
      <c r="BK568" t="s">
        <v>2</v>
      </c>
      <c r="BL568" t="s">
        <v>7</v>
      </c>
      <c r="BM568" t="s">
        <v>7</v>
      </c>
      <c r="BN568" t="s">
        <v>7</v>
      </c>
      <c r="BO568" t="s">
        <v>1480</v>
      </c>
      <c r="BP568">
        <v>1711</v>
      </c>
      <c r="BQ568">
        <v>840</v>
      </c>
      <c r="BR568">
        <v>1120</v>
      </c>
      <c r="BS568" t="s">
        <v>1351</v>
      </c>
      <c r="BT568" t="s">
        <v>1397</v>
      </c>
      <c r="BU568" t="s">
        <v>1843</v>
      </c>
      <c r="BV568" t="s">
        <v>1844</v>
      </c>
      <c r="BW568" t="s">
        <v>1818</v>
      </c>
      <c r="BX568" t="s">
        <v>2062</v>
      </c>
      <c r="BY568" s="44" t="str">
        <f t="shared" si="8"/>
        <v>Show location</v>
      </c>
    </row>
    <row r="569" spans="1:77" x14ac:dyDescent="0.3">
      <c r="A569" s="51" t="s">
        <v>1518</v>
      </c>
      <c r="B569" t="s">
        <v>2650</v>
      </c>
      <c r="C569" t="s">
        <v>2647</v>
      </c>
      <c r="D569" t="s">
        <v>2648</v>
      </c>
      <c r="E569" t="s">
        <v>102</v>
      </c>
      <c r="F569" t="s">
        <v>1351</v>
      </c>
      <c r="G569" t="s">
        <v>1478</v>
      </c>
      <c r="H569" t="s">
        <v>1843</v>
      </c>
      <c r="I569" t="s">
        <v>1397</v>
      </c>
      <c r="J569" t="s">
        <v>1522</v>
      </c>
      <c r="K569" t="s">
        <v>1844</v>
      </c>
      <c r="L569" t="s">
        <v>674</v>
      </c>
      <c r="M569" t="s">
        <v>88</v>
      </c>
      <c r="N569" t="s">
        <v>1470</v>
      </c>
      <c r="O569">
        <v>11.42013</v>
      </c>
      <c r="P569">
        <v>27.398240000000001</v>
      </c>
      <c r="Q569" t="s">
        <v>1</v>
      </c>
      <c r="R569" t="s">
        <v>95</v>
      </c>
      <c r="S569">
        <v>118</v>
      </c>
      <c r="T569">
        <v>742</v>
      </c>
      <c r="U569">
        <v>300</v>
      </c>
      <c r="V569">
        <v>1800</v>
      </c>
      <c r="Y569">
        <v>200</v>
      </c>
      <c r="Z569">
        <v>1200</v>
      </c>
      <c r="AE569">
        <v>100</v>
      </c>
      <c r="AF569">
        <v>600</v>
      </c>
      <c r="AI569" t="s">
        <v>1347</v>
      </c>
      <c r="AJ569" t="s">
        <v>1701</v>
      </c>
      <c r="AK569" t="s">
        <v>1346</v>
      </c>
      <c r="AL569" t="s">
        <v>1372</v>
      </c>
      <c r="AM569" t="s">
        <v>1351</v>
      </c>
      <c r="AN569" t="s">
        <v>1695</v>
      </c>
      <c r="AO569" t="s">
        <v>1745</v>
      </c>
      <c r="AP569" t="s">
        <v>1933</v>
      </c>
      <c r="AQ569" t="s">
        <v>1946</v>
      </c>
      <c r="AR569" t="s">
        <v>1471</v>
      </c>
      <c r="AT569">
        <v>300</v>
      </c>
      <c r="AZ569">
        <v>209</v>
      </c>
      <c r="BA569">
        <v>279</v>
      </c>
      <c r="BB569">
        <v>98</v>
      </c>
      <c r="BC569">
        <v>140</v>
      </c>
      <c r="BD569">
        <v>181</v>
      </c>
      <c r="BE569">
        <v>278</v>
      </c>
      <c r="BF569">
        <v>279</v>
      </c>
      <c r="BG569">
        <v>140</v>
      </c>
      <c r="BH569">
        <v>70</v>
      </c>
      <c r="BI569">
        <v>126</v>
      </c>
      <c r="BJ569" t="s">
        <v>1334</v>
      </c>
      <c r="BK569" t="s">
        <v>2</v>
      </c>
      <c r="BL569" t="s">
        <v>7</v>
      </c>
      <c r="BM569" t="s">
        <v>7</v>
      </c>
      <c r="BN569" t="s">
        <v>7</v>
      </c>
      <c r="BO569" t="s">
        <v>1472</v>
      </c>
      <c r="BP569">
        <v>542</v>
      </c>
      <c r="BQ569">
        <v>837</v>
      </c>
      <c r="BR569">
        <v>963</v>
      </c>
      <c r="BS569" t="s">
        <v>1351</v>
      </c>
      <c r="BT569" t="s">
        <v>1397</v>
      </c>
      <c r="BU569" t="s">
        <v>1843</v>
      </c>
      <c r="BV569" t="s">
        <v>1844</v>
      </c>
      <c r="BW569" t="s">
        <v>1818</v>
      </c>
      <c r="BX569" t="s">
        <v>2156</v>
      </c>
      <c r="BY569" s="44" t="str">
        <f t="shared" si="8"/>
        <v>Show location</v>
      </c>
    </row>
    <row r="570" spans="1:77" x14ac:dyDescent="0.3">
      <c r="A570" s="51" t="s">
        <v>1496</v>
      </c>
      <c r="B570" t="s">
        <v>2650</v>
      </c>
      <c r="C570" t="s">
        <v>2647</v>
      </c>
      <c r="D570" t="s">
        <v>2648</v>
      </c>
      <c r="E570" t="s">
        <v>102</v>
      </c>
      <c r="F570" t="s">
        <v>1351</v>
      </c>
      <c r="G570" t="s">
        <v>1478</v>
      </c>
      <c r="H570" t="s">
        <v>1843</v>
      </c>
      <c r="I570" t="s">
        <v>1397</v>
      </c>
      <c r="J570" t="s">
        <v>1522</v>
      </c>
      <c r="K570" t="s">
        <v>1844</v>
      </c>
      <c r="L570" t="s">
        <v>675</v>
      </c>
      <c r="M570" t="s">
        <v>676</v>
      </c>
      <c r="N570" t="s">
        <v>1493</v>
      </c>
      <c r="O570">
        <v>11.5648</v>
      </c>
      <c r="P570">
        <v>27.2681</v>
      </c>
      <c r="Q570" t="s">
        <v>1</v>
      </c>
      <c r="R570" t="s">
        <v>95</v>
      </c>
      <c r="S570">
        <v>33</v>
      </c>
      <c r="T570">
        <v>181</v>
      </c>
      <c r="U570">
        <v>4</v>
      </c>
      <c r="V570">
        <v>25</v>
      </c>
      <c r="AC570">
        <v>4</v>
      </c>
      <c r="AD570">
        <v>25</v>
      </c>
      <c r="AI570" t="s">
        <v>1347</v>
      </c>
      <c r="AJ570" t="s">
        <v>1701</v>
      </c>
      <c r="AO570" t="s">
        <v>1745</v>
      </c>
      <c r="AP570" t="s">
        <v>1933</v>
      </c>
      <c r="AQ570" t="s">
        <v>1934</v>
      </c>
      <c r="AR570" t="s">
        <v>1471</v>
      </c>
      <c r="AX570">
        <v>4</v>
      </c>
      <c r="AZ570">
        <v>2</v>
      </c>
      <c r="BA570">
        <v>1</v>
      </c>
      <c r="BB570">
        <v>3</v>
      </c>
      <c r="BC570">
        <v>2</v>
      </c>
      <c r="BD570">
        <v>2</v>
      </c>
      <c r="BE570">
        <v>2</v>
      </c>
      <c r="BF570">
        <v>4</v>
      </c>
      <c r="BG570">
        <v>4</v>
      </c>
      <c r="BH570">
        <v>3</v>
      </c>
      <c r="BI570">
        <v>2</v>
      </c>
      <c r="BJ570" t="s">
        <v>1334</v>
      </c>
      <c r="BK570" t="s">
        <v>42</v>
      </c>
      <c r="BL570" t="s">
        <v>5</v>
      </c>
      <c r="BM570" t="s">
        <v>5</v>
      </c>
      <c r="BN570" t="s">
        <v>7</v>
      </c>
      <c r="BO570" t="s">
        <v>1480</v>
      </c>
      <c r="BP570">
        <v>1229</v>
      </c>
      <c r="BQ570">
        <v>14</v>
      </c>
      <c r="BR570">
        <v>11</v>
      </c>
      <c r="BS570" t="s">
        <v>1351</v>
      </c>
      <c r="BT570" t="s">
        <v>1397</v>
      </c>
      <c r="BU570" t="s">
        <v>1814</v>
      </c>
      <c r="BV570" t="s">
        <v>1844</v>
      </c>
      <c r="BW570" t="s">
        <v>1816</v>
      </c>
      <c r="BX570" t="s">
        <v>2021</v>
      </c>
      <c r="BY570" s="44" t="str">
        <f t="shared" si="8"/>
        <v>Show location</v>
      </c>
    </row>
    <row r="571" spans="1:77" x14ac:dyDescent="0.3">
      <c r="A571" s="51" t="s">
        <v>1481</v>
      </c>
      <c r="B571" t="s">
        <v>2650</v>
      </c>
      <c r="C571" t="s">
        <v>2647</v>
      </c>
      <c r="D571" t="s">
        <v>2648</v>
      </c>
      <c r="E571" t="s">
        <v>102</v>
      </c>
      <c r="F571" t="s">
        <v>1351</v>
      </c>
      <c r="G571" t="s">
        <v>1478</v>
      </c>
      <c r="H571" t="s">
        <v>1843</v>
      </c>
      <c r="I571" t="s">
        <v>1397</v>
      </c>
      <c r="J571" t="s">
        <v>1522</v>
      </c>
      <c r="K571" t="s">
        <v>1844</v>
      </c>
      <c r="L571" t="s">
        <v>677</v>
      </c>
      <c r="M571" t="s">
        <v>678</v>
      </c>
      <c r="N571" t="s">
        <v>1470</v>
      </c>
      <c r="O571">
        <v>11.70679</v>
      </c>
      <c r="P571">
        <v>27.79241</v>
      </c>
      <c r="Q571" t="s">
        <v>1</v>
      </c>
      <c r="R571" t="s">
        <v>95</v>
      </c>
      <c r="S571">
        <v>38</v>
      </c>
      <c r="T571">
        <v>255</v>
      </c>
      <c r="U571">
        <v>50</v>
      </c>
      <c r="V571">
        <v>400</v>
      </c>
      <c r="Y571">
        <v>38</v>
      </c>
      <c r="Z571">
        <v>255</v>
      </c>
      <c r="AE571">
        <v>12</v>
      </c>
      <c r="AF571">
        <v>145</v>
      </c>
      <c r="AI571" t="s">
        <v>1351</v>
      </c>
      <c r="AJ571" t="s">
        <v>1695</v>
      </c>
      <c r="AK571" t="s">
        <v>1347</v>
      </c>
      <c r="AL571" t="s">
        <v>1698</v>
      </c>
      <c r="AO571" t="s">
        <v>1745</v>
      </c>
      <c r="AP571" t="s">
        <v>1933</v>
      </c>
      <c r="AQ571" t="s">
        <v>1471</v>
      </c>
      <c r="AR571" t="s">
        <v>1471</v>
      </c>
      <c r="AY571">
        <v>50</v>
      </c>
      <c r="AZ571">
        <v>33</v>
      </c>
      <c r="BA571">
        <v>26</v>
      </c>
      <c r="BB571">
        <v>66</v>
      </c>
      <c r="BC571">
        <v>33</v>
      </c>
      <c r="BD571">
        <v>50</v>
      </c>
      <c r="BE571">
        <v>26</v>
      </c>
      <c r="BF571">
        <v>66</v>
      </c>
      <c r="BG571">
        <v>66</v>
      </c>
      <c r="BH571">
        <v>17</v>
      </c>
      <c r="BI571">
        <v>17</v>
      </c>
      <c r="BJ571" t="s">
        <v>1334</v>
      </c>
      <c r="BK571" t="s">
        <v>2</v>
      </c>
      <c r="BL571" t="s">
        <v>7</v>
      </c>
      <c r="BM571" t="s">
        <v>7</v>
      </c>
      <c r="BN571" t="s">
        <v>7</v>
      </c>
      <c r="BO571" t="s">
        <v>1472</v>
      </c>
      <c r="BP571">
        <v>1239</v>
      </c>
      <c r="BQ571">
        <v>232</v>
      </c>
      <c r="BR571">
        <v>168</v>
      </c>
      <c r="BS571" t="s">
        <v>1351</v>
      </c>
      <c r="BT571" t="s">
        <v>1397</v>
      </c>
      <c r="BU571" t="s">
        <v>1843</v>
      </c>
      <c r="BV571" t="s">
        <v>1844</v>
      </c>
      <c r="BW571" t="s">
        <v>1818</v>
      </c>
      <c r="BX571" t="s">
        <v>2000</v>
      </c>
      <c r="BY571" s="44" t="str">
        <f t="shared" si="8"/>
        <v>Show location</v>
      </c>
    </row>
    <row r="572" spans="1:77" x14ac:dyDescent="0.3">
      <c r="A572" s="51" t="s">
        <v>1477</v>
      </c>
      <c r="B572" t="s">
        <v>2650</v>
      </c>
      <c r="C572" t="s">
        <v>2647</v>
      </c>
      <c r="D572" t="s">
        <v>2648</v>
      </c>
      <c r="E572" t="s">
        <v>102</v>
      </c>
      <c r="F572" t="s">
        <v>1351</v>
      </c>
      <c r="G572" t="s">
        <v>1478</v>
      </c>
      <c r="H572" t="s">
        <v>1843</v>
      </c>
      <c r="I572" t="s">
        <v>1397</v>
      </c>
      <c r="J572" t="s">
        <v>1522</v>
      </c>
      <c r="K572" t="s">
        <v>1844</v>
      </c>
      <c r="L572" t="s">
        <v>679</v>
      </c>
      <c r="M572" t="s">
        <v>680</v>
      </c>
      <c r="N572" t="s">
        <v>1470</v>
      </c>
      <c r="O572">
        <v>11.913959999999999</v>
      </c>
      <c r="P572">
        <v>27.851389999999999</v>
      </c>
      <c r="Q572" t="s">
        <v>1</v>
      </c>
      <c r="R572" t="s">
        <v>95</v>
      </c>
      <c r="S572">
        <v>20</v>
      </c>
      <c r="T572">
        <v>162</v>
      </c>
      <c r="U572">
        <v>150</v>
      </c>
      <c r="V572">
        <v>900</v>
      </c>
      <c r="AE572">
        <v>120</v>
      </c>
      <c r="AF572">
        <v>724</v>
      </c>
      <c r="AG572">
        <v>30</v>
      </c>
      <c r="AH572">
        <v>176</v>
      </c>
      <c r="AI572" t="s">
        <v>1351</v>
      </c>
      <c r="AJ572" t="s">
        <v>1695</v>
      </c>
      <c r="AK572" t="s">
        <v>1347</v>
      </c>
      <c r="AL572" t="s">
        <v>1704</v>
      </c>
      <c r="AO572" t="s">
        <v>1745</v>
      </c>
      <c r="AP572" t="s">
        <v>1933</v>
      </c>
      <c r="AQ572" t="s">
        <v>1471</v>
      </c>
      <c r="AR572" t="s">
        <v>1471</v>
      </c>
      <c r="AY572">
        <v>150</v>
      </c>
      <c r="AZ572">
        <v>113</v>
      </c>
      <c r="BA572">
        <v>135</v>
      </c>
      <c r="BB572">
        <v>75</v>
      </c>
      <c r="BC572">
        <v>90</v>
      </c>
      <c r="BD572">
        <v>75</v>
      </c>
      <c r="BE572">
        <v>111</v>
      </c>
      <c r="BF572">
        <v>120</v>
      </c>
      <c r="BG572">
        <v>113</v>
      </c>
      <c r="BH572">
        <v>38</v>
      </c>
      <c r="BI572">
        <v>30</v>
      </c>
      <c r="BJ572" t="s">
        <v>1334</v>
      </c>
      <c r="BK572" t="s">
        <v>2</v>
      </c>
      <c r="BL572" t="s">
        <v>7</v>
      </c>
      <c r="BM572" t="s">
        <v>7</v>
      </c>
      <c r="BN572" t="s">
        <v>7</v>
      </c>
      <c r="BO572" t="s">
        <v>1472</v>
      </c>
      <c r="BP572">
        <v>1240</v>
      </c>
      <c r="BQ572">
        <v>421</v>
      </c>
      <c r="BR572">
        <v>479</v>
      </c>
      <c r="BS572" t="s">
        <v>1351</v>
      </c>
      <c r="BT572" t="s">
        <v>1397</v>
      </c>
      <c r="BU572" t="s">
        <v>1843</v>
      </c>
      <c r="BV572" t="s">
        <v>1844</v>
      </c>
      <c r="BW572" t="s">
        <v>1829</v>
      </c>
      <c r="BX572" t="s">
        <v>1986</v>
      </c>
      <c r="BY572" s="44" t="str">
        <f t="shared" si="8"/>
        <v>Show location</v>
      </c>
    </row>
    <row r="573" spans="1:77" x14ac:dyDescent="0.3">
      <c r="A573" s="51" t="s">
        <v>1477</v>
      </c>
      <c r="B573" t="s">
        <v>2650</v>
      </c>
      <c r="C573" t="s">
        <v>2647</v>
      </c>
      <c r="D573" t="s">
        <v>2648</v>
      </c>
      <c r="E573" t="s">
        <v>102</v>
      </c>
      <c r="F573" t="s">
        <v>1351</v>
      </c>
      <c r="G573" t="s">
        <v>1478</v>
      </c>
      <c r="H573" t="s">
        <v>1843</v>
      </c>
      <c r="I573" t="s">
        <v>1397</v>
      </c>
      <c r="J573" t="s">
        <v>1522</v>
      </c>
      <c r="K573" t="s">
        <v>1844</v>
      </c>
      <c r="L573" t="s">
        <v>681</v>
      </c>
      <c r="M573" t="s">
        <v>682</v>
      </c>
      <c r="N573" t="s">
        <v>1470</v>
      </c>
      <c r="O573">
        <v>12.00469</v>
      </c>
      <c r="P573">
        <v>28.405259999999998</v>
      </c>
      <c r="Q573" t="s">
        <v>1</v>
      </c>
      <c r="R573" t="s">
        <v>95</v>
      </c>
      <c r="S573">
        <v>73</v>
      </c>
      <c r="T573">
        <v>439</v>
      </c>
      <c r="U573">
        <v>216</v>
      </c>
      <c r="V573">
        <v>1296</v>
      </c>
      <c r="Y573">
        <v>63</v>
      </c>
      <c r="Z573">
        <v>408</v>
      </c>
      <c r="AE573">
        <v>153</v>
      </c>
      <c r="AF573">
        <v>888</v>
      </c>
      <c r="AI573" t="s">
        <v>1346</v>
      </c>
      <c r="AJ573" t="s">
        <v>1372</v>
      </c>
      <c r="AK573" t="s">
        <v>1347</v>
      </c>
      <c r="AL573" t="s">
        <v>1698</v>
      </c>
      <c r="AM573" t="s">
        <v>1351</v>
      </c>
      <c r="AN573" t="s">
        <v>1364</v>
      </c>
      <c r="AO573" t="s">
        <v>1745</v>
      </c>
      <c r="AP573" t="s">
        <v>1933</v>
      </c>
      <c r="AQ573" t="s">
        <v>1946</v>
      </c>
      <c r="AR573" t="s">
        <v>1471</v>
      </c>
      <c r="AY573">
        <v>216</v>
      </c>
      <c r="AZ573">
        <v>94</v>
      </c>
      <c r="BA573">
        <v>118</v>
      </c>
      <c r="BB573">
        <v>141</v>
      </c>
      <c r="BC573">
        <v>177</v>
      </c>
      <c r="BD573">
        <v>141</v>
      </c>
      <c r="BE573">
        <v>155</v>
      </c>
      <c r="BF573">
        <v>94</v>
      </c>
      <c r="BG573">
        <v>141</v>
      </c>
      <c r="BH573">
        <v>82</v>
      </c>
      <c r="BI573">
        <v>153</v>
      </c>
      <c r="BJ573" t="s">
        <v>1334</v>
      </c>
      <c r="BK573" t="s">
        <v>2</v>
      </c>
      <c r="BL573" t="s">
        <v>7</v>
      </c>
      <c r="BM573" t="s">
        <v>7</v>
      </c>
      <c r="BN573" t="s">
        <v>7</v>
      </c>
      <c r="BO573" t="s">
        <v>1472</v>
      </c>
      <c r="BP573">
        <v>1236</v>
      </c>
      <c r="BQ573">
        <v>552</v>
      </c>
      <c r="BR573">
        <v>744</v>
      </c>
      <c r="BS573" t="s">
        <v>1351</v>
      </c>
      <c r="BT573" t="s">
        <v>1397</v>
      </c>
      <c r="BU573" t="s">
        <v>1843</v>
      </c>
      <c r="BV573" t="s">
        <v>1844</v>
      </c>
      <c r="BW573" t="s">
        <v>1818</v>
      </c>
      <c r="BX573" t="s">
        <v>1987</v>
      </c>
      <c r="BY573" s="44" t="str">
        <f t="shared" si="8"/>
        <v>Show location</v>
      </c>
    </row>
    <row r="574" spans="1:77" x14ac:dyDescent="0.3">
      <c r="A574" s="51" t="s">
        <v>1520</v>
      </c>
      <c r="B574" t="s">
        <v>2650</v>
      </c>
      <c r="C574" t="s">
        <v>2647</v>
      </c>
      <c r="D574" t="s">
        <v>2648</v>
      </c>
      <c r="E574" t="s">
        <v>102</v>
      </c>
      <c r="F574" t="s">
        <v>1351</v>
      </c>
      <c r="G574" t="s">
        <v>1478</v>
      </c>
      <c r="H574" t="s">
        <v>1843</v>
      </c>
      <c r="I574" t="s">
        <v>1397</v>
      </c>
      <c r="J574" t="s">
        <v>1522</v>
      </c>
      <c r="K574" t="s">
        <v>1844</v>
      </c>
      <c r="L574" t="s">
        <v>683</v>
      </c>
      <c r="M574" t="s">
        <v>89</v>
      </c>
      <c r="N574" t="s">
        <v>1470</v>
      </c>
      <c r="O574">
        <v>11.529680000000001</v>
      </c>
      <c r="P574">
        <v>27.30613</v>
      </c>
      <c r="Q574" t="s">
        <v>1</v>
      </c>
      <c r="R574" t="s">
        <v>95</v>
      </c>
      <c r="S574">
        <v>367</v>
      </c>
      <c r="T574">
        <v>1509</v>
      </c>
      <c r="U574">
        <v>651</v>
      </c>
      <c r="V574">
        <v>3968</v>
      </c>
      <c r="Y574">
        <v>136</v>
      </c>
      <c r="Z574">
        <v>968</v>
      </c>
      <c r="AE574">
        <v>515</v>
      </c>
      <c r="AF574">
        <v>3000</v>
      </c>
      <c r="AI574" t="s">
        <v>1347</v>
      </c>
      <c r="AJ574" t="s">
        <v>1701</v>
      </c>
      <c r="AK574" t="s">
        <v>1347</v>
      </c>
      <c r="AL574" t="s">
        <v>1698</v>
      </c>
      <c r="AM574" t="s">
        <v>1351</v>
      </c>
      <c r="AN574" t="s">
        <v>1695</v>
      </c>
      <c r="AO574" t="s">
        <v>1745</v>
      </c>
      <c r="AP574" t="s">
        <v>1933</v>
      </c>
      <c r="AQ574" t="s">
        <v>1946</v>
      </c>
      <c r="AR574" t="s">
        <v>1471</v>
      </c>
      <c r="AX574">
        <v>651</v>
      </c>
      <c r="AZ574">
        <v>167</v>
      </c>
      <c r="BA574">
        <v>111</v>
      </c>
      <c r="BB574">
        <v>760</v>
      </c>
      <c r="BC574">
        <v>185</v>
      </c>
      <c r="BD574">
        <v>1075</v>
      </c>
      <c r="BE574">
        <v>744</v>
      </c>
      <c r="BF574">
        <v>426</v>
      </c>
      <c r="BG574">
        <v>389</v>
      </c>
      <c r="BH574">
        <v>74</v>
      </c>
      <c r="BI574">
        <v>37</v>
      </c>
      <c r="BJ574" t="s">
        <v>1334</v>
      </c>
      <c r="BK574" t="s">
        <v>2</v>
      </c>
      <c r="BL574" t="s">
        <v>5</v>
      </c>
      <c r="BM574" t="s">
        <v>5</v>
      </c>
      <c r="BN574" t="s">
        <v>5</v>
      </c>
      <c r="BO574" t="s">
        <v>1480</v>
      </c>
      <c r="BP574">
        <v>1673</v>
      </c>
      <c r="BQ574">
        <v>2502</v>
      </c>
      <c r="BR574">
        <v>1466</v>
      </c>
      <c r="BS574" t="s">
        <v>1351</v>
      </c>
      <c r="BT574" t="s">
        <v>1397</v>
      </c>
      <c r="BU574" t="s">
        <v>1843</v>
      </c>
      <c r="BV574" t="s">
        <v>1844</v>
      </c>
      <c r="BW574" t="s">
        <v>1818</v>
      </c>
      <c r="BX574" t="s">
        <v>2178</v>
      </c>
      <c r="BY574" s="44" t="str">
        <f t="shared" si="8"/>
        <v>Show location</v>
      </c>
    </row>
    <row r="575" spans="1:77" x14ac:dyDescent="0.3">
      <c r="A575" s="51" t="s">
        <v>1508</v>
      </c>
      <c r="B575" t="s">
        <v>2650</v>
      </c>
      <c r="C575" t="s">
        <v>2647</v>
      </c>
      <c r="D575" t="s">
        <v>2648</v>
      </c>
      <c r="E575" t="s">
        <v>102</v>
      </c>
      <c r="F575" t="s">
        <v>1351</v>
      </c>
      <c r="G575" t="s">
        <v>1478</v>
      </c>
      <c r="H575" t="s">
        <v>1843</v>
      </c>
      <c r="I575" t="s">
        <v>1397</v>
      </c>
      <c r="J575" t="s">
        <v>1522</v>
      </c>
      <c r="K575" t="s">
        <v>1844</v>
      </c>
      <c r="L575" t="s">
        <v>684</v>
      </c>
      <c r="M575" t="s">
        <v>685</v>
      </c>
      <c r="N575" t="s">
        <v>1493</v>
      </c>
      <c r="O575">
        <v>12.00469</v>
      </c>
      <c r="P575">
        <v>28.405259999999998</v>
      </c>
      <c r="Q575" t="s">
        <v>1</v>
      </c>
      <c r="R575" t="s">
        <v>95</v>
      </c>
      <c r="U575">
        <v>15</v>
      </c>
      <c r="V575">
        <v>103</v>
      </c>
      <c r="AA575">
        <v>15</v>
      </c>
      <c r="AB575">
        <v>103</v>
      </c>
      <c r="AI575" t="s">
        <v>1351</v>
      </c>
      <c r="AJ575" t="s">
        <v>1397</v>
      </c>
      <c r="AK575" t="s">
        <v>1351</v>
      </c>
      <c r="AL575" t="s">
        <v>1695</v>
      </c>
      <c r="AO575" t="s">
        <v>1745</v>
      </c>
      <c r="AP575" t="s">
        <v>1933</v>
      </c>
      <c r="AQ575" t="s">
        <v>1946</v>
      </c>
      <c r="AR575" t="s">
        <v>1471</v>
      </c>
      <c r="AT575">
        <v>2</v>
      </c>
      <c r="AX575">
        <v>6</v>
      </c>
      <c r="AY575">
        <v>7</v>
      </c>
      <c r="AZ575">
        <v>5</v>
      </c>
      <c r="BA575">
        <v>4</v>
      </c>
      <c r="BB575">
        <v>5</v>
      </c>
      <c r="BC575">
        <v>10</v>
      </c>
      <c r="BD575">
        <v>14</v>
      </c>
      <c r="BE575">
        <v>20</v>
      </c>
      <c r="BF575">
        <v>17</v>
      </c>
      <c r="BG575">
        <v>19</v>
      </c>
      <c r="BH575">
        <v>5</v>
      </c>
      <c r="BI575">
        <v>4</v>
      </c>
      <c r="BJ575" t="s">
        <v>1334</v>
      </c>
      <c r="BK575" t="s">
        <v>2</v>
      </c>
      <c r="BL575" t="s">
        <v>5</v>
      </c>
      <c r="BM575" t="s">
        <v>5</v>
      </c>
      <c r="BN575" t="s">
        <v>5</v>
      </c>
      <c r="BO575" t="s">
        <v>1509</v>
      </c>
      <c r="BP575">
        <v>1227</v>
      </c>
      <c r="BQ575">
        <v>46</v>
      </c>
      <c r="BR575">
        <v>57</v>
      </c>
      <c r="BS575" t="s">
        <v>1351</v>
      </c>
      <c r="BT575" t="s">
        <v>1397</v>
      </c>
      <c r="BU575" t="s">
        <v>1843</v>
      </c>
      <c r="BV575" t="s">
        <v>1844</v>
      </c>
      <c r="BW575" t="s">
        <v>1818</v>
      </c>
      <c r="BX575" t="s">
        <v>2088</v>
      </c>
      <c r="BY575" s="44" t="str">
        <f t="shared" si="8"/>
        <v>Show location</v>
      </c>
    </row>
    <row r="576" spans="1:77" x14ac:dyDescent="0.3">
      <c r="A576" s="51" t="s">
        <v>1496</v>
      </c>
      <c r="B576" t="s">
        <v>2650</v>
      </c>
      <c r="C576" t="s">
        <v>2647</v>
      </c>
      <c r="D576" t="s">
        <v>2648</v>
      </c>
      <c r="E576" t="s">
        <v>102</v>
      </c>
      <c r="F576" t="s">
        <v>1351</v>
      </c>
      <c r="G576" t="s">
        <v>1478</v>
      </c>
      <c r="H576" t="s">
        <v>1843</v>
      </c>
      <c r="I576" t="s">
        <v>1398</v>
      </c>
      <c r="J576" t="s">
        <v>1500</v>
      </c>
      <c r="K576" t="s">
        <v>1860</v>
      </c>
      <c r="L576" t="s">
        <v>1211</v>
      </c>
      <c r="M576" t="s">
        <v>686</v>
      </c>
      <c r="N576" t="s">
        <v>1470</v>
      </c>
      <c r="O576">
        <v>13.066280000000001</v>
      </c>
      <c r="P576">
        <v>29.363630000000001</v>
      </c>
      <c r="Q576" t="s">
        <v>6</v>
      </c>
      <c r="R576" t="s">
        <v>1497</v>
      </c>
      <c r="S576">
        <v>8</v>
      </c>
      <c r="T576">
        <v>53</v>
      </c>
      <c r="U576">
        <v>20</v>
      </c>
      <c r="V576">
        <v>120</v>
      </c>
      <c r="AA576">
        <v>8</v>
      </c>
      <c r="AB576">
        <v>53</v>
      </c>
      <c r="AG576">
        <v>12</v>
      </c>
      <c r="AH576">
        <v>67</v>
      </c>
      <c r="AI576" t="s">
        <v>1350</v>
      </c>
      <c r="AJ576" t="s">
        <v>1692</v>
      </c>
      <c r="AK576" t="s">
        <v>1343</v>
      </c>
      <c r="AL576" t="s">
        <v>1697</v>
      </c>
      <c r="AM576" t="s">
        <v>1350</v>
      </c>
      <c r="AO576" t="s">
        <v>1933</v>
      </c>
      <c r="AP576" t="s">
        <v>1745</v>
      </c>
      <c r="AQ576" t="s">
        <v>1934</v>
      </c>
      <c r="AR576" t="s">
        <v>1471</v>
      </c>
      <c r="AY576">
        <v>20</v>
      </c>
      <c r="AZ576">
        <v>6</v>
      </c>
      <c r="BA576">
        <v>9</v>
      </c>
      <c r="BB576">
        <v>15</v>
      </c>
      <c r="BC576">
        <v>21</v>
      </c>
      <c r="BD576">
        <v>10</v>
      </c>
      <c r="BE576">
        <v>15</v>
      </c>
      <c r="BF576">
        <v>18</v>
      </c>
      <c r="BG576">
        <v>22</v>
      </c>
      <c r="BH576">
        <v>2</v>
      </c>
      <c r="BI576">
        <v>2</v>
      </c>
      <c r="BJ576" t="s">
        <v>1676</v>
      </c>
      <c r="BK576" t="s">
        <v>2</v>
      </c>
      <c r="BL576" t="s">
        <v>7</v>
      </c>
      <c r="BM576" t="s">
        <v>7</v>
      </c>
      <c r="BN576" t="s">
        <v>7</v>
      </c>
      <c r="BO576" t="s">
        <v>1480</v>
      </c>
      <c r="BP576">
        <v>429</v>
      </c>
      <c r="BQ576">
        <v>51</v>
      </c>
      <c r="BR576">
        <v>69</v>
      </c>
      <c r="BS576" t="s">
        <v>1351</v>
      </c>
      <c r="BT576" t="s">
        <v>1398</v>
      </c>
      <c r="BU576" t="s">
        <v>1843</v>
      </c>
      <c r="BV576" t="s">
        <v>1860</v>
      </c>
      <c r="BW576" t="s">
        <v>1818</v>
      </c>
      <c r="BX576" t="s">
        <v>2022</v>
      </c>
      <c r="BY576" s="44" t="str">
        <f t="shared" si="8"/>
        <v>Show location</v>
      </c>
    </row>
    <row r="577" spans="1:77" x14ac:dyDescent="0.3">
      <c r="A577" s="51" t="s">
        <v>1521</v>
      </c>
      <c r="B577" t="s">
        <v>2650</v>
      </c>
      <c r="C577" t="s">
        <v>2647</v>
      </c>
      <c r="D577" t="s">
        <v>2648</v>
      </c>
      <c r="E577" t="s">
        <v>102</v>
      </c>
      <c r="F577" t="s">
        <v>1351</v>
      </c>
      <c r="G577" t="s">
        <v>1478</v>
      </c>
      <c r="H577" t="s">
        <v>1843</v>
      </c>
      <c r="I577" t="s">
        <v>1398</v>
      </c>
      <c r="J577" t="s">
        <v>1500</v>
      </c>
      <c r="K577" t="s">
        <v>1860</v>
      </c>
      <c r="L577" t="s">
        <v>1212</v>
      </c>
      <c r="M577" t="s">
        <v>687</v>
      </c>
      <c r="N577" t="s">
        <v>1470</v>
      </c>
      <c r="O577">
        <v>13.73306</v>
      </c>
      <c r="P577">
        <v>28.67709</v>
      </c>
      <c r="Q577" t="s">
        <v>1</v>
      </c>
      <c r="R577" t="s">
        <v>95</v>
      </c>
      <c r="S577">
        <v>21</v>
      </c>
      <c r="T577">
        <v>148</v>
      </c>
      <c r="U577">
        <v>34</v>
      </c>
      <c r="V577">
        <v>210</v>
      </c>
      <c r="Y577">
        <v>34</v>
      </c>
      <c r="Z577">
        <v>210</v>
      </c>
      <c r="AI577" t="s">
        <v>1343</v>
      </c>
      <c r="AJ577" t="s">
        <v>1697</v>
      </c>
      <c r="AK577" t="s">
        <v>1346</v>
      </c>
      <c r="AO577" t="s">
        <v>1933</v>
      </c>
      <c r="AP577" t="s">
        <v>1745</v>
      </c>
      <c r="AQ577" t="s">
        <v>1934</v>
      </c>
      <c r="AR577" t="s">
        <v>1471</v>
      </c>
      <c r="AY577">
        <v>34</v>
      </c>
      <c r="AZ577">
        <v>4</v>
      </c>
      <c r="BA577">
        <v>5</v>
      </c>
      <c r="BB577">
        <v>23</v>
      </c>
      <c r="BC577">
        <v>18</v>
      </c>
      <c r="BD577">
        <v>12</v>
      </c>
      <c r="BE577">
        <v>8</v>
      </c>
      <c r="BF577">
        <v>63</v>
      </c>
      <c r="BG577">
        <v>65</v>
      </c>
      <c r="BH577">
        <v>7</v>
      </c>
      <c r="BI577">
        <v>5</v>
      </c>
      <c r="BJ577" t="s">
        <v>1334</v>
      </c>
      <c r="BK577" t="s">
        <v>2</v>
      </c>
      <c r="BL577" t="s">
        <v>7</v>
      </c>
      <c r="BM577" t="s">
        <v>5</v>
      </c>
      <c r="BN577" t="s">
        <v>5</v>
      </c>
      <c r="BO577" t="s">
        <v>1472</v>
      </c>
      <c r="BP577">
        <v>580</v>
      </c>
      <c r="BQ577">
        <v>109</v>
      </c>
      <c r="BR577">
        <v>101</v>
      </c>
      <c r="BS577" t="s">
        <v>1351</v>
      </c>
      <c r="BT577" t="s">
        <v>1398</v>
      </c>
      <c r="BU577" t="s">
        <v>1814</v>
      </c>
      <c r="BV577" t="s">
        <v>1860</v>
      </c>
      <c r="BW577" t="s">
        <v>1816</v>
      </c>
      <c r="BX577" t="s">
        <v>2209</v>
      </c>
      <c r="BY577" s="44" t="str">
        <f t="shared" si="8"/>
        <v>Show location</v>
      </c>
    </row>
    <row r="578" spans="1:77" x14ac:dyDescent="0.3">
      <c r="A578" s="51" t="s">
        <v>1502</v>
      </c>
      <c r="B578" t="s">
        <v>2650</v>
      </c>
      <c r="C578" t="s">
        <v>2647</v>
      </c>
      <c r="D578" t="s">
        <v>2648</v>
      </c>
      <c r="E578" t="s">
        <v>102</v>
      </c>
      <c r="F578" t="s">
        <v>1351</v>
      </c>
      <c r="G578" t="s">
        <v>1478</v>
      </c>
      <c r="H578" t="s">
        <v>1843</v>
      </c>
      <c r="I578" t="s">
        <v>1399</v>
      </c>
      <c r="J578" t="s">
        <v>1488</v>
      </c>
      <c r="K578" t="s">
        <v>1855</v>
      </c>
      <c r="L578" t="s">
        <v>98</v>
      </c>
      <c r="M578" t="s">
        <v>90</v>
      </c>
      <c r="N578" t="s">
        <v>1470</v>
      </c>
      <c r="O578">
        <v>11.444000000000001</v>
      </c>
      <c r="P578">
        <v>28.3262</v>
      </c>
      <c r="Q578" t="s">
        <v>1</v>
      </c>
      <c r="R578" t="s">
        <v>95</v>
      </c>
      <c r="S578">
        <v>205</v>
      </c>
      <c r="T578">
        <v>1246</v>
      </c>
      <c r="U578">
        <v>70</v>
      </c>
      <c r="V578">
        <v>300</v>
      </c>
      <c r="W578">
        <v>23</v>
      </c>
      <c r="X578">
        <v>125</v>
      </c>
      <c r="AA578">
        <v>47</v>
      </c>
      <c r="AB578">
        <v>175</v>
      </c>
      <c r="AI578" t="s">
        <v>1351</v>
      </c>
      <c r="AJ578" t="s">
        <v>1694</v>
      </c>
      <c r="AK578" t="s">
        <v>1351</v>
      </c>
      <c r="AL578" t="s">
        <v>1399</v>
      </c>
      <c r="AM578" t="s">
        <v>1351</v>
      </c>
      <c r="AN578" t="s">
        <v>1401</v>
      </c>
      <c r="AO578" t="s">
        <v>1933</v>
      </c>
      <c r="AP578" t="s">
        <v>1939</v>
      </c>
      <c r="AQ578" t="s">
        <v>1946</v>
      </c>
      <c r="AR578" t="s">
        <v>1471</v>
      </c>
      <c r="AX578">
        <v>70</v>
      </c>
      <c r="AZ578">
        <v>5</v>
      </c>
      <c r="BA578">
        <v>5</v>
      </c>
      <c r="BB578">
        <v>18</v>
      </c>
      <c r="BC578">
        <v>27</v>
      </c>
      <c r="BD578">
        <v>80</v>
      </c>
      <c r="BE578">
        <v>65</v>
      </c>
      <c r="BF578">
        <v>41</v>
      </c>
      <c r="BG578">
        <v>45</v>
      </c>
      <c r="BH578">
        <v>9</v>
      </c>
      <c r="BI578">
        <v>5</v>
      </c>
      <c r="BJ578" t="s">
        <v>1334</v>
      </c>
      <c r="BK578" t="s">
        <v>2</v>
      </c>
      <c r="BL578" t="s">
        <v>5</v>
      </c>
      <c r="BM578" t="s">
        <v>5</v>
      </c>
      <c r="BN578" t="s">
        <v>5</v>
      </c>
      <c r="BO578" t="s">
        <v>1472</v>
      </c>
      <c r="BP578">
        <v>536</v>
      </c>
      <c r="BQ578">
        <v>153</v>
      </c>
      <c r="BR578">
        <v>147</v>
      </c>
      <c r="BS578" t="s">
        <v>1351</v>
      </c>
      <c r="BT578" t="s">
        <v>1399</v>
      </c>
      <c r="BU578" t="s">
        <v>1814</v>
      </c>
      <c r="BV578" t="s">
        <v>1855</v>
      </c>
      <c r="BW578" t="s">
        <v>1816</v>
      </c>
      <c r="BX578" t="s">
        <v>2043</v>
      </c>
      <c r="BY578" s="44" t="str">
        <f t="shared" ref="BY578:BY641" si="9">HYPERLINK(CONCATENATE("http://maps.google.com/?t=k&amp;q=",O579,",",P579),"Show location")</f>
        <v>Show location</v>
      </c>
    </row>
    <row r="579" spans="1:77" x14ac:dyDescent="0.3">
      <c r="A579" s="51" t="s">
        <v>1496</v>
      </c>
      <c r="B579" t="s">
        <v>2650</v>
      </c>
      <c r="C579" t="s">
        <v>2647</v>
      </c>
      <c r="D579" t="s">
        <v>2648</v>
      </c>
      <c r="E579" t="s">
        <v>102</v>
      </c>
      <c r="F579" t="s">
        <v>1351</v>
      </c>
      <c r="G579" t="s">
        <v>1478</v>
      </c>
      <c r="H579" t="s">
        <v>1843</v>
      </c>
      <c r="I579" t="s">
        <v>1399</v>
      </c>
      <c r="J579" t="s">
        <v>1488</v>
      </c>
      <c r="K579" t="s">
        <v>1855</v>
      </c>
      <c r="L579" t="s">
        <v>1213</v>
      </c>
      <c r="M579" t="s">
        <v>688</v>
      </c>
      <c r="N579" t="s">
        <v>1470</v>
      </c>
      <c r="O579">
        <v>11.223739999999999</v>
      </c>
      <c r="P579">
        <v>29.049800000000001</v>
      </c>
      <c r="Q579" t="s">
        <v>1</v>
      </c>
      <c r="R579" t="s">
        <v>95</v>
      </c>
      <c r="S579">
        <v>138</v>
      </c>
      <c r="T579">
        <v>710</v>
      </c>
      <c r="U579">
        <v>33</v>
      </c>
      <c r="V579">
        <v>126</v>
      </c>
      <c r="Y579">
        <v>33</v>
      </c>
      <c r="Z579">
        <v>126</v>
      </c>
      <c r="AI579" t="s">
        <v>1351</v>
      </c>
      <c r="AJ579" t="s">
        <v>1399</v>
      </c>
      <c r="AO579" t="s">
        <v>1933</v>
      </c>
      <c r="AP579" t="s">
        <v>1745</v>
      </c>
      <c r="AQ579" t="s">
        <v>1946</v>
      </c>
      <c r="AR579" t="s">
        <v>1471</v>
      </c>
      <c r="AY579">
        <v>33</v>
      </c>
      <c r="AZ579">
        <v>5</v>
      </c>
      <c r="BA579">
        <v>7</v>
      </c>
      <c r="BB579">
        <v>9</v>
      </c>
      <c r="BC579">
        <v>15</v>
      </c>
      <c r="BD579">
        <v>11</v>
      </c>
      <c r="BE579">
        <v>18</v>
      </c>
      <c r="BF579">
        <v>27</v>
      </c>
      <c r="BG579">
        <v>27</v>
      </c>
      <c r="BH579">
        <v>3</v>
      </c>
      <c r="BI579">
        <v>4</v>
      </c>
      <c r="BJ579" t="s">
        <v>1334</v>
      </c>
      <c r="BK579" t="s">
        <v>2</v>
      </c>
      <c r="BL579" t="s">
        <v>5</v>
      </c>
      <c r="BM579" t="s">
        <v>5</v>
      </c>
      <c r="BN579" t="s">
        <v>5</v>
      </c>
      <c r="BO579" t="s">
        <v>1472</v>
      </c>
      <c r="BP579">
        <v>544</v>
      </c>
      <c r="BQ579">
        <v>55</v>
      </c>
      <c r="BR579">
        <v>71</v>
      </c>
      <c r="BS579" t="s">
        <v>1351</v>
      </c>
      <c r="BT579" t="s">
        <v>1399</v>
      </c>
      <c r="BU579" t="s">
        <v>1814</v>
      </c>
      <c r="BV579" t="s">
        <v>1855</v>
      </c>
      <c r="BW579" t="s">
        <v>1816</v>
      </c>
      <c r="BX579" t="s">
        <v>2023</v>
      </c>
      <c r="BY579" s="44" t="str">
        <f t="shared" si="9"/>
        <v>Show location</v>
      </c>
    </row>
    <row r="580" spans="1:77" x14ac:dyDescent="0.3">
      <c r="A580" s="51" t="s">
        <v>1481</v>
      </c>
      <c r="B580" t="s">
        <v>2650</v>
      </c>
      <c r="C580" t="s">
        <v>2647</v>
      </c>
      <c r="D580" t="s">
        <v>2648</v>
      </c>
      <c r="E580" t="s">
        <v>102</v>
      </c>
      <c r="F580" t="s">
        <v>1351</v>
      </c>
      <c r="G580" t="s">
        <v>1478</v>
      </c>
      <c r="H580" t="s">
        <v>1843</v>
      </c>
      <c r="I580" t="s">
        <v>1399</v>
      </c>
      <c r="J580" t="s">
        <v>1488</v>
      </c>
      <c r="K580" t="s">
        <v>1855</v>
      </c>
      <c r="L580" t="s">
        <v>1214</v>
      </c>
      <c r="M580" t="s">
        <v>689</v>
      </c>
      <c r="N580" t="s">
        <v>1470</v>
      </c>
      <c r="O580">
        <v>11.23719</v>
      </c>
      <c r="P580">
        <v>29.435739999999999</v>
      </c>
      <c r="Q580" t="s">
        <v>1</v>
      </c>
      <c r="R580" t="s">
        <v>95</v>
      </c>
      <c r="S580">
        <v>80</v>
      </c>
      <c r="T580">
        <v>350</v>
      </c>
      <c r="U580">
        <v>120</v>
      </c>
      <c r="V580">
        <v>590</v>
      </c>
      <c r="AA580">
        <v>80</v>
      </c>
      <c r="AB580">
        <v>350</v>
      </c>
      <c r="AE580">
        <v>40</v>
      </c>
      <c r="AF580">
        <v>240</v>
      </c>
      <c r="AI580" t="s">
        <v>1351</v>
      </c>
      <c r="AJ580" t="s">
        <v>1399</v>
      </c>
      <c r="AK580" t="s">
        <v>1350</v>
      </c>
      <c r="AL580" t="s">
        <v>1795</v>
      </c>
      <c r="AO580" t="s">
        <v>1745</v>
      </c>
      <c r="AP580" t="s">
        <v>1933</v>
      </c>
      <c r="AQ580" t="s">
        <v>1946</v>
      </c>
      <c r="AR580" t="s">
        <v>1471</v>
      </c>
      <c r="AY580">
        <v>120</v>
      </c>
      <c r="AZ580">
        <v>21</v>
      </c>
      <c r="BA580">
        <v>16</v>
      </c>
      <c r="BB580">
        <v>57</v>
      </c>
      <c r="BC580">
        <v>94</v>
      </c>
      <c r="BD580">
        <v>73</v>
      </c>
      <c r="BE580">
        <v>83</v>
      </c>
      <c r="BF580">
        <v>99</v>
      </c>
      <c r="BG580">
        <v>110</v>
      </c>
      <c r="BH580">
        <v>16</v>
      </c>
      <c r="BI580">
        <v>21</v>
      </c>
      <c r="BJ580" t="s">
        <v>1334</v>
      </c>
      <c r="BK580" t="s">
        <v>2</v>
      </c>
      <c r="BL580" t="s">
        <v>5</v>
      </c>
      <c r="BM580" t="s">
        <v>5</v>
      </c>
      <c r="BN580" t="s">
        <v>5</v>
      </c>
      <c r="BO580" t="s">
        <v>1472</v>
      </c>
      <c r="BP580">
        <v>548</v>
      </c>
      <c r="BQ580">
        <v>266</v>
      </c>
      <c r="BR580">
        <v>324</v>
      </c>
      <c r="BS580" t="s">
        <v>1351</v>
      </c>
      <c r="BT580" t="s">
        <v>1399</v>
      </c>
      <c r="BU580" t="s">
        <v>1843</v>
      </c>
      <c r="BV580" t="s">
        <v>1855</v>
      </c>
      <c r="BW580" t="s">
        <v>1818</v>
      </c>
      <c r="BX580" t="s">
        <v>2001</v>
      </c>
      <c r="BY580" s="44" t="str">
        <f t="shared" si="9"/>
        <v>Show location</v>
      </c>
    </row>
    <row r="581" spans="1:77" x14ac:dyDescent="0.3">
      <c r="A581" s="51" t="s">
        <v>1530</v>
      </c>
      <c r="B581" t="s">
        <v>2650</v>
      </c>
      <c r="C581" t="s">
        <v>2647</v>
      </c>
      <c r="D581" t="s">
        <v>2648</v>
      </c>
      <c r="E581" t="s">
        <v>102</v>
      </c>
      <c r="F581" t="s">
        <v>1351</v>
      </c>
      <c r="G581" t="s">
        <v>1478</v>
      </c>
      <c r="H581" t="s">
        <v>1843</v>
      </c>
      <c r="I581" t="s">
        <v>1399</v>
      </c>
      <c r="J581" t="s">
        <v>1488</v>
      </c>
      <c r="K581" t="s">
        <v>1855</v>
      </c>
      <c r="L581" t="s">
        <v>1215</v>
      </c>
      <c r="M581" t="s">
        <v>690</v>
      </c>
      <c r="N581" t="s">
        <v>1493</v>
      </c>
      <c r="O581">
        <v>11.30433</v>
      </c>
      <c r="P581">
        <v>28.533750000000001</v>
      </c>
      <c r="Q581" t="s">
        <v>1</v>
      </c>
      <c r="R581" t="s">
        <v>95</v>
      </c>
      <c r="S581">
        <v>70</v>
      </c>
      <c r="T581">
        <v>300</v>
      </c>
      <c r="U581">
        <v>347</v>
      </c>
      <c r="V581">
        <v>2082</v>
      </c>
      <c r="Y581">
        <v>170</v>
      </c>
      <c r="Z581">
        <v>1020</v>
      </c>
      <c r="AC581">
        <v>35</v>
      </c>
      <c r="AD581">
        <v>210</v>
      </c>
      <c r="AE581">
        <v>115</v>
      </c>
      <c r="AF581">
        <v>690</v>
      </c>
      <c r="AG581">
        <v>27</v>
      </c>
      <c r="AH581">
        <v>162</v>
      </c>
      <c r="AI581" t="s">
        <v>1351</v>
      </c>
      <c r="AJ581" t="s">
        <v>1399</v>
      </c>
      <c r="AO581" t="s">
        <v>1933</v>
      </c>
      <c r="AP581" t="s">
        <v>1946</v>
      </c>
      <c r="AQ581" t="s">
        <v>1471</v>
      </c>
      <c r="AR581" t="s">
        <v>1471</v>
      </c>
      <c r="AX581">
        <v>347</v>
      </c>
      <c r="AZ581">
        <v>61</v>
      </c>
      <c r="BA581">
        <v>76</v>
      </c>
      <c r="BB581">
        <v>46</v>
      </c>
      <c r="BC581">
        <v>61</v>
      </c>
      <c r="BD581">
        <v>213</v>
      </c>
      <c r="BE581">
        <v>378</v>
      </c>
      <c r="BF581">
        <v>456</v>
      </c>
      <c r="BG581">
        <v>365</v>
      </c>
      <c r="BH581">
        <v>350</v>
      </c>
      <c r="BI581">
        <v>76</v>
      </c>
      <c r="BJ581" t="s">
        <v>1334</v>
      </c>
      <c r="BK581" t="s">
        <v>2</v>
      </c>
      <c r="BL581" t="s">
        <v>5</v>
      </c>
      <c r="BM581" t="s">
        <v>5</v>
      </c>
      <c r="BN581" t="s">
        <v>5</v>
      </c>
      <c r="BO581" t="s">
        <v>1472</v>
      </c>
      <c r="BP581">
        <v>538</v>
      </c>
      <c r="BQ581">
        <v>1126</v>
      </c>
      <c r="BR581">
        <v>956</v>
      </c>
      <c r="BS581" t="s">
        <v>1351</v>
      </c>
      <c r="BT581" t="s">
        <v>1399</v>
      </c>
      <c r="BU581" t="s">
        <v>1843</v>
      </c>
      <c r="BV581" t="s">
        <v>1855</v>
      </c>
      <c r="BW581" t="s">
        <v>1829</v>
      </c>
      <c r="BX581" t="s">
        <v>2229</v>
      </c>
      <c r="BY581" s="44" t="str">
        <f t="shared" si="9"/>
        <v>Show location</v>
      </c>
    </row>
    <row r="582" spans="1:77" x14ac:dyDescent="0.3">
      <c r="A582" s="51" t="s">
        <v>1487</v>
      </c>
      <c r="B582" t="s">
        <v>2650</v>
      </c>
      <c r="C582" t="s">
        <v>2647</v>
      </c>
      <c r="D582" t="s">
        <v>2648</v>
      </c>
      <c r="E582" t="s">
        <v>102</v>
      </c>
      <c r="F582" t="s">
        <v>1351</v>
      </c>
      <c r="G582" t="s">
        <v>1478</v>
      </c>
      <c r="H582" t="s">
        <v>1843</v>
      </c>
      <c r="I582" t="s">
        <v>1399</v>
      </c>
      <c r="J582" t="s">
        <v>1488</v>
      </c>
      <c r="K582" t="s">
        <v>1855</v>
      </c>
      <c r="L582" t="s">
        <v>1216</v>
      </c>
      <c r="M582" t="s">
        <v>691</v>
      </c>
      <c r="N582" t="s">
        <v>1470</v>
      </c>
      <c r="Q582" t="s">
        <v>1</v>
      </c>
      <c r="R582" t="s">
        <v>95</v>
      </c>
      <c r="S582">
        <v>81</v>
      </c>
      <c r="T582">
        <v>405</v>
      </c>
      <c r="U582">
        <v>231</v>
      </c>
      <c r="V582">
        <v>1305</v>
      </c>
      <c r="Y582">
        <v>81</v>
      </c>
      <c r="Z582">
        <v>405</v>
      </c>
      <c r="AE582">
        <v>150</v>
      </c>
      <c r="AF582">
        <v>900</v>
      </c>
      <c r="AI582" t="s">
        <v>1351</v>
      </c>
      <c r="AJ582" t="s">
        <v>1399</v>
      </c>
      <c r="AO582" t="s">
        <v>1745</v>
      </c>
      <c r="AP582" t="s">
        <v>1939</v>
      </c>
      <c r="AQ582" t="s">
        <v>1946</v>
      </c>
      <c r="AR582" t="s">
        <v>1471</v>
      </c>
      <c r="AT582">
        <v>231</v>
      </c>
      <c r="AZ582">
        <v>46</v>
      </c>
      <c r="BA582">
        <v>92</v>
      </c>
      <c r="BB582">
        <v>57</v>
      </c>
      <c r="BC582">
        <v>206</v>
      </c>
      <c r="BD582">
        <v>172</v>
      </c>
      <c r="BE582">
        <v>193</v>
      </c>
      <c r="BF582">
        <v>195</v>
      </c>
      <c r="BG582">
        <v>195</v>
      </c>
      <c r="BH582">
        <v>92</v>
      </c>
      <c r="BI582">
        <v>57</v>
      </c>
      <c r="BJ582" t="s">
        <v>1334</v>
      </c>
      <c r="BK582" t="s">
        <v>2</v>
      </c>
      <c r="BL582" t="s">
        <v>5</v>
      </c>
      <c r="BM582" t="s">
        <v>5</v>
      </c>
      <c r="BN582" t="s">
        <v>5</v>
      </c>
      <c r="BO582" t="s">
        <v>1472</v>
      </c>
      <c r="BP582">
        <v>547</v>
      </c>
      <c r="BQ582">
        <v>562</v>
      </c>
      <c r="BR582">
        <v>743</v>
      </c>
      <c r="BS582" t="s">
        <v>1351</v>
      </c>
      <c r="BT582" t="s">
        <v>1399</v>
      </c>
      <c r="BU582" t="s">
        <v>1814</v>
      </c>
      <c r="BV582" t="s">
        <v>1855</v>
      </c>
      <c r="BW582" t="s">
        <v>1816</v>
      </c>
      <c r="BX582" t="s">
        <v>2137</v>
      </c>
      <c r="BY582" s="44" t="str">
        <f t="shared" si="9"/>
        <v>Show location</v>
      </c>
    </row>
    <row r="583" spans="1:77" x14ac:dyDescent="0.3">
      <c r="A583" s="51" t="s">
        <v>1481</v>
      </c>
      <c r="B583" t="s">
        <v>2650</v>
      </c>
      <c r="C583" t="s">
        <v>2647</v>
      </c>
      <c r="D583" t="s">
        <v>2648</v>
      </c>
      <c r="E583" t="s">
        <v>102</v>
      </c>
      <c r="F583" t="s">
        <v>1351</v>
      </c>
      <c r="G583" t="s">
        <v>1478</v>
      </c>
      <c r="H583" t="s">
        <v>1843</v>
      </c>
      <c r="I583" t="s">
        <v>1399</v>
      </c>
      <c r="J583" t="s">
        <v>1488</v>
      </c>
      <c r="K583" t="s">
        <v>1855</v>
      </c>
      <c r="L583" t="s">
        <v>1217</v>
      </c>
      <c r="M583" t="s">
        <v>692</v>
      </c>
      <c r="N583" t="s">
        <v>1493</v>
      </c>
      <c r="O583">
        <v>11.343640000000001</v>
      </c>
      <c r="P583">
        <v>28.90343</v>
      </c>
      <c r="Q583" t="s">
        <v>1</v>
      </c>
      <c r="R583" t="s">
        <v>95</v>
      </c>
      <c r="S583">
        <v>95</v>
      </c>
      <c r="T583">
        <v>250</v>
      </c>
      <c r="U583">
        <v>110</v>
      </c>
      <c r="V583">
        <v>250</v>
      </c>
      <c r="Y583">
        <v>110</v>
      </c>
      <c r="Z583">
        <v>250</v>
      </c>
      <c r="AI583" t="s">
        <v>1351</v>
      </c>
      <c r="AJ583" t="s">
        <v>1399</v>
      </c>
      <c r="AK583" t="s">
        <v>1351</v>
      </c>
      <c r="AL583" t="s">
        <v>1694</v>
      </c>
      <c r="AM583" t="s">
        <v>1351</v>
      </c>
      <c r="AN583" t="s">
        <v>1395</v>
      </c>
      <c r="AO583" t="s">
        <v>1933</v>
      </c>
      <c r="AP583" t="s">
        <v>1471</v>
      </c>
      <c r="AQ583" t="s">
        <v>1471</v>
      </c>
      <c r="AR583" t="s">
        <v>1471</v>
      </c>
      <c r="AX583">
        <v>110</v>
      </c>
      <c r="AZ583">
        <v>6</v>
      </c>
      <c r="BA583">
        <v>13</v>
      </c>
      <c r="BB583">
        <v>30</v>
      </c>
      <c r="BC583">
        <v>13</v>
      </c>
      <c r="BD583">
        <v>38</v>
      </c>
      <c r="BE583">
        <v>51</v>
      </c>
      <c r="BF583">
        <v>43</v>
      </c>
      <c r="BG583">
        <v>43</v>
      </c>
      <c r="BH583">
        <v>11</v>
      </c>
      <c r="BI583">
        <v>2</v>
      </c>
      <c r="BJ583" t="s">
        <v>1334</v>
      </c>
      <c r="BK583" t="s">
        <v>2</v>
      </c>
      <c r="BL583" t="s">
        <v>5</v>
      </c>
      <c r="BM583" t="s">
        <v>5</v>
      </c>
      <c r="BN583" t="s">
        <v>5</v>
      </c>
      <c r="BO583" t="s">
        <v>1472</v>
      </c>
      <c r="BP583">
        <v>534</v>
      </c>
      <c r="BQ583">
        <v>128</v>
      </c>
      <c r="BR583">
        <v>122</v>
      </c>
      <c r="BS583" t="s">
        <v>1351</v>
      </c>
      <c r="BT583" t="s">
        <v>1399</v>
      </c>
      <c r="BU583" t="s">
        <v>1843</v>
      </c>
      <c r="BV583" t="s">
        <v>1855</v>
      </c>
      <c r="BW583" t="s">
        <v>1818</v>
      </c>
      <c r="BX583" t="s">
        <v>2002</v>
      </c>
      <c r="BY583" s="44" t="str">
        <f t="shared" si="9"/>
        <v>Show location</v>
      </c>
    </row>
    <row r="584" spans="1:77" x14ac:dyDescent="0.3">
      <c r="A584" s="51" t="s">
        <v>1501</v>
      </c>
      <c r="B584" t="s">
        <v>2650</v>
      </c>
      <c r="C584" t="s">
        <v>2647</v>
      </c>
      <c r="D584" t="s">
        <v>2648</v>
      </c>
      <c r="E584" t="s">
        <v>102</v>
      </c>
      <c r="F584" t="s">
        <v>1351</v>
      </c>
      <c r="G584" t="s">
        <v>1478</v>
      </c>
      <c r="H584" t="s">
        <v>1843</v>
      </c>
      <c r="I584" t="s">
        <v>1399</v>
      </c>
      <c r="J584" t="s">
        <v>1488</v>
      </c>
      <c r="K584" t="s">
        <v>1855</v>
      </c>
      <c r="L584" t="s">
        <v>1218</v>
      </c>
      <c r="M584" t="s">
        <v>693</v>
      </c>
      <c r="N584" t="s">
        <v>1470</v>
      </c>
      <c r="O584">
        <v>11.247680000000001</v>
      </c>
      <c r="P584">
        <v>29.26474</v>
      </c>
      <c r="Q584" t="s">
        <v>1</v>
      </c>
      <c r="R584" t="s">
        <v>95</v>
      </c>
      <c r="S584">
        <v>97</v>
      </c>
      <c r="T584">
        <v>800</v>
      </c>
      <c r="U584">
        <v>100</v>
      </c>
      <c r="V584">
        <v>807</v>
      </c>
      <c r="AA584">
        <v>100</v>
      </c>
      <c r="AB584">
        <v>807</v>
      </c>
      <c r="AI584" t="s">
        <v>1351</v>
      </c>
      <c r="AJ584" t="s">
        <v>1399</v>
      </c>
      <c r="AO584" t="s">
        <v>1933</v>
      </c>
      <c r="AP584" t="s">
        <v>1471</v>
      </c>
      <c r="AQ584" t="s">
        <v>1471</v>
      </c>
      <c r="AR584" t="s">
        <v>1471</v>
      </c>
      <c r="AX584">
        <v>100</v>
      </c>
      <c r="AZ584">
        <v>0</v>
      </c>
      <c r="BA584">
        <v>31</v>
      </c>
      <c r="BB584">
        <v>25</v>
      </c>
      <c r="BC584">
        <v>62</v>
      </c>
      <c r="BD584">
        <v>246</v>
      </c>
      <c r="BE584">
        <v>221</v>
      </c>
      <c r="BF584">
        <v>62</v>
      </c>
      <c r="BG584">
        <v>123</v>
      </c>
      <c r="BH584">
        <v>12</v>
      </c>
      <c r="BI584">
        <v>25</v>
      </c>
      <c r="BJ584" t="s">
        <v>1334</v>
      </c>
      <c r="BK584" t="s">
        <v>2</v>
      </c>
      <c r="BL584" t="s">
        <v>5</v>
      </c>
      <c r="BM584" t="s">
        <v>5</v>
      </c>
      <c r="BN584" t="s">
        <v>5</v>
      </c>
      <c r="BO584" t="s">
        <v>1472</v>
      </c>
      <c r="BP584">
        <v>539</v>
      </c>
      <c r="BQ584">
        <v>345</v>
      </c>
      <c r="BR584">
        <v>462</v>
      </c>
      <c r="BS584" t="s">
        <v>1351</v>
      </c>
      <c r="BT584" t="s">
        <v>1399</v>
      </c>
      <c r="BU584" t="s">
        <v>1843</v>
      </c>
      <c r="BV584" t="s">
        <v>1855</v>
      </c>
      <c r="BW584" t="s">
        <v>1829</v>
      </c>
      <c r="BX584" t="s">
        <v>2063</v>
      </c>
      <c r="BY584" s="44" t="str">
        <f t="shared" si="9"/>
        <v>Show location</v>
      </c>
    </row>
    <row r="585" spans="1:77" x14ac:dyDescent="0.3">
      <c r="A585" s="51" t="s">
        <v>1521</v>
      </c>
      <c r="B585" t="s">
        <v>2650</v>
      </c>
      <c r="C585" t="s">
        <v>2647</v>
      </c>
      <c r="D585" t="s">
        <v>2648</v>
      </c>
      <c r="E585" t="s">
        <v>102</v>
      </c>
      <c r="F585" t="s">
        <v>1351</v>
      </c>
      <c r="G585" t="s">
        <v>1478</v>
      </c>
      <c r="H585" t="s">
        <v>1843</v>
      </c>
      <c r="I585" t="s">
        <v>1399</v>
      </c>
      <c r="J585" t="s">
        <v>1488</v>
      </c>
      <c r="K585" t="s">
        <v>1855</v>
      </c>
      <c r="L585" t="s">
        <v>1219</v>
      </c>
      <c r="M585" t="s">
        <v>694</v>
      </c>
      <c r="N585" t="s">
        <v>1493</v>
      </c>
      <c r="O585">
        <v>11.666130000000001</v>
      </c>
      <c r="P585">
        <v>29.16733</v>
      </c>
      <c r="Q585" t="s">
        <v>6</v>
      </c>
      <c r="R585" t="s">
        <v>1497</v>
      </c>
      <c r="S585">
        <v>35</v>
      </c>
      <c r="T585">
        <v>250</v>
      </c>
      <c r="U585">
        <v>251</v>
      </c>
      <c r="V585">
        <v>1506</v>
      </c>
      <c r="Y585">
        <v>251</v>
      </c>
      <c r="Z585">
        <v>1506</v>
      </c>
      <c r="AI585" t="s">
        <v>1351</v>
      </c>
      <c r="AJ585" t="s">
        <v>1399</v>
      </c>
      <c r="AO585" t="s">
        <v>1745</v>
      </c>
      <c r="AP585" t="s">
        <v>1933</v>
      </c>
      <c r="AQ585" t="s">
        <v>1946</v>
      </c>
      <c r="AR585" t="s">
        <v>1471</v>
      </c>
      <c r="AY585">
        <v>251</v>
      </c>
      <c r="AZ585">
        <v>41</v>
      </c>
      <c r="BA585">
        <v>31</v>
      </c>
      <c r="BB585">
        <v>72</v>
      </c>
      <c r="BC585">
        <v>123</v>
      </c>
      <c r="BD585">
        <v>359</v>
      </c>
      <c r="BE585">
        <v>306</v>
      </c>
      <c r="BF585">
        <v>256</v>
      </c>
      <c r="BG585">
        <v>236</v>
      </c>
      <c r="BH585">
        <v>51</v>
      </c>
      <c r="BI585">
        <v>31</v>
      </c>
      <c r="BJ585" t="s">
        <v>1334</v>
      </c>
      <c r="BK585" t="s">
        <v>2</v>
      </c>
      <c r="BL585" t="s">
        <v>5</v>
      </c>
      <c r="BM585" t="s">
        <v>5</v>
      </c>
      <c r="BN585" t="s">
        <v>5</v>
      </c>
      <c r="BO585" t="s">
        <v>1472</v>
      </c>
      <c r="BP585">
        <v>535</v>
      </c>
      <c r="BQ585">
        <v>779</v>
      </c>
      <c r="BR585">
        <v>727</v>
      </c>
      <c r="BS585" t="s">
        <v>1351</v>
      </c>
      <c r="BT585" t="s">
        <v>1399</v>
      </c>
      <c r="BU585" t="s">
        <v>1843</v>
      </c>
      <c r="BV585" t="s">
        <v>1855</v>
      </c>
      <c r="BW585" t="s">
        <v>1818</v>
      </c>
      <c r="BX585" t="s">
        <v>2210</v>
      </c>
      <c r="BY585" s="44" t="str">
        <f t="shared" si="9"/>
        <v>Show location</v>
      </c>
    </row>
    <row r="586" spans="1:77" x14ac:dyDescent="0.3">
      <c r="A586" s="51" t="s">
        <v>1520</v>
      </c>
      <c r="B586" t="s">
        <v>2650</v>
      </c>
      <c r="C586" t="s">
        <v>2647</v>
      </c>
      <c r="D586" t="s">
        <v>2648</v>
      </c>
      <c r="E586" t="s">
        <v>102</v>
      </c>
      <c r="F586" t="s">
        <v>1351</v>
      </c>
      <c r="G586" t="s">
        <v>1478</v>
      </c>
      <c r="H586" t="s">
        <v>1843</v>
      </c>
      <c r="I586" t="s">
        <v>1399</v>
      </c>
      <c r="J586" t="s">
        <v>1488</v>
      </c>
      <c r="K586" t="s">
        <v>1855</v>
      </c>
      <c r="L586" t="s">
        <v>1220</v>
      </c>
      <c r="M586" t="s">
        <v>695</v>
      </c>
      <c r="N586" t="s">
        <v>1470</v>
      </c>
      <c r="O586">
        <v>11.108549999999999</v>
      </c>
      <c r="P586">
        <v>28.947179999999999</v>
      </c>
      <c r="Q586" t="s">
        <v>1</v>
      </c>
      <c r="R586" t="s">
        <v>95</v>
      </c>
      <c r="S586">
        <v>60</v>
      </c>
      <c r="T586">
        <v>350</v>
      </c>
      <c r="U586">
        <v>424</v>
      </c>
      <c r="V586">
        <v>2544</v>
      </c>
      <c r="AG586">
        <v>424</v>
      </c>
      <c r="AH586">
        <v>2544</v>
      </c>
      <c r="AI586" t="s">
        <v>1351</v>
      </c>
      <c r="AJ586" t="s">
        <v>1399</v>
      </c>
      <c r="AO586" t="s">
        <v>1745</v>
      </c>
      <c r="AP586" t="s">
        <v>1933</v>
      </c>
      <c r="AQ586" t="s">
        <v>1946</v>
      </c>
      <c r="AR586" t="s">
        <v>1471</v>
      </c>
      <c r="AY586">
        <v>424</v>
      </c>
      <c r="AZ586">
        <v>197</v>
      </c>
      <c r="BA586">
        <v>175</v>
      </c>
      <c r="BB586">
        <v>175</v>
      </c>
      <c r="BC586">
        <v>307</v>
      </c>
      <c r="BD586">
        <v>241</v>
      </c>
      <c r="BE586">
        <v>352</v>
      </c>
      <c r="BF586">
        <v>439</v>
      </c>
      <c r="BG586">
        <v>395</v>
      </c>
      <c r="BH586">
        <v>66</v>
      </c>
      <c r="BI586">
        <v>197</v>
      </c>
      <c r="BJ586" t="s">
        <v>1334</v>
      </c>
      <c r="BK586" t="s">
        <v>2</v>
      </c>
      <c r="BL586" t="s">
        <v>5</v>
      </c>
      <c r="BM586" t="s">
        <v>5</v>
      </c>
      <c r="BN586" t="s">
        <v>5</v>
      </c>
      <c r="BO586" t="s">
        <v>1472</v>
      </c>
      <c r="BP586">
        <v>546</v>
      </c>
      <c r="BQ586">
        <v>1118</v>
      </c>
      <c r="BR586">
        <v>1426</v>
      </c>
      <c r="BS586" t="s">
        <v>1351</v>
      </c>
      <c r="BT586" t="s">
        <v>1399</v>
      </c>
      <c r="BU586" t="s">
        <v>1843</v>
      </c>
      <c r="BV586" t="s">
        <v>1855</v>
      </c>
      <c r="BW586" t="s">
        <v>1818</v>
      </c>
      <c r="BX586" t="s">
        <v>2179</v>
      </c>
      <c r="BY586" s="44" t="str">
        <f t="shared" si="9"/>
        <v>Show location</v>
      </c>
    </row>
    <row r="587" spans="1:77" x14ac:dyDescent="0.3">
      <c r="A587" s="51" t="s">
        <v>1518</v>
      </c>
      <c r="B587" t="s">
        <v>2650</v>
      </c>
      <c r="C587" t="s">
        <v>2647</v>
      </c>
      <c r="D587" t="s">
        <v>2648</v>
      </c>
      <c r="E587" t="s">
        <v>102</v>
      </c>
      <c r="F587" t="s">
        <v>1351</v>
      </c>
      <c r="G587" t="s">
        <v>1478</v>
      </c>
      <c r="H587" t="s">
        <v>1843</v>
      </c>
      <c r="I587" t="s">
        <v>1399</v>
      </c>
      <c r="J587" t="s">
        <v>1488</v>
      </c>
      <c r="K587" t="s">
        <v>1855</v>
      </c>
      <c r="L587" t="s">
        <v>1221</v>
      </c>
      <c r="M587" t="s">
        <v>696</v>
      </c>
      <c r="N587" t="s">
        <v>1493</v>
      </c>
      <c r="O587">
        <v>11.413169999999999</v>
      </c>
      <c r="P587">
        <v>29.118480000000002</v>
      </c>
      <c r="Q587" t="s">
        <v>6</v>
      </c>
      <c r="R587" t="s">
        <v>1497</v>
      </c>
      <c r="S587">
        <v>398</v>
      </c>
      <c r="T587">
        <v>2705</v>
      </c>
      <c r="U587">
        <v>385</v>
      </c>
      <c r="V587">
        <v>1590</v>
      </c>
      <c r="W587">
        <v>385</v>
      </c>
      <c r="X587">
        <v>1590</v>
      </c>
      <c r="AI587" t="s">
        <v>1351</v>
      </c>
      <c r="AJ587" t="s">
        <v>1399</v>
      </c>
      <c r="AO587" t="s">
        <v>1745</v>
      </c>
      <c r="AP587" t="s">
        <v>1933</v>
      </c>
      <c r="AQ587" t="s">
        <v>1946</v>
      </c>
      <c r="AR587" t="s">
        <v>1471</v>
      </c>
      <c r="AT587">
        <v>385</v>
      </c>
      <c r="AZ587">
        <v>121</v>
      </c>
      <c r="BA587">
        <v>94</v>
      </c>
      <c r="BB587">
        <v>94</v>
      </c>
      <c r="BC587">
        <v>229</v>
      </c>
      <c r="BD587">
        <v>175</v>
      </c>
      <c r="BE587">
        <v>205</v>
      </c>
      <c r="BF587">
        <v>269</v>
      </c>
      <c r="BG587">
        <v>269</v>
      </c>
      <c r="BH587">
        <v>40</v>
      </c>
      <c r="BI587">
        <v>94</v>
      </c>
      <c r="BJ587" t="s">
        <v>1334</v>
      </c>
      <c r="BK587" t="s">
        <v>2</v>
      </c>
      <c r="BL587" t="s">
        <v>5</v>
      </c>
      <c r="BM587" t="s">
        <v>5</v>
      </c>
      <c r="BN587" t="s">
        <v>5</v>
      </c>
      <c r="BO587" t="s">
        <v>1472</v>
      </c>
      <c r="BP587">
        <v>545</v>
      </c>
      <c r="BQ587">
        <v>699</v>
      </c>
      <c r="BR587">
        <v>891</v>
      </c>
      <c r="BS587" t="s">
        <v>1351</v>
      </c>
      <c r="BT587" t="s">
        <v>1399</v>
      </c>
      <c r="BU587" t="s">
        <v>1843</v>
      </c>
      <c r="BV587" t="s">
        <v>1855</v>
      </c>
      <c r="BW587" t="s">
        <v>1818</v>
      </c>
      <c r="BX587" t="s">
        <v>2157</v>
      </c>
      <c r="BY587" s="44" t="str">
        <f t="shared" si="9"/>
        <v>Show location</v>
      </c>
    </row>
    <row r="588" spans="1:77" x14ac:dyDescent="0.3">
      <c r="A588" s="51" t="s">
        <v>1496</v>
      </c>
      <c r="B588" t="s">
        <v>2650</v>
      </c>
      <c r="C588" t="s">
        <v>2647</v>
      </c>
      <c r="D588" t="s">
        <v>2648</v>
      </c>
      <c r="E588" t="s">
        <v>102</v>
      </c>
      <c r="F588" t="s">
        <v>1351</v>
      </c>
      <c r="G588" t="s">
        <v>1478</v>
      </c>
      <c r="H588" t="s">
        <v>1843</v>
      </c>
      <c r="I588" t="s">
        <v>1399</v>
      </c>
      <c r="J588" t="s">
        <v>1488</v>
      </c>
      <c r="K588" t="s">
        <v>1855</v>
      </c>
      <c r="L588" t="s">
        <v>805</v>
      </c>
      <c r="M588" t="s">
        <v>697</v>
      </c>
      <c r="N588" t="s">
        <v>1470</v>
      </c>
      <c r="O588">
        <v>11.493969</v>
      </c>
      <c r="P588">
        <v>28.780200000000001</v>
      </c>
      <c r="Q588" t="s">
        <v>1</v>
      </c>
      <c r="R588" t="s">
        <v>95</v>
      </c>
      <c r="S588">
        <v>19</v>
      </c>
      <c r="T588">
        <v>77</v>
      </c>
      <c r="U588">
        <v>19</v>
      </c>
      <c r="V588">
        <v>77</v>
      </c>
      <c r="W588">
        <v>19</v>
      </c>
      <c r="X588">
        <v>77</v>
      </c>
      <c r="AI588" t="s">
        <v>1351</v>
      </c>
      <c r="AJ588" t="s">
        <v>1694</v>
      </c>
      <c r="AO588" t="s">
        <v>1933</v>
      </c>
      <c r="AP588" t="s">
        <v>1939</v>
      </c>
      <c r="AQ588" t="s">
        <v>1745</v>
      </c>
      <c r="AR588" t="s">
        <v>1471</v>
      </c>
      <c r="AX588">
        <v>19</v>
      </c>
      <c r="AZ588">
        <v>1</v>
      </c>
      <c r="BA588">
        <v>6</v>
      </c>
      <c r="BB588">
        <v>10</v>
      </c>
      <c r="BC588">
        <v>7</v>
      </c>
      <c r="BD588">
        <v>11</v>
      </c>
      <c r="BE588">
        <v>13</v>
      </c>
      <c r="BF588">
        <v>11</v>
      </c>
      <c r="BG588">
        <v>10</v>
      </c>
      <c r="BH588">
        <v>6</v>
      </c>
      <c r="BI588">
        <v>2</v>
      </c>
      <c r="BJ588" t="s">
        <v>1334</v>
      </c>
      <c r="BK588" t="s">
        <v>2</v>
      </c>
      <c r="BL588" t="s">
        <v>5</v>
      </c>
      <c r="BM588" t="s">
        <v>5</v>
      </c>
      <c r="BN588" t="s">
        <v>5</v>
      </c>
      <c r="BO588" t="s">
        <v>1472</v>
      </c>
      <c r="BP588">
        <v>537</v>
      </c>
      <c r="BQ588">
        <v>39</v>
      </c>
      <c r="BR588">
        <v>38</v>
      </c>
      <c r="BS588" t="s">
        <v>1351</v>
      </c>
      <c r="BT588" t="s">
        <v>1399</v>
      </c>
      <c r="BU588" t="s">
        <v>1843</v>
      </c>
      <c r="BV588" t="s">
        <v>1855</v>
      </c>
      <c r="BW588" t="s">
        <v>1829</v>
      </c>
      <c r="BX588" t="s">
        <v>2024</v>
      </c>
      <c r="BY588" s="44" t="str">
        <f t="shared" si="9"/>
        <v>Show location</v>
      </c>
    </row>
    <row r="589" spans="1:77" x14ac:dyDescent="0.3">
      <c r="A589" s="51" t="s">
        <v>1496</v>
      </c>
      <c r="B589" t="s">
        <v>2650</v>
      </c>
      <c r="C589" t="s">
        <v>2647</v>
      </c>
      <c r="D589" t="s">
        <v>2648</v>
      </c>
      <c r="E589" t="s">
        <v>102</v>
      </c>
      <c r="F589" t="s">
        <v>1351</v>
      </c>
      <c r="G589" t="s">
        <v>1478</v>
      </c>
      <c r="H589" t="s">
        <v>1843</v>
      </c>
      <c r="I589" t="s">
        <v>1400</v>
      </c>
      <c r="J589" t="s">
        <v>1519</v>
      </c>
      <c r="K589" t="s">
        <v>1861</v>
      </c>
      <c r="L589" t="s">
        <v>1222</v>
      </c>
      <c r="M589" t="s">
        <v>698</v>
      </c>
      <c r="N589" t="s">
        <v>1470</v>
      </c>
      <c r="O589">
        <v>10.49915</v>
      </c>
      <c r="P589">
        <v>27.518709999999999</v>
      </c>
      <c r="Q589" t="s">
        <v>1</v>
      </c>
      <c r="R589" t="s">
        <v>95</v>
      </c>
      <c r="U589">
        <v>60</v>
      </c>
      <c r="V589">
        <v>872</v>
      </c>
      <c r="AE589">
        <v>60</v>
      </c>
      <c r="AF589">
        <v>872</v>
      </c>
      <c r="AI589" t="s">
        <v>1351</v>
      </c>
      <c r="AJ589" t="s">
        <v>1400</v>
      </c>
      <c r="AO589" t="s">
        <v>1946</v>
      </c>
      <c r="AP589" t="s">
        <v>1933</v>
      </c>
      <c r="AQ589" t="s">
        <v>1471</v>
      </c>
      <c r="AR589" t="s">
        <v>1471</v>
      </c>
      <c r="AY589">
        <v>60</v>
      </c>
      <c r="AZ589">
        <v>11</v>
      </c>
      <c r="BA589">
        <v>36</v>
      </c>
      <c r="BB589">
        <v>42</v>
      </c>
      <c r="BC589">
        <v>81</v>
      </c>
      <c r="BD589">
        <v>61</v>
      </c>
      <c r="BE589">
        <v>112</v>
      </c>
      <c r="BF589">
        <v>127</v>
      </c>
      <c r="BG589">
        <v>197</v>
      </c>
      <c r="BH589">
        <v>96</v>
      </c>
      <c r="BI589">
        <v>109</v>
      </c>
      <c r="BJ589" t="s">
        <v>1779</v>
      </c>
      <c r="BK589" t="s">
        <v>2</v>
      </c>
      <c r="BL589" t="s">
        <v>5</v>
      </c>
      <c r="BM589" t="s">
        <v>5</v>
      </c>
      <c r="BN589" t="s">
        <v>5</v>
      </c>
      <c r="BO589" t="s">
        <v>1472</v>
      </c>
      <c r="BP589">
        <v>1540</v>
      </c>
      <c r="BQ589">
        <v>337</v>
      </c>
      <c r="BR589">
        <v>535</v>
      </c>
      <c r="BS589" t="s">
        <v>1351</v>
      </c>
      <c r="BT589" t="s">
        <v>1400</v>
      </c>
      <c r="BU589" t="s">
        <v>1843</v>
      </c>
      <c r="BV589" t="s">
        <v>1861</v>
      </c>
      <c r="BW589" t="s">
        <v>1818</v>
      </c>
      <c r="BX589" t="s">
        <v>2025</v>
      </c>
      <c r="BY589" s="44" t="str">
        <f t="shared" si="9"/>
        <v>Show location</v>
      </c>
    </row>
    <row r="590" spans="1:77" x14ac:dyDescent="0.3">
      <c r="A590" s="51" t="s">
        <v>1518</v>
      </c>
      <c r="B590" t="s">
        <v>2650</v>
      </c>
      <c r="C590" t="s">
        <v>2647</v>
      </c>
      <c r="D590" t="s">
        <v>2648</v>
      </c>
      <c r="E590" t="s">
        <v>102</v>
      </c>
      <c r="F590" t="s">
        <v>1351</v>
      </c>
      <c r="G590" t="s">
        <v>1478</v>
      </c>
      <c r="H590" t="s">
        <v>1843</v>
      </c>
      <c r="I590" t="s">
        <v>1400</v>
      </c>
      <c r="J590" t="s">
        <v>1519</v>
      </c>
      <c r="K590" t="s">
        <v>1861</v>
      </c>
      <c r="L590" t="s">
        <v>1223</v>
      </c>
      <c r="M590" t="s">
        <v>699</v>
      </c>
      <c r="N590" t="s">
        <v>1493</v>
      </c>
      <c r="O590">
        <v>10.137919999999999</v>
      </c>
      <c r="P590">
        <v>27.693639999999998</v>
      </c>
      <c r="Q590" t="s">
        <v>6</v>
      </c>
      <c r="R590" t="s">
        <v>1497</v>
      </c>
      <c r="U590">
        <v>65</v>
      </c>
      <c r="V590">
        <v>390</v>
      </c>
      <c r="AE590">
        <v>65</v>
      </c>
      <c r="AF590">
        <v>390</v>
      </c>
      <c r="AI590" t="s">
        <v>1351</v>
      </c>
      <c r="AK590" t="s">
        <v>1350</v>
      </c>
      <c r="AM590" t="s">
        <v>1344</v>
      </c>
      <c r="AO590" t="s">
        <v>1946</v>
      </c>
      <c r="AP590" t="s">
        <v>1745</v>
      </c>
      <c r="AQ590" t="s">
        <v>1933</v>
      </c>
      <c r="AR590" t="s">
        <v>1471</v>
      </c>
      <c r="AT590">
        <v>65</v>
      </c>
      <c r="AZ590">
        <v>14</v>
      </c>
      <c r="BA590">
        <v>17</v>
      </c>
      <c r="BB590">
        <v>23</v>
      </c>
      <c r="BC590">
        <v>21</v>
      </c>
      <c r="BD590">
        <v>30</v>
      </c>
      <c r="BE590">
        <v>35</v>
      </c>
      <c r="BF590">
        <v>81</v>
      </c>
      <c r="BG590">
        <v>68</v>
      </c>
      <c r="BH590">
        <v>41</v>
      </c>
      <c r="BI590">
        <v>60</v>
      </c>
      <c r="BJ590" t="s">
        <v>1334</v>
      </c>
      <c r="BK590" t="s">
        <v>2</v>
      </c>
      <c r="BL590" t="s">
        <v>7</v>
      </c>
      <c r="BM590" t="s">
        <v>7</v>
      </c>
      <c r="BN590" t="s">
        <v>7</v>
      </c>
      <c r="BO590" t="s">
        <v>1472</v>
      </c>
      <c r="BP590">
        <v>570</v>
      </c>
      <c r="BQ590">
        <v>189</v>
      </c>
      <c r="BR590">
        <v>201</v>
      </c>
      <c r="BS590" t="s">
        <v>1351</v>
      </c>
      <c r="BT590" t="s">
        <v>1400</v>
      </c>
      <c r="BU590" t="s">
        <v>1843</v>
      </c>
      <c r="BV590" t="s">
        <v>1861</v>
      </c>
      <c r="BW590" t="s">
        <v>1818</v>
      </c>
      <c r="BX590" t="s">
        <v>2158</v>
      </c>
      <c r="BY590" s="44" t="str">
        <f t="shared" si="9"/>
        <v>Show location</v>
      </c>
    </row>
    <row r="591" spans="1:77" x14ac:dyDescent="0.3">
      <c r="A591" s="51" t="s">
        <v>1521</v>
      </c>
      <c r="B591" t="s">
        <v>2650</v>
      </c>
      <c r="C591" t="s">
        <v>2647</v>
      </c>
      <c r="D591" t="s">
        <v>2648</v>
      </c>
      <c r="E591" t="s">
        <v>102</v>
      </c>
      <c r="F591" t="s">
        <v>1351</v>
      </c>
      <c r="G591" t="s">
        <v>1478</v>
      </c>
      <c r="H591" t="s">
        <v>1843</v>
      </c>
      <c r="I591" t="s">
        <v>1400</v>
      </c>
      <c r="J591" t="s">
        <v>1519</v>
      </c>
      <c r="K591" t="s">
        <v>1861</v>
      </c>
      <c r="L591" t="s">
        <v>1224</v>
      </c>
      <c r="M591" t="s">
        <v>700</v>
      </c>
      <c r="N591" t="s">
        <v>1493</v>
      </c>
      <c r="O591">
        <v>10.351190000000001</v>
      </c>
      <c r="P591">
        <v>27.709150000000001</v>
      </c>
      <c r="Q591" t="s">
        <v>1</v>
      </c>
      <c r="R591" t="s">
        <v>95</v>
      </c>
      <c r="S591">
        <v>78</v>
      </c>
      <c r="T591">
        <v>376</v>
      </c>
      <c r="U591">
        <v>78</v>
      </c>
      <c r="V591">
        <v>468</v>
      </c>
      <c r="AE591">
        <v>78</v>
      </c>
      <c r="AF591">
        <v>468</v>
      </c>
      <c r="AI591" t="s">
        <v>1351</v>
      </c>
      <c r="AO591" t="s">
        <v>1933</v>
      </c>
      <c r="AP591" t="s">
        <v>1946</v>
      </c>
      <c r="AQ591" t="s">
        <v>1745</v>
      </c>
      <c r="AR591" t="s">
        <v>1471</v>
      </c>
      <c r="AT591">
        <v>78</v>
      </c>
      <c r="AZ591">
        <v>16</v>
      </c>
      <c r="BA591">
        <v>18</v>
      </c>
      <c r="BB591">
        <v>20</v>
      </c>
      <c r="BC591">
        <v>23</v>
      </c>
      <c r="BD591">
        <v>32</v>
      </c>
      <c r="BE591">
        <v>37</v>
      </c>
      <c r="BF591">
        <v>89</v>
      </c>
      <c r="BG591">
        <v>71</v>
      </c>
      <c r="BH591">
        <v>87</v>
      </c>
      <c r="BI591">
        <v>75</v>
      </c>
      <c r="BJ591" t="s">
        <v>1334</v>
      </c>
      <c r="BK591" t="s">
        <v>2</v>
      </c>
      <c r="BL591" t="s">
        <v>3</v>
      </c>
      <c r="BM591" t="s">
        <v>3</v>
      </c>
      <c r="BN591" t="s">
        <v>3</v>
      </c>
      <c r="BO591" t="s">
        <v>1472</v>
      </c>
      <c r="BP591">
        <v>571</v>
      </c>
      <c r="BQ591">
        <v>244</v>
      </c>
      <c r="BR591">
        <v>224</v>
      </c>
      <c r="BS591" t="s">
        <v>1351</v>
      </c>
      <c r="BT591" t="s">
        <v>1400</v>
      </c>
      <c r="BU591" t="s">
        <v>1843</v>
      </c>
      <c r="BV591" t="s">
        <v>1861</v>
      </c>
      <c r="BW591" t="s">
        <v>1829</v>
      </c>
      <c r="BX591" t="s">
        <v>2211</v>
      </c>
      <c r="BY591" s="44" t="str">
        <f t="shared" si="9"/>
        <v>Show location</v>
      </c>
    </row>
    <row r="592" spans="1:77" x14ac:dyDescent="0.3">
      <c r="A592" s="51" t="s">
        <v>1520</v>
      </c>
      <c r="B592" t="s">
        <v>2650</v>
      </c>
      <c r="C592" t="s">
        <v>2647</v>
      </c>
      <c r="D592" t="s">
        <v>2648</v>
      </c>
      <c r="E592" t="s">
        <v>102</v>
      </c>
      <c r="F592" t="s">
        <v>1351</v>
      </c>
      <c r="G592" t="s">
        <v>1478</v>
      </c>
      <c r="H592" t="s">
        <v>1843</v>
      </c>
      <c r="I592" t="s">
        <v>1400</v>
      </c>
      <c r="J592" t="s">
        <v>1519</v>
      </c>
      <c r="K592" t="s">
        <v>1861</v>
      </c>
      <c r="L592" t="s">
        <v>1225</v>
      </c>
      <c r="M592" t="s">
        <v>701</v>
      </c>
      <c r="N592" t="s">
        <v>1470</v>
      </c>
      <c r="O592">
        <v>10.223599999999999</v>
      </c>
      <c r="P592">
        <v>27.704329999999999</v>
      </c>
      <c r="Q592" t="s">
        <v>1</v>
      </c>
      <c r="R592" t="s">
        <v>95</v>
      </c>
      <c r="S592">
        <v>20</v>
      </c>
      <c r="T592">
        <v>81</v>
      </c>
      <c r="U592">
        <v>20</v>
      </c>
      <c r="V592">
        <v>104</v>
      </c>
      <c r="Y592">
        <v>20</v>
      </c>
      <c r="Z592">
        <v>104</v>
      </c>
      <c r="AI592" t="s">
        <v>1351</v>
      </c>
      <c r="AJ592" t="s">
        <v>1400</v>
      </c>
      <c r="AO592" t="s">
        <v>1946</v>
      </c>
      <c r="AP592" t="s">
        <v>1933</v>
      </c>
      <c r="AQ592" t="s">
        <v>1471</v>
      </c>
      <c r="AR592" t="s">
        <v>1471</v>
      </c>
      <c r="AT592">
        <v>20</v>
      </c>
      <c r="AZ592">
        <v>6</v>
      </c>
      <c r="BA592">
        <v>9</v>
      </c>
      <c r="BB592">
        <v>8</v>
      </c>
      <c r="BC592">
        <v>9</v>
      </c>
      <c r="BD592">
        <v>7</v>
      </c>
      <c r="BE592">
        <v>5</v>
      </c>
      <c r="BF592">
        <v>20</v>
      </c>
      <c r="BG592">
        <v>24</v>
      </c>
      <c r="BH592">
        <v>7</v>
      </c>
      <c r="BI592">
        <v>9</v>
      </c>
      <c r="BJ592" t="s">
        <v>1334</v>
      </c>
      <c r="BK592" t="s">
        <v>2</v>
      </c>
      <c r="BL592" t="s">
        <v>7</v>
      </c>
      <c r="BM592" t="s">
        <v>5</v>
      </c>
      <c r="BN592" t="s">
        <v>5</v>
      </c>
      <c r="BO592" t="s">
        <v>1480</v>
      </c>
      <c r="BP592">
        <v>607</v>
      </c>
      <c r="BQ592">
        <v>48</v>
      </c>
      <c r="BR592">
        <v>56</v>
      </c>
      <c r="BS592" t="s">
        <v>1351</v>
      </c>
      <c r="BT592" t="s">
        <v>1400</v>
      </c>
      <c r="BU592" t="s">
        <v>1843</v>
      </c>
      <c r="BV592" t="s">
        <v>1861</v>
      </c>
      <c r="BW592" t="s">
        <v>1818</v>
      </c>
      <c r="BX592" t="s">
        <v>2180</v>
      </c>
      <c r="BY592" s="44" t="str">
        <f t="shared" si="9"/>
        <v>Show location</v>
      </c>
    </row>
    <row r="593" spans="1:77" x14ac:dyDescent="0.3">
      <c r="A593" s="51" t="s">
        <v>1501</v>
      </c>
      <c r="B593" t="s">
        <v>2650</v>
      </c>
      <c r="C593" t="s">
        <v>2647</v>
      </c>
      <c r="D593" t="s">
        <v>2648</v>
      </c>
      <c r="E593" t="s">
        <v>102</v>
      </c>
      <c r="F593" t="s">
        <v>1351</v>
      </c>
      <c r="G593" t="s">
        <v>1478</v>
      </c>
      <c r="H593" t="s">
        <v>1843</v>
      </c>
      <c r="I593" t="s">
        <v>1400</v>
      </c>
      <c r="J593" t="s">
        <v>1519</v>
      </c>
      <c r="K593" t="s">
        <v>1861</v>
      </c>
      <c r="L593" t="s">
        <v>1226</v>
      </c>
      <c r="M593" t="s">
        <v>702</v>
      </c>
      <c r="N593" t="s">
        <v>1470</v>
      </c>
      <c r="O593">
        <v>10.26483</v>
      </c>
      <c r="P593">
        <v>27.851330000000001</v>
      </c>
      <c r="Q593" t="s">
        <v>1</v>
      </c>
      <c r="R593" t="s">
        <v>95</v>
      </c>
      <c r="U593">
        <v>70</v>
      </c>
      <c r="V593">
        <v>420</v>
      </c>
      <c r="AE593">
        <v>70</v>
      </c>
      <c r="AF593">
        <v>420</v>
      </c>
      <c r="AI593" t="s">
        <v>1344</v>
      </c>
      <c r="AJ593" t="s">
        <v>1685</v>
      </c>
      <c r="AK593" t="s">
        <v>1344</v>
      </c>
      <c r="AO593" t="s">
        <v>1745</v>
      </c>
      <c r="AP593" t="s">
        <v>1933</v>
      </c>
      <c r="AQ593" t="s">
        <v>1946</v>
      </c>
      <c r="AR593" t="s">
        <v>1471</v>
      </c>
      <c r="AY593">
        <v>70</v>
      </c>
      <c r="AZ593">
        <v>12</v>
      </c>
      <c r="BA593">
        <v>18</v>
      </c>
      <c r="BB593">
        <v>26</v>
      </c>
      <c r="BC593">
        <v>38</v>
      </c>
      <c r="BD593">
        <v>36</v>
      </c>
      <c r="BE593">
        <v>79</v>
      </c>
      <c r="BF593">
        <v>47</v>
      </c>
      <c r="BG593">
        <v>86</v>
      </c>
      <c r="BH593">
        <v>32</v>
      </c>
      <c r="BI593">
        <v>46</v>
      </c>
      <c r="BJ593" t="s">
        <v>1334</v>
      </c>
      <c r="BK593" t="s">
        <v>2</v>
      </c>
      <c r="BL593" t="s">
        <v>5</v>
      </c>
      <c r="BM593" t="s">
        <v>5</v>
      </c>
      <c r="BN593" t="s">
        <v>7</v>
      </c>
      <c r="BO593" t="s">
        <v>1472</v>
      </c>
      <c r="BP593">
        <v>1539</v>
      </c>
      <c r="BQ593">
        <v>153</v>
      </c>
      <c r="BR593">
        <v>267</v>
      </c>
      <c r="BS593" t="s">
        <v>1351</v>
      </c>
      <c r="BT593" t="s">
        <v>1400</v>
      </c>
      <c r="BU593" t="s">
        <v>1843</v>
      </c>
      <c r="BV593" t="s">
        <v>1861</v>
      </c>
      <c r="BW593" t="s">
        <v>1818</v>
      </c>
      <c r="BX593" t="s">
        <v>2064</v>
      </c>
      <c r="BY593" s="44" t="str">
        <f t="shared" si="9"/>
        <v>Show location</v>
      </c>
    </row>
    <row r="594" spans="1:77" x14ac:dyDescent="0.3">
      <c r="A594" s="51" t="s">
        <v>1508</v>
      </c>
      <c r="B594" t="s">
        <v>2650</v>
      </c>
      <c r="C594" t="s">
        <v>2647</v>
      </c>
      <c r="D594" t="s">
        <v>2648</v>
      </c>
      <c r="E594" t="s">
        <v>102</v>
      </c>
      <c r="F594" t="s">
        <v>1351</v>
      </c>
      <c r="G594" t="s">
        <v>1478</v>
      </c>
      <c r="H594" t="s">
        <v>1843</v>
      </c>
      <c r="I594" t="s">
        <v>1400</v>
      </c>
      <c r="J594" t="s">
        <v>1519</v>
      </c>
      <c r="K594" t="s">
        <v>1861</v>
      </c>
      <c r="L594" t="s">
        <v>1227</v>
      </c>
      <c r="M594" t="s">
        <v>703</v>
      </c>
      <c r="N594" t="s">
        <v>1470</v>
      </c>
      <c r="O594">
        <v>10.18684</v>
      </c>
      <c r="P594">
        <v>27.74212</v>
      </c>
      <c r="Q594" t="s">
        <v>1</v>
      </c>
      <c r="R594" t="s">
        <v>95</v>
      </c>
      <c r="S594">
        <v>8</v>
      </c>
      <c r="T594">
        <v>49</v>
      </c>
      <c r="U594">
        <v>8</v>
      </c>
      <c r="V594">
        <v>42</v>
      </c>
      <c r="AA594">
        <v>8</v>
      </c>
      <c r="AB594">
        <v>42</v>
      </c>
      <c r="AI594" t="s">
        <v>1344</v>
      </c>
      <c r="AJ594" t="s">
        <v>1685</v>
      </c>
      <c r="AO594" t="s">
        <v>1946</v>
      </c>
      <c r="AP594" t="s">
        <v>1745</v>
      </c>
      <c r="AQ594" t="s">
        <v>1471</v>
      </c>
      <c r="AR594" t="s">
        <v>1471</v>
      </c>
      <c r="AT594">
        <v>8</v>
      </c>
      <c r="AZ594">
        <v>2</v>
      </c>
      <c r="BA594">
        <v>4</v>
      </c>
      <c r="BB594">
        <v>4</v>
      </c>
      <c r="BC594">
        <v>6</v>
      </c>
      <c r="BD594">
        <v>4</v>
      </c>
      <c r="BE594">
        <v>4</v>
      </c>
      <c r="BF594">
        <v>8</v>
      </c>
      <c r="BG594">
        <v>8</v>
      </c>
      <c r="BH594">
        <v>0</v>
      </c>
      <c r="BI594">
        <v>2</v>
      </c>
      <c r="BJ594" t="s">
        <v>1334</v>
      </c>
      <c r="BK594" t="s">
        <v>2</v>
      </c>
      <c r="BL594" t="s">
        <v>7</v>
      </c>
      <c r="BM594" t="s">
        <v>5</v>
      </c>
      <c r="BN594" t="s">
        <v>5</v>
      </c>
      <c r="BO594" t="s">
        <v>1472</v>
      </c>
      <c r="BP594">
        <v>1538</v>
      </c>
      <c r="BQ594">
        <v>18</v>
      </c>
      <c r="BR594">
        <v>24</v>
      </c>
      <c r="BS594" t="s">
        <v>1351</v>
      </c>
      <c r="BT594" t="s">
        <v>1400</v>
      </c>
      <c r="BU594" t="s">
        <v>1843</v>
      </c>
      <c r="BV594" t="s">
        <v>1861</v>
      </c>
      <c r="BW594" t="s">
        <v>1818</v>
      </c>
      <c r="BX594" t="s">
        <v>2089</v>
      </c>
      <c r="BY594" s="44" t="str">
        <f t="shared" si="9"/>
        <v>Show location</v>
      </c>
    </row>
    <row r="595" spans="1:77" x14ac:dyDescent="0.3">
      <c r="A595" s="51" t="s">
        <v>1508</v>
      </c>
      <c r="B595" t="s">
        <v>2650</v>
      </c>
      <c r="C595" t="s">
        <v>2647</v>
      </c>
      <c r="D595" t="s">
        <v>2648</v>
      </c>
      <c r="E595" t="s">
        <v>102</v>
      </c>
      <c r="F595" t="s">
        <v>1351</v>
      </c>
      <c r="G595" t="s">
        <v>1478</v>
      </c>
      <c r="H595" t="s">
        <v>1843</v>
      </c>
      <c r="I595" t="s">
        <v>1364</v>
      </c>
      <c r="J595" t="s">
        <v>1516</v>
      </c>
      <c r="K595" t="s">
        <v>1856</v>
      </c>
      <c r="L595" t="s">
        <v>1228</v>
      </c>
      <c r="M595" t="s">
        <v>704</v>
      </c>
      <c r="N595" t="s">
        <v>1470</v>
      </c>
      <c r="O595">
        <v>12.95495</v>
      </c>
      <c r="P595">
        <v>28.679880000000001</v>
      </c>
      <c r="Q595" t="s">
        <v>1</v>
      </c>
      <c r="R595" t="s">
        <v>95</v>
      </c>
      <c r="S595">
        <v>5</v>
      </c>
      <c r="T595">
        <v>34</v>
      </c>
      <c r="U595">
        <v>7</v>
      </c>
      <c r="V595">
        <v>34</v>
      </c>
      <c r="Y595">
        <v>7</v>
      </c>
      <c r="Z595">
        <v>34</v>
      </c>
      <c r="AI595" t="s">
        <v>1351</v>
      </c>
      <c r="AJ595" t="s">
        <v>1400</v>
      </c>
      <c r="AK595" t="s">
        <v>1351</v>
      </c>
      <c r="AL595" t="s">
        <v>1396</v>
      </c>
      <c r="AM595" t="s">
        <v>1348</v>
      </c>
      <c r="AO595" t="s">
        <v>1933</v>
      </c>
      <c r="AP595" t="s">
        <v>1745</v>
      </c>
      <c r="AQ595" t="s">
        <v>1934</v>
      </c>
      <c r="AR595" t="s">
        <v>1471</v>
      </c>
      <c r="AY595">
        <v>7</v>
      </c>
      <c r="AZ595">
        <v>2</v>
      </c>
      <c r="BA595">
        <v>1</v>
      </c>
      <c r="BB595">
        <v>5</v>
      </c>
      <c r="BC595">
        <v>3</v>
      </c>
      <c r="BD595">
        <v>4</v>
      </c>
      <c r="BE595">
        <v>3</v>
      </c>
      <c r="BF595">
        <v>7</v>
      </c>
      <c r="BG595">
        <v>6</v>
      </c>
      <c r="BH595">
        <v>2</v>
      </c>
      <c r="BI595">
        <v>1</v>
      </c>
      <c r="BJ595" t="s">
        <v>1334</v>
      </c>
      <c r="BK595" t="s">
        <v>2</v>
      </c>
      <c r="BL595" t="s">
        <v>7</v>
      </c>
      <c r="BM595" t="s">
        <v>7</v>
      </c>
      <c r="BN595" t="s">
        <v>7</v>
      </c>
      <c r="BO595" t="s">
        <v>1472</v>
      </c>
      <c r="BP595">
        <v>579</v>
      </c>
      <c r="BQ595">
        <v>20</v>
      </c>
      <c r="BR595">
        <v>14</v>
      </c>
      <c r="BS595" t="s">
        <v>1351</v>
      </c>
      <c r="BT595" t="s">
        <v>1364</v>
      </c>
      <c r="BU595" t="s">
        <v>1843</v>
      </c>
      <c r="BV595" t="s">
        <v>1856</v>
      </c>
      <c r="BW595" t="s">
        <v>1818</v>
      </c>
      <c r="BX595" t="s">
        <v>2090</v>
      </c>
      <c r="BY595" s="44" t="str">
        <f t="shared" si="9"/>
        <v>Show location</v>
      </c>
    </row>
    <row r="596" spans="1:77" x14ac:dyDescent="0.3">
      <c r="A596" s="51" t="s">
        <v>1530</v>
      </c>
      <c r="B596" t="s">
        <v>2650</v>
      </c>
      <c r="C596" t="s">
        <v>2647</v>
      </c>
      <c r="D596" t="s">
        <v>2648</v>
      </c>
      <c r="E596" t="s">
        <v>102</v>
      </c>
      <c r="F596" t="s">
        <v>1351</v>
      </c>
      <c r="G596" t="s">
        <v>1478</v>
      </c>
      <c r="H596" t="s">
        <v>1843</v>
      </c>
      <c r="I596" t="s">
        <v>1364</v>
      </c>
      <c r="J596" t="s">
        <v>1516</v>
      </c>
      <c r="K596" t="s">
        <v>1856</v>
      </c>
      <c r="L596" t="s">
        <v>1229</v>
      </c>
      <c r="M596" t="s">
        <v>705</v>
      </c>
      <c r="N596" t="s">
        <v>1470</v>
      </c>
      <c r="O596">
        <v>13.63593</v>
      </c>
      <c r="P596">
        <v>28.032209999999999</v>
      </c>
      <c r="Q596" t="s">
        <v>1</v>
      </c>
      <c r="R596" t="s">
        <v>95</v>
      </c>
      <c r="S596">
        <v>27</v>
      </c>
      <c r="T596">
        <v>142</v>
      </c>
      <c r="U596">
        <v>27</v>
      </c>
      <c r="V596">
        <v>130</v>
      </c>
      <c r="W596">
        <v>7</v>
      </c>
      <c r="X596">
        <v>36</v>
      </c>
      <c r="Y596">
        <v>15</v>
      </c>
      <c r="Z596">
        <v>72</v>
      </c>
      <c r="AA596">
        <v>5</v>
      </c>
      <c r="AB596">
        <v>22</v>
      </c>
      <c r="AI596" t="s">
        <v>1343</v>
      </c>
      <c r="AJ596" t="s">
        <v>1697</v>
      </c>
      <c r="AK596" t="s">
        <v>1351</v>
      </c>
      <c r="AL596" t="s">
        <v>1699</v>
      </c>
      <c r="AM596" t="s">
        <v>1347</v>
      </c>
      <c r="AN596" t="s">
        <v>1698</v>
      </c>
      <c r="AO596" t="s">
        <v>1933</v>
      </c>
      <c r="AP596" t="s">
        <v>1939</v>
      </c>
      <c r="AQ596" t="s">
        <v>1946</v>
      </c>
      <c r="AR596" t="s">
        <v>1471</v>
      </c>
      <c r="AY596">
        <v>27</v>
      </c>
      <c r="AZ596">
        <v>0</v>
      </c>
      <c r="BA596">
        <v>0</v>
      </c>
      <c r="BB596">
        <v>11</v>
      </c>
      <c r="BC596">
        <v>11</v>
      </c>
      <c r="BD596">
        <v>25</v>
      </c>
      <c r="BE596">
        <v>24</v>
      </c>
      <c r="BF596">
        <v>31</v>
      </c>
      <c r="BG596">
        <v>28</v>
      </c>
      <c r="BH596">
        <v>0</v>
      </c>
      <c r="BI596">
        <v>0</v>
      </c>
      <c r="BJ596" t="s">
        <v>1334</v>
      </c>
      <c r="BK596" t="s">
        <v>42</v>
      </c>
      <c r="BL596" t="s">
        <v>5</v>
      </c>
      <c r="BM596" t="s">
        <v>5</v>
      </c>
      <c r="BN596" t="s">
        <v>5</v>
      </c>
      <c r="BO596" t="s">
        <v>1480</v>
      </c>
      <c r="BP596">
        <v>563</v>
      </c>
      <c r="BQ596">
        <v>67</v>
      </c>
      <c r="BR596">
        <v>63</v>
      </c>
      <c r="BS596" t="s">
        <v>1351</v>
      </c>
      <c r="BT596" t="s">
        <v>1364</v>
      </c>
      <c r="BU596" t="s">
        <v>1843</v>
      </c>
      <c r="BV596" t="s">
        <v>1856</v>
      </c>
      <c r="BW596" t="s">
        <v>1818</v>
      </c>
      <c r="BX596" t="s">
        <v>2230</v>
      </c>
      <c r="BY596" s="44" t="str">
        <f t="shared" si="9"/>
        <v>Show location</v>
      </c>
    </row>
    <row r="597" spans="1:77" x14ac:dyDescent="0.3">
      <c r="A597" s="51" t="s">
        <v>1530</v>
      </c>
      <c r="B597" t="s">
        <v>2650</v>
      </c>
      <c r="C597" t="s">
        <v>2647</v>
      </c>
      <c r="D597" t="s">
        <v>2648</v>
      </c>
      <c r="E597" t="s">
        <v>102</v>
      </c>
      <c r="F597" t="s">
        <v>1351</v>
      </c>
      <c r="G597" t="s">
        <v>1478</v>
      </c>
      <c r="H597" t="s">
        <v>1843</v>
      </c>
      <c r="I597" t="s">
        <v>1364</v>
      </c>
      <c r="J597" t="s">
        <v>1516</v>
      </c>
      <c r="K597" t="s">
        <v>1856</v>
      </c>
      <c r="L597" t="s">
        <v>1230</v>
      </c>
      <c r="M597" t="s">
        <v>706</v>
      </c>
      <c r="N597" t="s">
        <v>1470</v>
      </c>
      <c r="O597">
        <v>13.92611</v>
      </c>
      <c r="P597">
        <v>28.129899999999999</v>
      </c>
      <c r="Q597" t="s">
        <v>1</v>
      </c>
      <c r="R597" t="s">
        <v>95</v>
      </c>
      <c r="S597">
        <v>34</v>
      </c>
      <c r="T597">
        <v>228</v>
      </c>
      <c r="U597">
        <v>41</v>
      </c>
      <c r="V597">
        <v>205</v>
      </c>
      <c r="Y597">
        <v>41</v>
      </c>
      <c r="Z597">
        <v>205</v>
      </c>
      <c r="AI597" t="s">
        <v>1343</v>
      </c>
      <c r="AJ597" t="s">
        <v>1697</v>
      </c>
      <c r="AK597" t="s">
        <v>1346</v>
      </c>
      <c r="AL597" t="s">
        <v>1675</v>
      </c>
      <c r="AO597" t="s">
        <v>1933</v>
      </c>
      <c r="AP597" t="s">
        <v>1745</v>
      </c>
      <c r="AQ597" t="s">
        <v>1934</v>
      </c>
      <c r="AR597" t="s">
        <v>1471</v>
      </c>
      <c r="AY597">
        <v>41</v>
      </c>
      <c r="AZ597">
        <v>0</v>
      </c>
      <c r="BA597">
        <v>0</v>
      </c>
      <c r="BB597">
        <v>16</v>
      </c>
      <c r="BC597">
        <v>12</v>
      </c>
      <c r="BD597">
        <v>25</v>
      </c>
      <c r="BE597">
        <v>23</v>
      </c>
      <c r="BF597">
        <v>58</v>
      </c>
      <c r="BG597">
        <v>60</v>
      </c>
      <c r="BH597">
        <v>6</v>
      </c>
      <c r="BI597">
        <v>5</v>
      </c>
      <c r="BJ597" t="s">
        <v>1676</v>
      </c>
      <c r="BK597" t="s">
        <v>2</v>
      </c>
      <c r="BL597" t="s">
        <v>7</v>
      </c>
      <c r="BM597" t="s">
        <v>7</v>
      </c>
      <c r="BN597" t="s">
        <v>7</v>
      </c>
      <c r="BO597" t="s">
        <v>1472</v>
      </c>
      <c r="BP597">
        <v>576</v>
      </c>
      <c r="BQ597">
        <v>105</v>
      </c>
      <c r="BR597">
        <v>100</v>
      </c>
      <c r="BS597" t="s">
        <v>1351</v>
      </c>
      <c r="BT597" t="s">
        <v>1364</v>
      </c>
      <c r="BU597" t="s">
        <v>1843</v>
      </c>
      <c r="BV597" t="s">
        <v>1856</v>
      </c>
      <c r="BW597" t="s">
        <v>1818</v>
      </c>
      <c r="BX597" t="s">
        <v>2231</v>
      </c>
      <c r="BY597" s="44" t="str">
        <f t="shared" si="9"/>
        <v>Show location</v>
      </c>
    </row>
    <row r="598" spans="1:77" x14ac:dyDescent="0.3">
      <c r="A598" s="51" t="s">
        <v>1521</v>
      </c>
      <c r="B598" t="s">
        <v>2650</v>
      </c>
      <c r="C598" t="s">
        <v>2647</v>
      </c>
      <c r="D598" t="s">
        <v>2648</v>
      </c>
      <c r="E598" t="s">
        <v>102</v>
      </c>
      <c r="F598" t="s">
        <v>1351</v>
      </c>
      <c r="G598" t="s">
        <v>1478</v>
      </c>
      <c r="H598" t="s">
        <v>1843</v>
      </c>
      <c r="I598" t="s">
        <v>1364</v>
      </c>
      <c r="J598" t="s">
        <v>1516</v>
      </c>
      <c r="K598" t="s">
        <v>1856</v>
      </c>
      <c r="L598" t="s">
        <v>1231</v>
      </c>
      <c r="M598" t="s">
        <v>707</v>
      </c>
      <c r="N598" t="s">
        <v>1493</v>
      </c>
      <c r="O598">
        <v>13.44215</v>
      </c>
      <c r="P598">
        <v>28.13054</v>
      </c>
      <c r="Q598" t="s">
        <v>1</v>
      </c>
      <c r="R598" t="s">
        <v>95</v>
      </c>
      <c r="S598">
        <v>37</v>
      </c>
      <c r="T598">
        <v>222</v>
      </c>
      <c r="U598">
        <v>25</v>
      </c>
      <c r="V598">
        <v>158</v>
      </c>
      <c r="W598">
        <v>13</v>
      </c>
      <c r="X598">
        <v>80</v>
      </c>
      <c r="Y598">
        <v>8</v>
      </c>
      <c r="Z598">
        <v>51</v>
      </c>
      <c r="AE598">
        <v>4</v>
      </c>
      <c r="AF598">
        <v>27</v>
      </c>
      <c r="AI598" t="s">
        <v>1343</v>
      </c>
      <c r="AJ598" t="s">
        <v>1697</v>
      </c>
      <c r="AK598" t="s">
        <v>1347</v>
      </c>
      <c r="AL598" t="s">
        <v>1698</v>
      </c>
      <c r="AM598" t="s">
        <v>1351</v>
      </c>
      <c r="AN598" t="s">
        <v>1703</v>
      </c>
      <c r="AO598" t="s">
        <v>1933</v>
      </c>
      <c r="AP598" t="s">
        <v>1946</v>
      </c>
      <c r="AQ598" t="s">
        <v>1745</v>
      </c>
      <c r="AR598" t="s">
        <v>1471</v>
      </c>
      <c r="AY598">
        <v>25</v>
      </c>
      <c r="AZ598">
        <v>5</v>
      </c>
      <c r="BA598">
        <v>6</v>
      </c>
      <c r="BB598">
        <v>15</v>
      </c>
      <c r="BC598">
        <v>16</v>
      </c>
      <c r="BD598">
        <v>22</v>
      </c>
      <c r="BE598">
        <v>23</v>
      </c>
      <c r="BF598">
        <v>38</v>
      </c>
      <c r="BG598">
        <v>33</v>
      </c>
      <c r="BH598">
        <v>0</v>
      </c>
      <c r="BI598">
        <v>0</v>
      </c>
      <c r="BJ598" t="s">
        <v>1334</v>
      </c>
      <c r="BK598" t="s">
        <v>2</v>
      </c>
      <c r="BL598" t="s">
        <v>5</v>
      </c>
      <c r="BM598" t="s">
        <v>5</v>
      </c>
      <c r="BN598" t="s">
        <v>5</v>
      </c>
      <c r="BO598" t="s">
        <v>1472</v>
      </c>
      <c r="BP598">
        <v>562</v>
      </c>
      <c r="BQ598">
        <v>80</v>
      </c>
      <c r="BR598">
        <v>78</v>
      </c>
      <c r="BS598" t="s">
        <v>1351</v>
      </c>
      <c r="BT598" t="s">
        <v>1364</v>
      </c>
      <c r="BU598" t="s">
        <v>1843</v>
      </c>
      <c r="BV598" t="s">
        <v>1856</v>
      </c>
      <c r="BW598" t="s">
        <v>1818</v>
      </c>
      <c r="BX598" t="s">
        <v>2212</v>
      </c>
      <c r="BY598" s="44" t="str">
        <f t="shared" si="9"/>
        <v>Show location</v>
      </c>
    </row>
    <row r="599" spans="1:77" x14ac:dyDescent="0.3">
      <c r="A599" s="51" t="s">
        <v>1532</v>
      </c>
      <c r="B599" t="s">
        <v>2650</v>
      </c>
      <c r="C599" t="s">
        <v>2647</v>
      </c>
      <c r="D599" t="s">
        <v>2648</v>
      </c>
      <c r="E599" t="s">
        <v>102</v>
      </c>
      <c r="F599" t="s">
        <v>1351</v>
      </c>
      <c r="G599" t="s">
        <v>1478</v>
      </c>
      <c r="H599" t="s">
        <v>1843</v>
      </c>
      <c r="I599" t="s">
        <v>1364</v>
      </c>
      <c r="J599" t="s">
        <v>1516</v>
      </c>
      <c r="K599" t="s">
        <v>1856</v>
      </c>
      <c r="L599" t="s">
        <v>1232</v>
      </c>
      <c r="M599" t="s">
        <v>708</v>
      </c>
      <c r="N599" t="s">
        <v>1470</v>
      </c>
      <c r="O599">
        <v>13.93366</v>
      </c>
      <c r="P599">
        <v>28.129899999999999</v>
      </c>
      <c r="Q599" t="s">
        <v>1</v>
      </c>
      <c r="R599" t="s">
        <v>95</v>
      </c>
      <c r="S599">
        <v>16</v>
      </c>
      <c r="T599">
        <v>79</v>
      </c>
      <c r="U599">
        <v>21</v>
      </c>
      <c r="V599">
        <v>103</v>
      </c>
      <c r="W599">
        <v>4</v>
      </c>
      <c r="X599">
        <v>20</v>
      </c>
      <c r="Y599">
        <v>7</v>
      </c>
      <c r="Z599">
        <v>35</v>
      </c>
      <c r="AA599">
        <v>5</v>
      </c>
      <c r="AB599">
        <v>18</v>
      </c>
      <c r="AE599">
        <v>5</v>
      </c>
      <c r="AF599">
        <v>30</v>
      </c>
      <c r="AI599" t="s">
        <v>1343</v>
      </c>
      <c r="AJ599" t="s">
        <v>1697</v>
      </c>
      <c r="AK599" t="s">
        <v>1351</v>
      </c>
      <c r="AL599" t="s">
        <v>1695</v>
      </c>
      <c r="AM599" t="s">
        <v>1351</v>
      </c>
      <c r="AN599" t="s">
        <v>1703</v>
      </c>
      <c r="AO599" t="s">
        <v>1933</v>
      </c>
      <c r="AP599" t="s">
        <v>1946</v>
      </c>
      <c r="AQ599" t="s">
        <v>1745</v>
      </c>
      <c r="AR599" t="s">
        <v>1471</v>
      </c>
      <c r="AY599">
        <v>21</v>
      </c>
      <c r="AZ599">
        <v>2</v>
      </c>
      <c r="BA599">
        <v>5</v>
      </c>
      <c r="BB599">
        <v>8</v>
      </c>
      <c r="BC599">
        <v>15</v>
      </c>
      <c r="BD599">
        <v>15</v>
      </c>
      <c r="BE599">
        <v>16</v>
      </c>
      <c r="BF599">
        <v>21</v>
      </c>
      <c r="BG599">
        <v>21</v>
      </c>
      <c r="BH599">
        <v>0</v>
      </c>
      <c r="BI599">
        <v>0</v>
      </c>
      <c r="BJ599" t="s">
        <v>1334</v>
      </c>
      <c r="BK599" t="s">
        <v>2</v>
      </c>
      <c r="BL599" t="s">
        <v>5</v>
      </c>
      <c r="BM599" t="s">
        <v>5</v>
      </c>
      <c r="BN599" t="s">
        <v>5</v>
      </c>
      <c r="BO599" t="s">
        <v>1472</v>
      </c>
      <c r="BP599">
        <v>564</v>
      </c>
      <c r="BQ599">
        <v>46</v>
      </c>
      <c r="BR599">
        <v>57</v>
      </c>
      <c r="BS599" t="s">
        <v>1351</v>
      </c>
      <c r="BT599" t="s">
        <v>1364</v>
      </c>
      <c r="BU599" t="s">
        <v>1843</v>
      </c>
      <c r="BV599" t="s">
        <v>1856</v>
      </c>
      <c r="BW599" t="s">
        <v>1818</v>
      </c>
      <c r="BX599" t="s">
        <v>2242</v>
      </c>
      <c r="BY599" s="44" t="str">
        <f t="shared" si="9"/>
        <v>Show location</v>
      </c>
    </row>
    <row r="600" spans="1:77" x14ac:dyDescent="0.3">
      <c r="A600" s="51" t="s">
        <v>1541</v>
      </c>
      <c r="B600" t="s">
        <v>2650</v>
      </c>
      <c r="C600" t="s">
        <v>2647</v>
      </c>
      <c r="D600" t="s">
        <v>2648</v>
      </c>
      <c r="E600" t="s">
        <v>102</v>
      </c>
      <c r="F600" t="s">
        <v>1351</v>
      </c>
      <c r="G600" t="s">
        <v>1478</v>
      </c>
      <c r="H600" t="s">
        <v>1843</v>
      </c>
      <c r="I600" t="s">
        <v>1364</v>
      </c>
      <c r="J600" t="s">
        <v>1516</v>
      </c>
      <c r="K600" t="s">
        <v>1856</v>
      </c>
      <c r="L600" t="s">
        <v>1233</v>
      </c>
      <c r="M600" t="s">
        <v>709</v>
      </c>
      <c r="N600" t="s">
        <v>1470</v>
      </c>
      <c r="O600">
        <v>13.52872</v>
      </c>
      <c r="P600">
        <v>28.033449999999998</v>
      </c>
      <c r="Q600" t="s">
        <v>1</v>
      </c>
      <c r="R600" t="s">
        <v>95</v>
      </c>
      <c r="S600">
        <v>120</v>
      </c>
      <c r="T600">
        <v>720</v>
      </c>
      <c r="U600">
        <v>112</v>
      </c>
      <c r="V600">
        <v>667</v>
      </c>
      <c r="W600">
        <v>30</v>
      </c>
      <c r="X600">
        <v>190</v>
      </c>
      <c r="Y600">
        <v>70</v>
      </c>
      <c r="Z600">
        <v>395</v>
      </c>
      <c r="AA600">
        <v>12</v>
      </c>
      <c r="AB600">
        <v>82</v>
      </c>
      <c r="AI600" t="s">
        <v>1343</v>
      </c>
      <c r="AJ600" t="s">
        <v>1697</v>
      </c>
      <c r="AK600" t="s">
        <v>1351</v>
      </c>
      <c r="AL600" t="s">
        <v>1699</v>
      </c>
      <c r="AM600" t="s">
        <v>1351</v>
      </c>
      <c r="AN600" t="s">
        <v>1703</v>
      </c>
      <c r="AO600" t="s">
        <v>1933</v>
      </c>
      <c r="AP600" t="s">
        <v>1946</v>
      </c>
      <c r="AQ600" t="s">
        <v>1745</v>
      </c>
      <c r="AR600" t="s">
        <v>1471</v>
      </c>
      <c r="AW600">
        <v>112</v>
      </c>
      <c r="AZ600">
        <v>17</v>
      </c>
      <c r="BA600">
        <v>29</v>
      </c>
      <c r="BB600">
        <v>46</v>
      </c>
      <c r="BC600">
        <v>68</v>
      </c>
      <c r="BD600">
        <v>120</v>
      </c>
      <c r="BE600">
        <v>124</v>
      </c>
      <c r="BF600">
        <v>143</v>
      </c>
      <c r="BG600">
        <v>120</v>
      </c>
      <c r="BH600">
        <v>0</v>
      </c>
      <c r="BI600">
        <v>0</v>
      </c>
      <c r="BJ600" t="s">
        <v>1334</v>
      </c>
      <c r="BK600" t="s">
        <v>2</v>
      </c>
      <c r="BL600" t="s">
        <v>5</v>
      </c>
      <c r="BM600" t="s">
        <v>5</v>
      </c>
      <c r="BN600" t="s">
        <v>5</v>
      </c>
      <c r="BO600" t="s">
        <v>1472</v>
      </c>
      <c r="BP600">
        <v>565</v>
      </c>
      <c r="BQ600">
        <v>326</v>
      </c>
      <c r="BR600">
        <v>341</v>
      </c>
      <c r="BS600" t="s">
        <v>1351</v>
      </c>
      <c r="BT600" t="s">
        <v>1364</v>
      </c>
      <c r="BU600" t="s">
        <v>1843</v>
      </c>
      <c r="BV600" t="s">
        <v>1856</v>
      </c>
      <c r="BW600" t="s">
        <v>1829</v>
      </c>
      <c r="BX600" t="s">
        <v>2319</v>
      </c>
      <c r="BY600" s="44" t="str">
        <f t="shared" si="9"/>
        <v>Show location</v>
      </c>
    </row>
    <row r="601" spans="1:77" x14ac:dyDescent="0.3">
      <c r="A601" s="51" t="s">
        <v>1508</v>
      </c>
      <c r="B601" t="s">
        <v>2650</v>
      </c>
      <c r="C601" t="s">
        <v>2647</v>
      </c>
      <c r="D601" t="s">
        <v>2648</v>
      </c>
      <c r="E601" t="s">
        <v>102</v>
      </c>
      <c r="F601" t="s">
        <v>1351</v>
      </c>
      <c r="G601" t="s">
        <v>1478</v>
      </c>
      <c r="H601" t="s">
        <v>1843</v>
      </c>
      <c r="I601" t="s">
        <v>1364</v>
      </c>
      <c r="J601" t="s">
        <v>1516</v>
      </c>
      <c r="K601" t="s">
        <v>1856</v>
      </c>
      <c r="L601" t="s">
        <v>1234</v>
      </c>
      <c r="M601" t="s">
        <v>710</v>
      </c>
      <c r="N601" t="s">
        <v>1470</v>
      </c>
      <c r="O601">
        <v>13.68829</v>
      </c>
      <c r="P601">
        <v>28.030639999999998</v>
      </c>
      <c r="Q601" t="s">
        <v>1</v>
      </c>
      <c r="R601" t="s">
        <v>2612</v>
      </c>
      <c r="S601">
        <v>24</v>
      </c>
      <c r="T601">
        <v>164</v>
      </c>
      <c r="U601">
        <v>45</v>
      </c>
      <c r="V601">
        <v>284</v>
      </c>
      <c r="W601">
        <v>15</v>
      </c>
      <c r="X601">
        <v>94</v>
      </c>
      <c r="Y601">
        <v>10</v>
      </c>
      <c r="Z601">
        <v>70</v>
      </c>
      <c r="AE601">
        <v>20</v>
      </c>
      <c r="AF601">
        <v>120</v>
      </c>
      <c r="AI601" t="s">
        <v>1347</v>
      </c>
      <c r="AJ601" t="s">
        <v>1701</v>
      </c>
      <c r="AK601" t="s">
        <v>1351</v>
      </c>
      <c r="AL601" t="s">
        <v>1703</v>
      </c>
      <c r="AM601" t="s">
        <v>1346</v>
      </c>
      <c r="AO601" t="s">
        <v>1745</v>
      </c>
      <c r="AP601" t="s">
        <v>1933</v>
      </c>
      <c r="AQ601" t="s">
        <v>1946</v>
      </c>
      <c r="AR601" t="s">
        <v>1471</v>
      </c>
      <c r="AT601">
        <v>36</v>
      </c>
      <c r="AY601">
        <v>9</v>
      </c>
      <c r="AZ601">
        <v>8</v>
      </c>
      <c r="BA601">
        <v>12</v>
      </c>
      <c r="BB601">
        <v>23</v>
      </c>
      <c r="BC601">
        <v>22</v>
      </c>
      <c r="BD601">
        <v>43</v>
      </c>
      <c r="BE601">
        <v>45</v>
      </c>
      <c r="BF601">
        <v>48</v>
      </c>
      <c r="BG601">
        <v>57</v>
      </c>
      <c r="BH601">
        <v>14</v>
      </c>
      <c r="BI601">
        <v>12</v>
      </c>
      <c r="BJ601" t="s">
        <v>1334</v>
      </c>
      <c r="BK601" t="s">
        <v>2</v>
      </c>
      <c r="BL601" t="s">
        <v>5</v>
      </c>
      <c r="BM601" t="s">
        <v>5</v>
      </c>
      <c r="BN601" t="s">
        <v>5</v>
      </c>
      <c r="BO601" t="s">
        <v>1472</v>
      </c>
      <c r="BP601">
        <v>566</v>
      </c>
      <c r="BQ601">
        <v>136</v>
      </c>
      <c r="BR601">
        <v>148</v>
      </c>
      <c r="BS601" t="s">
        <v>1351</v>
      </c>
      <c r="BT601" t="s">
        <v>1364</v>
      </c>
      <c r="BU601" t="s">
        <v>1843</v>
      </c>
      <c r="BV601" t="s">
        <v>1856</v>
      </c>
      <c r="BW601" t="s">
        <v>1818</v>
      </c>
      <c r="BX601" t="s">
        <v>2091</v>
      </c>
      <c r="BY601" s="44" t="str">
        <f t="shared" si="9"/>
        <v>Show location</v>
      </c>
    </row>
    <row r="602" spans="1:77" x14ac:dyDescent="0.3">
      <c r="A602" s="51" t="s">
        <v>1514</v>
      </c>
      <c r="B602" t="s">
        <v>2650</v>
      </c>
      <c r="C602" t="s">
        <v>2647</v>
      </c>
      <c r="D602" t="s">
        <v>2648</v>
      </c>
      <c r="E602" t="s">
        <v>102</v>
      </c>
      <c r="F602" t="s">
        <v>1351</v>
      </c>
      <c r="G602" t="s">
        <v>1478</v>
      </c>
      <c r="H602" t="s">
        <v>1843</v>
      </c>
      <c r="I602" t="s">
        <v>1364</v>
      </c>
      <c r="J602" t="s">
        <v>1516</v>
      </c>
      <c r="K602" t="s">
        <v>1856</v>
      </c>
      <c r="L602" t="s">
        <v>1235</v>
      </c>
      <c r="M602" t="s">
        <v>711</v>
      </c>
      <c r="N602" t="s">
        <v>1470</v>
      </c>
      <c r="O602">
        <v>13.911300000000001</v>
      </c>
      <c r="P602">
        <v>28.052959999999999</v>
      </c>
      <c r="Q602" t="s">
        <v>1</v>
      </c>
      <c r="R602" t="s">
        <v>95</v>
      </c>
      <c r="S602">
        <v>63</v>
      </c>
      <c r="T602">
        <v>378</v>
      </c>
      <c r="U602">
        <v>55</v>
      </c>
      <c r="V602">
        <v>290</v>
      </c>
      <c r="W602">
        <v>30</v>
      </c>
      <c r="X602">
        <v>150</v>
      </c>
      <c r="Y602">
        <v>25</v>
      </c>
      <c r="Z602">
        <v>140</v>
      </c>
      <c r="AI602" t="s">
        <v>1343</v>
      </c>
      <c r="AJ602" t="s">
        <v>1697</v>
      </c>
      <c r="AK602" t="s">
        <v>1351</v>
      </c>
      <c r="AL602" t="s">
        <v>1703</v>
      </c>
      <c r="AM602" t="s">
        <v>1351</v>
      </c>
      <c r="AN602" t="s">
        <v>1397</v>
      </c>
      <c r="AO602" t="s">
        <v>1933</v>
      </c>
      <c r="AP602" t="s">
        <v>1946</v>
      </c>
      <c r="AQ602" t="s">
        <v>1745</v>
      </c>
      <c r="AR602" t="s">
        <v>1471</v>
      </c>
      <c r="AY602">
        <v>55</v>
      </c>
      <c r="AZ602">
        <v>13</v>
      </c>
      <c r="BA602">
        <v>13</v>
      </c>
      <c r="BB602">
        <v>21</v>
      </c>
      <c r="BC602">
        <v>27</v>
      </c>
      <c r="BD602">
        <v>41</v>
      </c>
      <c r="BE602">
        <v>43</v>
      </c>
      <c r="BF602">
        <v>57</v>
      </c>
      <c r="BG602">
        <v>50</v>
      </c>
      <c r="BH602">
        <v>11</v>
      </c>
      <c r="BI602">
        <v>14</v>
      </c>
      <c r="BJ602" t="s">
        <v>1334</v>
      </c>
      <c r="BK602" t="s">
        <v>2</v>
      </c>
      <c r="BL602" t="s">
        <v>5</v>
      </c>
      <c r="BM602" t="s">
        <v>5</v>
      </c>
      <c r="BN602" t="s">
        <v>5</v>
      </c>
      <c r="BO602" t="s">
        <v>1472</v>
      </c>
      <c r="BP602">
        <v>621</v>
      </c>
      <c r="BQ602">
        <v>143</v>
      </c>
      <c r="BR602">
        <v>147</v>
      </c>
      <c r="BS602" t="s">
        <v>1351</v>
      </c>
      <c r="BT602" t="s">
        <v>1364</v>
      </c>
      <c r="BU602" t="s">
        <v>1843</v>
      </c>
      <c r="BV602" t="s">
        <v>1856</v>
      </c>
      <c r="BW602" t="s">
        <v>1818</v>
      </c>
      <c r="BX602" t="s">
        <v>2122</v>
      </c>
      <c r="BY602" s="44" t="str">
        <f t="shared" si="9"/>
        <v>Show location</v>
      </c>
    </row>
    <row r="603" spans="1:77" x14ac:dyDescent="0.3">
      <c r="A603" s="51" t="s">
        <v>1518</v>
      </c>
      <c r="B603" t="s">
        <v>2650</v>
      </c>
      <c r="C603" t="s">
        <v>2647</v>
      </c>
      <c r="D603" t="s">
        <v>2648</v>
      </c>
      <c r="E603" t="s">
        <v>102</v>
      </c>
      <c r="F603" t="s">
        <v>1351</v>
      </c>
      <c r="G603" t="s">
        <v>1478</v>
      </c>
      <c r="H603" t="s">
        <v>1843</v>
      </c>
      <c r="I603" t="s">
        <v>1364</v>
      </c>
      <c r="J603" t="s">
        <v>1516</v>
      </c>
      <c r="K603" t="s">
        <v>1856</v>
      </c>
      <c r="L603" t="s">
        <v>1236</v>
      </c>
      <c r="M603" t="s">
        <v>712</v>
      </c>
      <c r="N603" t="s">
        <v>1470</v>
      </c>
      <c r="O603">
        <v>12.575200000000001</v>
      </c>
      <c r="P603">
        <v>28.411200000000001</v>
      </c>
      <c r="Q603" t="s">
        <v>1</v>
      </c>
      <c r="R603" t="s">
        <v>95</v>
      </c>
      <c r="S603">
        <v>13</v>
      </c>
      <c r="T603">
        <v>74</v>
      </c>
      <c r="U603">
        <v>13</v>
      </c>
      <c r="V603">
        <v>69</v>
      </c>
      <c r="Y603">
        <v>13</v>
      </c>
      <c r="Z603">
        <v>69</v>
      </c>
      <c r="AI603" t="s">
        <v>1351</v>
      </c>
      <c r="AJ603" t="s">
        <v>1401</v>
      </c>
      <c r="AK603" t="s">
        <v>1351</v>
      </c>
      <c r="AL603" t="s">
        <v>1694</v>
      </c>
      <c r="AM603" t="s">
        <v>1345</v>
      </c>
      <c r="AO603" t="s">
        <v>1745</v>
      </c>
      <c r="AP603" t="s">
        <v>1933</v>
      </c>
      <c r="AQ603" t="s">
        <v>1934</v>
      </c>
      <c r="AR603" t="s">
        <v>1471</v>
      </c>
      <c r="AY603">
        <v>13</v>
      </c>
      <c r="AZ603">
        <v>5</v>
      </c>
      <c r="BA603">
        <v>4</v>
      </c>
      <c r="BB603">
        <v>7</v>
      </c>
      <c r="BC603">
        <v>6</v>
      </c>
      <c r="BD603">
        <v>3</v>
      </c>
      <c r="BE603">
        <v>4</v>
      </c>
      <c r="BF603">
        <v>23</v>
      </c>
      <c r="BG603">
        <v>14</v>
      </c>
      <c r="BH603">
        <v>1</v>
      </c>
      <c r="BI603">
        <v>2</v>
      </c>
      <c r="BJ603" t="s">
        <v>1334</v>
      </c>
      <c r="BK603" t="s">
        <v>2</v>
      </c>
      <c r="BL603" t="s">
        <v>5</v>
      </c>
      <c r="BM603" t="s">
        <v>7</v>
      </c>
      <c r="BN603" t="s">
        <v>5</v>
      </c>
      <c r="BO603" t="s">
        <v>1472</v>
      </c>
      <c r="BP603">
        <v>578</v>
      </c>
      <c r="BQ603">
        <v>39</v>
      </c>
      <c r="BR603">
        <v>30</v>
      </c>
      <c r="BS603" t="s">
        <v>1351</v>
      </c>
      <c r="BT603" t="s">
        <v>1364</v>
      </c>
      <c r="BU603" t="s">
        <v>1843</v>
      </c>
      <c r="BV603" t="s">
        <v>1856</v>
      </c>
      <c r="BW603" t="s">
        <v>1829</v>
      </c>
      <c r="BX603" t="s">
        <v>2159</v>
      </c>
      <c r="BY603" s="44" t="str">
        <f t="shared" si="9"/>
        <v>Show location</v>
      </c>
    </row>
    <row r="604" spans="1:77" x14ac:dyDescent="0.3">
      <c r="A604" s="51" t="s">
        <v>1481</v>
      </c>
      <c r="B604" t="s">
        <v>2650</v>
      </c>
      <c r="C604" t="s">
        <v>2647</v>
      </c>
      <c r="D604" t="s">
        <v>2648</v>
      </c>
      <c r="E604" t="s">
        <v>102</v>
      </c>
      <c r="F604" t="s">
        <v>1351</v>
      </c>
      <c r="G604" t="s">
        <v>1478</v>
      </c>
      <c r="H604" t="s">
        <v>1843</v>
      </c>
      <c r="I604" t="s">
        <v>1364</v>
      </c>
      <c r="J604" t="s">
        <v>1516</v>
      </c>
      <c r="K604" t="s">
        <v>1856</v>
      </c>
      <c r="L604" t="s">
        <v>1237</v>
      </c>
      <c r="M604" t="s">
        <v>713</v>
      </c>
      <c r="N604" t="s">
        <v>1470</v>
      </c>
      <c r="O604">
        <v>12.639367</v>
      </c>
      <c r="P604">
        <v>28.423999999999999</v>
      </c>
      <c r="Q604" t="s">
        <v>6</v>
      </c>
      <c r="R604" t="s">
        <v>2612</v>
      </c>
      <c r="S604">
        <v>285</v>
      </c>
      <c r="T604">
        <v>1969</v>
      </c>
      <c r="U604">
        <v>307</v>
      </c>
      <c r="V604">
        <v>2167</v>
      </c>
      <c r="W604">
        <v>72</v>
      </c>
      <c r="X604">
        <v>465</v>
      </c>
      <c r="Y604">
        <v>150</v>
      </c>
      <c r="Z604">
        <v>1152</v>
      </c>
      <c r="AA604">
        <v>40</v>
      </c>
      <c r="AB604">
        <v>280</v>
      </c>
      <c r="AE604">
        <v>45</v>
      </c>
      <c r="AF604">
        <v>270</v>
      </c>
      <c r="AI604" t="s">
        <v>1346</v>
      </c>
      <c r="AJ604" t="s">
        <v>1375</v>
      </c>
      <c r="AK604" t="s">
        <v>1351</v>
      </c>
      <c r="AL604" t="s">
        <v>1695</v>
      </c>
      <c r="AM604" t="s">
        <v>1351</v>
      </c>
      <c r="AN604" t="s">
        <v>1398</v>
      </c>
      <c r="AO604" t="s">
        <v>1933</v>
      </c>
      <c r="AP604" t="s">
        <v>1946</v>
      </c>
      <c r="AQ604" t="s">
        <v>1745</v>
      </c>
      <c r="AR604" t="s">
        <v>1471</v>
      </c>
      <c r="AY604">
        <v>307</v>
      </c>
      <c r="AZ604">
        <v>25</v>
      </c>
      <c r="BA604">
        <v>149</v>
      </c>
      <c r="BB604">
        <v>297</v>
      </c>
      <c r="BC604">
        <v>297</v>
      </c>
      <c r="BD604">
        <v>235</v>
      </c>
      <c r="BE604">
        <v>409</v>
      </c>
      <c r="BF604">
        <v>359</v>
      </c>
      <c r="BG604">
        <v>396</v>
      </c>
      <c r="BH604">
        <v>0</v>
      </c>
      <c r="BI604">
        <v>0</v>
      </c>
      <c r="BJ604" t="s">
        <v>1334</v>
      </c>
      <c r="BK604" t="s">
        <v>2</v>
      </c>
      <c r="BL604" t="s">
        <v>5</v>
      </c>
      <c r="BM604" t="s">
        <v>5</v>
      </c>
      <c r="BN604" t="s">
        <v>5</v>
      </c>
      <c r="BO604" t="s">
        <v>1472</v>
      </c>
      <c r="BP604">
        <v>561</v>
      </c>
      <c r="BQ604">
        <v>916</v>
      </c>
      <c r="BR604">
        <v>1251</v>
      </c>
      <c r="BS604" t="s">
        <v>1351</v>
      </c>
      <c r="BT604" t="s">
        <v>1364</v>
      </c>
      <c r="BU604" t="s">
        <v>1843</v>
      </c>
      <c r="BV604" t="s">
        <v>1856</v>
      </c>
      <c r="BW604" t="s">
        <v>1818</v>
      </c>
      <c r="BX604" t="s">
        <v>2003</v>
      </c>
      <c r="BY604" s="44" t="str">
        <f t="shared" si="9"/>
        <v>Show location</v>
      </c>
    </row>
    <row r="605" spans="1:77" x14ac:dyDescent="0.3">
      <c r="A605" s="51" t="s">
        <v>1532</v>
      </c>
      <c r="B605" t="s">
        <v>2650</v>
      </c>
      <c r="C605" t="s">
        <v>2647</v>
      </c>
      <c r="D605" t="s">
        <v>2648</v>
      </c>
      <c r="E605" t="s">
        <v>102</v>
      </c>
      <c r="F605" t="s">
        <v>1351</v>
      </c>
      <c r="G605" t="s">
        <v>1478</v>
      </c>
      <c r="H605" t="s">
        <v>1843</v>
      </c>
      <c r="I605" t="s">
        <v>1364</v>
      </c>
      <c r="J605" t="s">
        <v>1516</v>
      </c>
      <c r="K605" t="s">
        <v>1856</v>
      </c>
      <c r="L605" t="s">
        <v>1238</v>
      </c>
      <c r="M605" t="s">
        <v>714</v>
      </c>
      <c r="N605" t="s">
        <v>1470</v>
      </c>
      <c r="O605">
        <v>12.554690000000001</v>
      </c>
      <c r="P605">
        <v>28.657109999999999</v>
      </c>
      <c r="Q605" t="s">
        <v>1</v>
      </c>
      <c r="R605" t="s">
        <v>95</v>
      </c>
      <c r="S605">
        <v>9</v>
      </c>
      <c r="T605">
        <v>53</v>
      </c>
      <c r="U605">
        <v>10</v>
      </c>
      <c r="V605">
        <v>55</v>
      </c>
      <c r="Y605">
        <v>10</v>
      </c>
      <c r="Z605">
        <v>55</v>
      </c>
      <c r="AI605" t="s">
        <v>1351</v>
      </c>
      <c r="AJ605" t="s">
        <v>1400</v>
      </c>
      <c r="AK605" t="s">
        <v>1344</v>
      </c>
      <c r="AL605" t="s">
        <v>1684</v>
      </c>
      <c r="AM605" t="s">
        <v>1348</v>
      </c>
      <c r="AN605" t="s">
        <v>1369</v>
      </c>
      <c r="AO605" t="s">
        <v>1745</v>
      </c>
      <c r="AP605" t="s">
        <v>1933</v>
      </c>
      <c r="AQ605" t="s">
        <v>1934</v>
      </c>
      <c r="AR605" t="s">
        <v>1471</v>
      </c>
      <c r="AY605">
        <v>10</v>
      </c>
      <c r="AZ605">
        <v>2</v>
      </c>
      <c r="BA605">
        <v>3</v>
      </c>
      <c r="BB605">
        <v>6</v>
      </c>
      <c r="BC605">
        <v>4</v>
      </c>
      <c r="BD605">
        <v>5</v>
      </c>
      <c r="BE605">
        <v>6</v>
      </c>
      <c r="BF605">
        <v>13</v>
      </c>
      <c r="BG605">
        <v>11</v>
      </c>
      <c r="BH605">
        <v>3</v>
      </c>
      <c r="BI605">
        <v>2</v>
      </c>
      <c r="BJ605" t="s">
        <v>1334</v>
      </c>
      <c r="BK605" t="s">
        <v>2</v>
      </c>
      <c r="BL605" t="s">
        <v>7</v>
      </c>
      <c r="BM605" t="s">
        <v>5</v>
      </c>
      <c r="BN605" t="s">
        <v>7</v>
      </c>
      <c r="BO605" t="s">
        <v>1472</v>
      </c>
      <c r="BP605">
        <v>577</v>
      </c>
      <c r="BQ605">
        <v>29</v>
      </c>
      <c r="BR605">
        <v>26</v>
      </c>
      <c r="BS605" t="s">
        <v>1351</v>
      </c>
      <c r="BT605" t="s">
        <v>1364</v>
      </c>
      <c r="BU605" t="s">
        <v>1843</v>
      </c>
      <c r="BV605" t="s">
        <v>1856</v>
      </c>
      <c r="BW605" t="s">
        <v>1818</v>
      </c>
      <c r="BX605" t="s">
        <v>2243</v>
      </c>
      <c r="BY605" s="44" t="str">
        <f t="shared" si="9"/>
        <v>Show location</v>
      </c>
    </row>
    <row r="606" spans="1:77" x14ac:dyDescent="0.3">
      <c r="A606" s="51" t="s">
        <v>1494</v>
      </c>
      <c r="B606" t="s">
        <v>2650</v>
      </c>
      <c r="C606" t="s">
        <v>2647</v>
      </c>
      <c r="D606" t="s">
        <v>2648</v>
      </c>
      <c r="E606" t="s">
        <v>102</v>
      </c>
      <c r="F606" t="s">
        <v>1351</v>
      </c>
      <c r="G606" t="s">
        <v>1478</v>
      </c>
      <c r="H606" t="s">
        <v>1843</v>
      </c>
      <c r="I606" t="s">
        <v>1364</v>
      </c>
      <c r="J606" t="s">
        <v>1516</v>
      </c>
      <c r="K606" t="s">
        <v>1856</v>
      </c>
      <c r="L606" t="s">
        <v>1239</v>
      </c>
      <c r="M606" t="s">
        <v>715</v>
      </c>
      <c r="N606" t="s">
        <v>1493</v>
      </c>
      <c r="O606">
        <v>13.508419999999999</v>
      </c>
      <c r="P606">
        <v>28.07377</v>
      </c>
      <c r="Q606" t="s">
        <v>1</v>
      </c>
      <c r="R606" t="s">
        <v>95</v>
      </c>
      <c r="S606">
        <v>6</v>
      </c>
      <c r="T606">
        <v>33</v>
      </c>
      <c r="U606">
        <v>16</v>
      </c>
      <c r="V606">
        <v>96</v>
      </c>
      <c r="Y606">
        <v>6</v>
      </c>
      <c r="Z606">
        <v>36</v>
      </c>
      <c r="AE606">
        <v>10</v>
      </c>
      <c r="AF606">
        <v>60</v>
      </c>
      <c r="AI606" t="s">
        <v>1343</v>
      </c>
      <c r="AJ606" t="s">
        <v>1697</v>
      </c>
      <c r="AK606" t="s">
        <v>1351</v>
      </c>
      <c r="AL606" t="s">
        <v>1703</v>
      </c>
      <c r="AM606" t="s">
        <v>1351</v>
      </c>
      <c r="AN606" t="s">
        <v>1699</v>
      </c>
      <c r="AO606" t="s">
        <v>1745</v>
      </c>
      <c r="AP606" t="s">
        <v>1933</v>
      </c>
      <c r="AQ606" t="s">
        <v>1946</v>
      </c>
      <c r="AR606" t="s">
        <v>1471</v>
      </c>
      <c r="AX606">
        <v>16</v>
      </c>
      <c r="AZ606">
        <v>2</v>
      </c>
      <c r="BA606">
        <v>8</v>
      </c>
      <c r="BB606">
        <v>9</v>
      </c>
      <c r="BC606">
        <v>12</v>
      </c>
      <c r="BD606">
        <v>10</v>
      </c>
      <c r="BE606">
        <v>14</v>
      </c>
      <c r="BF606">
        <v>19</v>
      </c>
      <c r="BG606">
        <v>20</v>
      </c>
      <c r="BH606">
        <v>1</v>
      </c>
      <c r="BI606">
        <v>1</v>
      </c>
      <c r="BJ606" t="s">
        <v>1334</v>
      </c>
      <c r="BK606" t="s">
        <v>2</v>
      </c>
      <c r="BL606" t="s">
        <v>5</v>
      </c>
      <c r="BM606" t="s">
        <v>5</v>
      </c>
      <c r="BN606" t="s">
        <v>5</v>
      </c>
      <c r="BO606" t="s">
        <v>1472</v>
      </c>
      <c r="BP606">
        <v>567</v>
      </c>
      <c r="BQ606">
        <v>41</v>
      </c>
      <c r="BR606">
        <v>55</v>
      </c>
      <c r="BS606" t="s">
        <v>1351</v>
      </c>
      <c r="BT606" t="s">
        <v>1364</v>
      </c>
      <c r="BU606" t="s">
        <v>1843</v>
      </c>
      <c r="BV606" t="s">
        <v>1856</v>
      </c>
      <c r="BW606" t="s">
        <v>1829</v>
      </c>
      <c r="BX606" t="s">
        <v>2106</v>
      </c>
      <c r="BY606" s="44" t="str">
        <f t="shared" si="9"/>
        <v>Show location</v>
      </c>
    </row>
    <row r="607" spans="1:77" x14ac:dyDescent="0.3">
      <c r="A607" s="51" t="s">
        <v>1501</v>
      </c>
      <c r="B607" t="s">
        <v>2650</v>
      </c>
      <c r="C607" t="s">
        <v>2647</v>
      </c>
      <c r="D607" t="s">
        <v>2648</v>
      </c>
      <c r="E607" t="s">
        <v>102</v>
      </c>
      <c r="F607" t="s">
        <v>1351</v>
      </c>
      <c r="G607" t="s">
        <v>1478</v>
      </c>
      <c r="H607" t="s">
        <v>1843</v>
      </c>
      <c r="I607" t="s">
        <v>1364</v>
      </c>
      <c r="J607" t="s">
        <v>1516</v>
      </c>
      <c r="K607" t="s">
        <v>1856</v>
      </c>
      <c r="L607" t="s">
        <v>1240</v>
      </c>
      <c r="M607" t="s">
        <v>716</v>
      </c>
      <c r="N607" t="s">
        <v>1493</v>
      </c>
      <c r="O607">
        <v>13.92609</v>
      </c>
      <c r="P607">
        <v>28.111609999999999</v>
      </c>
      <c r="Q607" t="s">
        <v>1</v>
      </c>
      <c r="R607" t="s">
        <v>95</v>
      </c>
      <c r="S607">
        <v>14</v>
      </c>
      <c r="T607">
        <v>85</v>
      </c>
      <c r="U607">
        <v>28</v>
      </c>
      <c r="V607">
        <v>182</v>
      </c>
      <c r="Y607">
        <v>18</v>
      </c>
      <c r="Z607">
        <v>122</v>
      </c>
      <c r="AE607">
        <v>10</v>
      </c>
      <c r="AF607">
        <v>60</v>
      </c>
      <c r="AI607" t="s">
        <v>1343</v>
      </c>
      <c r="AJ607" t="s">
        <v>1697</v>
      </c>
      <c r="AK607" t="s">
        <v>1351</v>
      </c>
      <c r="AL607" t="s">
        <v>1699</v>
      </c>
      <c r="AM607" t="s">
        <v>1351</v>
      </c>
      <c r="AN607" t="s">
        <v>1703</v>
      </c>
      <c r="AO607" t="s">
        <v>1745</v>
      </c>
      <c r="AP607" t="s">
        <v>1933</v>
      </c>
      <c r="AQ607" t="s">
        <v>1934</v>
      </c>
      <c r="AR607" t="s">
        <v>1471</v>
      </c>
      <c r="AY607">
        <v>28</v>
      </c>
      <c r="AZ607">
        <v>6</v>
      </c>
      <c r="BA607">
        <v>9</v>
      </c>
      <c r="BB607">
        <v>13</v>
      </c>
      <c r="BC607">
        <v>16</v>
      </c>
      <c r="BD607">
        <v>28</v>
      </c>
      <c r="BE607">
        <v>22</v>
      </c>
      <c r="BF607">
        <v>33</v>
      </c>
      <c r="BG607">
        <v>40</v>
      </c>
      <c r="BH607">
        <v>9</v>
      </c>
      <c r="BI607">
        <v>6</v>
      </c>
      <c r="BJ607" t="s">
        <v>1334</v>
      </c>
      <c r="BK607" t="s">
        <v>2</v>
      </c>
      <c r="BL607" t="s">
        <v>5</v>
      </c>
      <c r="BM607" t="s">
        <v>5</v>
      </c>
      <c r="BN607" t="s">
        <v>5</v>
      </c>
      <c r="BO607" t="s">
        <v>1472</v>
      </c>
      <c r="BP607">
        <v>1180</v>
      </c>
      <c r="BQ607">
        <v>89</v>
      </c>
      <c r="BR607">
        <v>93</v>
      </c>
      <c r="BS607" t="s">
        <v>1351</v>
      </c>
      <c r="BT607" t="s">
        <v>1364</v>
      </c>
      <c r="BU607" t="s">
        <v>1843</v>
      </c>
      <c r="BV607" t="s">
        <v>1856</v>
      </c>
      <c r="BW607" t="s">
        <v>1818</v>
      </c>
      <c r="BX607" t="s">
        <v>2065</v>
      </c>
      <c r="BY607" s="44" t="str">
        <f t="shared" si="9"/>
        <v>Show location</v>
      </c>
    </row>
    <row r="608" spans="1:77" x14ac:dyDescent="0.3">
      <c r="A608" s="51" t="s">
        <v>1589</v>
      </c>
      <c r="B608" t="s">
        <v>2650</v>
      </c>
      <c r="C608" t="s">
        <v>2647</v>
      </c>
      <c r="D608" t="s">
        <v>2648</v>
      </c>
      <c r="E608" t="s">
        <v>102</v>
      </c>
      <c r="F608" t="s">
        <v>1351</v>
      </c>
      <c r="G608" t="s">
        <v>1478</v>
      </c>
      <c r="H608" t="s">
        <v>1843</v>
      </c>
      <c r="I608" t="s">
        <v>1401</v>
      </c>
      <c r="J608" t="s">
        <v>1591</v>
      </c>
      <c r="K608" t="s">
        <v>1909</v>
      </c>
      <c r="L608" t="s">
        <v>1241</v>
      </c>
      <c r="M608" t="s">
        <v>717</v>
      </c>
      <c r="N608" t="s">
        <v>1470</v>
      </c>
      <c r="O608">
        <v>11.243230000000001</v>
      </c>
      <c r="P608">
        <v>27.503820000000001</v>
      </c>
      <c r="Q608" t="s">
        <v>1</v>
      </c>
      <c r="R608" t="s">
        <v>95</v>
      </c>
      <c r="S608">
        <v>113</v>
      </c>
      <c r="T608">
        <v>670</v>
      </c>
      <c r="U608">
        <v>320</v>
      </c>
      <c r="V608">
        <v>1100</v>
      </c>
      <c r="Y608">
        <v>265</v>
      </c>
      <c r="Z608">
        <v>770</v>
      </c>
      <c r="AE608">
        <v>55</v>
      </c>
      <c r="AF608">
        <v>330</v>
      </c>
      <c r="AI608" t="s">
        <v>1351</v>
      </c>
      <c r="AJ608" t="s">
        <v>1696</v>
      </c>
      <c r="AO608" t="s">
        <v>1933</v>
      </c>
      <c r="AP608" t="s">
        <v>1471</v>
      </c>
      <c r="AQ608" t="s">
        <v>1471</v>
      </c>
      <c r="AR608" t="s">
        <v>1471</v>
      </c>
      <c r="AT608">
        <v>320</v>
      </c>
      <c r="AZ608">
        <v>8</v>
      </c>
      <c r="BA608">
        <v>16</v>
      </c>
      <c r="BB608">
        <v>86</v>
      </c>
      <c r="BC608">
        <v>181</v>
      </c>
      <c r="BD608">
        <v>275</v>
      </c>
      <c r="BE608">
        <v>211</v>
      </c>
      <c r="BF608">
        <v>110</v>
      </c>
      <c r="BG608">
        <v>189</v>
      </c>
      <c r="BH608">
        <v>0</v>
      </c>
      <c r="BI608">
        <v>24</v>
      </c>
      <c r="BJ608" t="s">
        <v>1334</v>
      </c>
      <c r="BK608" t="s">
        <v>2</v>
      </c>
      <c r="BL608" t="s">
        <v>5</v>
      </c>
      <c r="BM608" t="s">
        <v>5</v>
      </c>
      <c r="BN608" t="s">
        <v>5</v>
      </c>
      <c r="BO608" t="s">
        <v>1472</v>
      </c>
      <c r="BP608">
        <v>1259</v>
      </c>
      <c r="BQ608">
        <v>479</v>
      </c>
      <c r="BR608">
        <v>621</v>
      </c>
      <c r="BS608" t="s">
        <v>1351</v>
      </c>
      <c r="BT608" t="s">
        <v>1695</v>
      </c>
      <c r="BU608" t="s">
        <v>1843</v>
      </c>
      <c r="BV608" t="s">
        <v>1849</v>
      </c>
      <c r="BW608" t="s">
        <v>1818</v>
      </c>
      <c r="BX608" t="s">
        <v>2448</v>
      </c>
      <c r="BY608" s="44" t="str">
        <f t="shared" si="9"/>
        <v>Show location</v>
      </c>
    </row>
    <row r="609" spans="1:77" x14ac:dyDescent="0.3">
      <c r="A609" s="51" t="s">
        <v>1589</v>
      </c>
      <c r="B609" t="s">
        <v>2650</v>
      </c>
      <c r="C609" t="s">
        <v>2647</v>
      </c>
      <c r="D609" t="s">
        <v>2648</v>
      </c>
      <c r="E609" t="s">
        <v>102</v>
      </c>
      <c r="F609" t="s">
        <v>1351</v>
      </c>
      <c r="G609" t="s">
        <v>1478</v>
      </c>
      <c r="H609" t="s">
        <v>1843</v>
      </c>
      <c r="I609" t="s">
        <v>1401</v>
      </c>
      <c r="J609" t="s">
        <v>1591</v>
      </c>
      <c r="K609" t="s">
        <v>1909</v>
      </c>
      <c r="L609" t="s">
        <v>271</v>
      </c>
      <c r="M609" t="s">
        <v>718</v>
      </c>
      <c r="N609" t="s">
        <v>1470</v>
      </c>
      <c r="O609">
        <v>11.698560000000001</v>
      </c>
      <c r="P609">
        <v>28.355979999999999</v>
      </c>
      <c r="Q609" t="s">
        <v>1</v>
      </c>
      <c r="R609" t="s">
        <v>1497</v>
      </c>
      <c r="S609">
        <v>17</v>
      </c>
      <c r="T609">
        <v>102</v>
      </c>
      <c r="U609">
        <v>17</v>
      </c>
      <c r="V609">
        <v>84</v>
      </c>
      <c r="Y609">
        <v>17</v>
      </c>
      <c r="Z609">
        <v>84</v>
      </c>
      <c r="AI609" t="s">
        <v>1351</v>
      </c>
      <c r="AJ609" t="s">
        <v>1694</v>
      </c>
      <c r="AO609" t="s">
        <v>1745</v>
      </c>
      <c r="AP609" t="s">
        <v>1933</v>
      </c>
      <c r="AQ609" t="s">
        <v>1946</v>
      </c>
      <c r="AR609" t="s">
        <v>1471</v>
      </c>
      <c r="AT609">
        <v>17</v>
      </c>
      <c r="AZ609">
        <v>1</v>
      </c>
      <c r="BA609">
        <v>2</v>
      </c>
      <c r="BB609">
        <v>8</v>
      </c>
      <c r="BC609">
        <v>5</v>
      </c>
      <c r="BD609">
        <v>13</v>
      </c>
      <c r="BE609">
        <v>14</v>
      </c>
      <c r="BF609">
        <v>16</v>
      </c>
      <c r="BG609">
        <v>23</v>
      </c>
      <c r="BH609">
        <v>2</v>
      </c>
      <c r="BI609">
        <v>0</v>
      </c>
      <c r="BJ609" t="s">
        <v>1334</v>
      </c>
      <c r="BK609" t="s">
        <v>2</v>
      </c>
      <c r="BL609" t="s">
        <v>5</v>
      </c>
      <c r="BM609" t="s">
        <v>5</v>
      </c>
      <c r="BN609" t="s">
        <v>5</v>
      </c>
      <c r="BO609" t="s">
        <v>1472</v>
      </c>
      <c r="BP609">
        <v>1258</v>
      </c>
      <c r="BQ609">
        <v>40</v>
      </c>
      <c r="BR609">
        <v>44</v>
      </c>
      <c r="BS609" t="s">
        <v>1351</v>
      </c>
      <c r="BT609" t="s">
        <v>1401</v>
      </c>
      <c r="BU609" t="s">
        <v>1843</v>
      </c>
      <c r="BV609" t="s">
        <v>1909</v>
      </c>
      <c r="BW609" t="s">
        <v>1818</v>
      </c>
      <c r="BX609" t="s">
        <v>2449</v>
      </c>
      <c r="BY609" s="44" t="str">
        <f t="shared" si="9"/>
        <v>Show location</v>
      </c>
    </row>
    <row r="610" spans="1:77" x14ac:dyDescent="0.3">
      <c r="A610" s="51" t="s">
        <v>1589</v>
      </c>
      <c r="B610" t="s">
        <v>2650</v>
      </c>
      <c r="C610" t="s">
        <v>2647</v>
      </c>
      <c r="D610" t="s">
        <v>2648</v>
      </c>
      <c r="E610" t="s">
        <v>102</v>
      </c>
      <c r="F610" t="s">
        <v>1351</v>
      </c>
      <c r="G610" t="s">
        <v>1478</v>
      </c>
      <c r="H610" t="s">
        <v>1843</v>
      </c>
      <c r="I610" t="s">
        <v>1401</v>
      </c>
      <c r="J610" t="s">
        <v>1591</v>
      </c>
      <c r="K610" t="s">
        <v>1909</v>
      </c>
      <c r="L610" t="s">
        <v>1242</v>
      </c>
      <c r="M610" t="s">
        <v>719</v>
      </c>
      <c r="N610" t="s">
        <v>1470</v>
      </c>
      <c r="O610">
        <v>11.70233</v>
      </c>
      <c r="P610">
        <v>28.332419999999999</v>
      </c>
      <c r="Q610" t="s">
        <v>1</v>
      </c>
      <c r="R610" t="s">
        <v>95</v>
      </c>
      <c r="S610">
        <v>25</v>
      </c>
      <c r="T610">
        <v>150</v>
      </c>
      <c r="U610">
        <v>22</v>
      </c>
      <c r="V610">
        <v>102</v>
      </c>
      <c r="Y610">
        <v>21</v>
      </c>
      <c r="Z610">
        <v>95</v>
      </c>
      <c r="AA610">
        <v>1</v>
      </c>
      <c r="AB610">
        <v>7</v>
      </c>
      <c r="AI610" t="s">
        <v>1351</v>
      </c>
      <c r="AJ610" t="s">
        <v>1693</v>
      </c>
      <c r="AK610" t="s">
        <v>1351</v>
      </c>
      <c r="AL610" t="s">
        <v>1364</v>
      </c>
      <c r="AM610" t="s">
        <v>1347</v>
      </c>
      <c r="AN610" t="s">
        <v>1698</v>
      </c>
      <c r="AO610" t="s">
        <v>1933</v>
      </c>
      <c r="AP610" t="s">
        <v>1946</v>
      </c>
      <c r="AQ610" t="s">
        <v>1745</v>
      </c>
      <c r="AR610" t="s">
        <v>1471</v>
      </c>
      <c r="AS610">
        <v>22</v>
      </c>
      <c r="AZ610">
        <v>5</v>
      </c>
      <c r="BA610">
        <v>6</v>
      </c>
      <c r="BB610">
        <v>14</v>
      </c>
      <c r="BC610">
        <v>10</v>
      </c>
      <c r="BD610">
        <v>17</v>
      </c>
      <c r="BE610">
        <v>12</v>
      </c>
      <c r="BF610">
        <v>13</v>
      </c>
      <c r="BG610">
        <v>14</v>
      </c>
      <c r="BH610">
        <v>6</v>
      </c>
      <c r="BI610">
        <v>5</v>
      </c>
      <c r="BJ610" t="s">
        <v>1334</v>
      </c>
      <c r="BK610" t="s">
        <v>2</v>
      </c>
      <c r="BL610" t="s">
        <v>5</v>
      </c>
      <c r="BM610" t="s">
        <v>5</v>
      </c>
      <c r="BN610" t="s">
        <v>5</v>
      </c>
      <c r="BO610" t="s">
        <v>1472</v>
      </c>
      <c r="BP610">
        <v>1257</v>
      </c>
      <c r="BQ610">
        <v>55</v>
      </c>
      <c r="BR610">
        <v>47</v>
      </c>
      <c r="BS610" t="s">
        <v>1351</v>
      </c>
      <c r="BT610" t="s">
        <v>1401</v>
      </c>
      <c r="BU610" t="s">
        <v>1843</v>
      </c>
      <c r="BV610" t="s">
        <v>1909</v>
      </c>
      <c r="BW610" t="s">
        <v>1818</v>
      </c>
      <c r="BX610" t="s">
        <v>2450</v>
      </c>
      <c r="BY610" s="44" t="str">
        <f t="shared" si="9"/>
        <v>Show location</v>
      </c>
    </row>
    <row r="611" spans="1:77" x14ac:dyDescent="0.3">
      <c r="A611" s="51" t="s">
        <v>1589</v>
      </c>
      <c r="B611" t="s">
        <v>2650</v>
      </c>
      <c r="C611" t="s">
        <v>2647</v>
      </c>
      <c r="D611" t="s">
        <v>2648</v>
      </c>
      <c r="E611" t="s">
        <v>102</v>
      </c>
      <c r="F611" t="s">
        <v>1351</v>
      </c>
      <c r="G611" t="s">
        <v>1478</v>
      </c>
      <c r="H611" t="s">
        <v>1843</v>
      </c>
      <c r="I611" t="s">
        <v>1401</v>
      </c>
      <c r="J611" t="s">
        <v>1591</v>
      </c>
      <c r="K611" t="s">
        <v>1909</v>
      </c>
      <c r="L611" t="s">
        <v>1243</v>
      </c>
      <c r="M611" t="s">
        <v>720</v>
      </c>
      <c r="N611" t="s">
        <v>1470</v>
      </c>
      <c r="O611">
        <v>11.20252</v>
      </c>
      <c r="P611">
        <v>28.054870000000001</v>
      </c>
      <c r="Q611" t="s">
        <v>1</v>
      </c>
      <c r="R611" t="s">
        <v>95</v>
      </c>
      <c r="S611">
        <v>15</v>
      </c>
      <c r="T611">
        <v>90</v>
      </c>
      <c r="U611">
        <v>17</v>
      </c>
      <c r="V611">
        <v>172</v>
      </c>
      <c r="Y611">
        <v>12</v>
      </c>
      <c r="Z611">
        <v>132</v>
      </c>
      <c r="AE611">
        <v>5</v>
      </c>
      <c r="AF611">
        <v>40</v>
      </c>
      <c r="AI611" t="s">
        <v>1351</v>
      </c>
      <c r="AJ611" t="s">
        <v>1400</v>
      </c>
      <c r="AK611" t="s">
        <v>1351</v>
      </c>
      <c r="AL611" t="s">
        <v>1696</v>
      </c>
      <c r="AM611" t="s">
        <v>1351</v>
      </c>
      <c r="AN611" t="s">
        <v>1396</v>
      </c>
      <c r="AO611" t="s">
        <v>1933</v>
      </c>
      <c r="AP611" t="s">
        <v>1745</v>
      </c>
      <c r="AQ611" t="s">
        <v>1946</v>
      </c>
      <c r="AR611" t="s">
        <v>1471</v>
      </c>
      <c r="AT611">
        <v>17</v>
      </c>
      <c r="AZ611">
        <v>5</v>
      </c>
      <c r="BA611">
        <v>5</v>
      </c>
      <c r="BB611">
        <v>13</v>
      </c>
      <c r="BC611">
        <v>17</v>
      </c>
      <c r="BD611">
        <v>22</v>
      </c>
      <c r="BE611">
        <v>28</v>
      </c>
      <c r="BF611">
        <v>35</v>
      </c>
      <c r="BG611">
        <v>40</v>
      </c>
      <c r="BH611">
        <v>2</v>
      </c>
      <c r="BI611">
        <v>5</v>
      </c>
      <c r="BJ611" t="s">
        <v>1334</v>
      </c>
      <c r="BK611" t="s">
        <v>2</v>
      </c>
      <c r="BL611" t="s">
        <v>5</v>
      </c>
      <c r="BM611" t="s">
        <v>5</v>
      </c>
      <c r="BN611" t="s">
        <v>5</v>
      </c>
      <c r="BO611" t="s">
        <v>1472</v>
      </c>
      <c r="BP611">
        <v>1255</v>
      </c>
      <c r="BQ611">
        <v>77</v>
      </c>
      <c r="BR611">
        <v>95</v>
      </c>
      <c r="BS611" t="s">
        <v>1351</v>
      </c>
      <c r="BT611" t="s">
        <v>1401</v>
      </c>
      <c r="BU611" t="s">
        <v>1843</v>
      </c>
      <c r="BV611" t="s">
        <v>1909</v>
      </c>
      <c r="BW611" t="s">
        <v>1818</v>
      </c>
      <c r="BX611" t="s">
        <v>2451</v>
      </c>
      <c r="BY611" s="44" t="str">
        <f t="shared" si="9"/>
        <v>Show location</v>
      </c>
    </row>
    <row r="612" spans="1:77" x14ac:dyDescent="0.3">
      <c r="A612" s="51" t="s">
        <v>1589</v>
      </c>
      <c r="B612" t="s">
        <v>2650</v>
      </c>
      <c r="C612" t="s">
        <v>2647</v>
      </c>
      <c r="D612" t="s">
        <v>2648</v>
      </c>
      <c r="E612" t="s">
        <v>102</v>
      </c>
      <c r="F612" t="s">
        <v>1351</v>
      </c>
      <c r="G612" t="s">
        <v>1478</v>
      </c>
      <c r="H612" t="s">
        <v>1843</v>
      </c>
      <c r="I612" t="s">
        <v>1401</v>
      </c>
      <c r="J612" t="s">
        <v>1591</v>
      </c>
      <c r="K612" t="s">
        <v>1909</v>
      </c>
      <c r="L612" t="s">
        <v>1244</v>
      </c>
      <c r="M612" t="s">
        <v>721</v>
      </c>
      <c r="N612" t="s">
        <v>1470</v>
      </c>
      <c r="O612">
        <v>11.13144</v>
      </c>
      <c r="P612">
        <v>28.019269999999999</v>
      </c>
      <c r="Q612" t="s">
        <v>1</v>
      </c>
      <c r="R612" t="s">
        <v>1497</v>
      </c>
      <c r="S612">
        <v>76</v>
      </c>
      <c r="T612">
        <v>600</v>
      </c>
      <c r="U612">
        <v>62</v>
      </c>
      <c r="V612">
        <v>570</v>
      </c>
      <c r="Y612">
        <v>62</v>
      </c>
      <c r="Z612">
        <v>570</v>
      </c>
      <c r="AI612" t="s">
        <v>1351</v>
      </c>
      <c r="AJ612" t="s">
        <v>1696</v>
      </c>
      <c r="AO612" t="s">
        <v>1933</v>
      </c>
      <c r="AP612" t="s">
        <v>1745</v>
      </c>
      <c r="AQ612" t="s">
        <v>1946</v>
      </c>
      <c r="AR612" t="s">
        <v>1471</v>
      </c>
      <c r="AT612">
        <v>62</v>
      </c>
      <c r="AZ612">
        <v>14</v>
      </c>
      <c r="BA612">
        <v>9</v>
      </c>
      <c r="BB612">
        <v>65</v>
      </c>
      <c r="BC612">
        <v>75</v>
      </c>
      <c r="BD612">
        <v>121</v>
      </c>
      <c r="BE612">
        <v>95</v>
      </c>
      <c r="BF612">
        <v>75</v>
      </c>
      <c r="BG612">
        <v>79</v>
      </c>
      <c r="BH612">
        <v>14</v>
      </c>
      <c r="BI612">
        <v>23</v>
      </c>
      <c r="BJ612" t="s">
        <v>1334</v>
      </c>
      <c r="BK612" t="s">
        <v>2</v>
      </c>
      <c r="BL612" t="s">
        <v>5</v>
      </c>
      <c r="BM612" t="s">
        <v>5</v>
      </c>
      <c r="BN612" t="s">
        <v>5</v>
      </c>
      <c r="BO612" t="s">
        <v>1472</v>
      </c>
      <c r="BP612">
        <v>1268</v>
      </c>
      <c r="BQ612">
        <v>289</v>
      </c>
      <c r="BR612">
        <v>281</v>
      </c>
      <c r="BS612" t="s">
        <v>1351</v>
      </c>
      <c r="BT612" t="s">
        <v>1401</v>
      </c>
      <c r="BU612" t="s">
        <v>1843</v>
      </c>
      <c r="BV612" t="s">
        <v>1909</v>
      </c>
      <c r="BW612" t="s">
        <v>1818</v>
      </c>
      <c r="BX612" t="s">
        <v>2452</v>
      </c>
      <c r="BY612" s="44" t="str">
        <f t="shared" si="9"/>
        <v>Show location</v>
      </c>
    </row>
    <row r="613" spans="1:77" x14ac:dyDescent="0.3">
      <c r="A613" s="51" t="s">
        <v>1633</v>
      </c>
      <c r="B613" t="s">
        <v>2650</v>
      </c>
      <c r="C613" t="s">
        <v>2647</v>
      </c>
      <c r="D613" t="s">
        <v>2648</v>
      </c>
      <c r="E613" t="s">
        <v>102</v>
      </c>
      <c r="F613" t="s">
        <v>1351</v>
      </c>
      <c r="G613" t="s">
        <v>1478</v>
      </c>
      <c r="H613" t="s">
        <v>1843</v>
      </c>
      <c r="I613" t="s">
        <v>1694</v>
      </c>
      <c r="J613" t="s">
        <v>1634</v>
      </c>
      <c r="K613" t="s">
        <v>1857</v>
      </c>
      <c r="L613" t="s">
        <v>1245</v>
      </c>
      <c r="M613" t="s">
        <v>722</v>
      </c>
      <c r="N613" t="s">
        <v>1470</v>
      </c>
      <c r="O613">
        <v>11.89724</v>
      </c>
      <c r="P613">
        <v>28.578679999999999</v>
      </c>
      <c r="Q613" t="s">
        <v>6</v>
      </c>
      <c r="R613" t="s">
        <v>2612</v>
      </c>
      <c r="S613">
        <v>24</v>
      </c>
      <c r="T613">
        <v>186</v>
      </c>
      <c r="U613">
        <v>38</v>
      </c>
      <c r="V613">
        <v>216</v>
      </c>
      <c r="Y613">
        <v>8</v>
      </c>
      <c r="Z613">
        <v>36</v>
      </c>
      <c r="AE613">
        <v>30</v>
      </c>
      <c r="AF613">
        <v>180</v>
      </c>
      <c r="AI613" t="s">
        <v>1351</v>
      </c>
      <c r="AJ613" t="s">
        <v>1694</v>
      </c>
      <c r="AK613" t="s">
        <v>1351</v>
      </c>
      <c r="AO613" t="s">
        <v>1933</v>
      </c>
      <c r="AP613" t="s">
        <v>1471</v>
      </c>
      <c r="AQ613" t="s">
        <v>1471</v>
      </c>
      <c r="AR613" t="s">
        <v>1471</v>
      </c>
      <c r="AY613">
        <v>38</v>
      </c>
      <c r="AZ613">
        <v>12</v>
      </c>
      <c r="BA613">
        <v>11</v>
      </c>
      <c r="BB613">
        <v>30</v>
      </c>
      <c r="BC613">
        <v>40</v>
      </c>
      <c r="BD613">
        <v>29</v>
      </c>
      <c r="BE613">
        <v>29</v>
      </c>
      <c r="BF613">
        <v>25</v>
      </c>
      <c r="BG613">
        <v>40</v>
      </c>
      <c r="BH613">
        <v>0</v>
      </c>
      <c r="BI613">
        <v>0</v>
      </c>
      <c r="BJ613" t="s">
        <v>1334</v>
      </c>
      <c r="BK613" t="s">
        <v>2</v>
      </c>
      <c r="BL613" t="s">
        <v>5</v>
      </c>
      <c r="BM613" t="s">
        <v>5</v>
      </c>
      <c r="BN613" t="s">
        <v>5</v>
      </c>
      <c r="BO613" t="s">
        <v>1472</v>
      </c>
      <c r="BP613">
        <v>1545</v>
      </c>
      <c r="BQ613">
        <v>96</v>
      </c>
      <c r="BR613">
        <v>120</v>
      </c>
      <c r="BS613" t="s">
        <v>1351</v>
      </c>
      <c r="BT613" t="s">
        <v>1694</v>
      </c>
      <c r="BU613" t="s">
        <v>1843</v>
      </c>
      <c r="BV613" t="s">
        <v>1857</v>
      </c>
      <c r="BW613" t="s">
        <v>1818</v>
      </c>
      <c r="BX613" t="s">
        <v>2533</v>
      </c>
      <c r="BY613" s="44" t="str">
        <f t="shared" si="9"/>
        <v>Show location</v>
      </c>
    </row>
    <row r="614" spans="1:77" x14ac:dyDescent="0.3">
      <c r="A614" s="51" t="s">
        <v>1633</v>
      </c>
      <c r="B614" t="s">
        <v>2650</v>
      </c>
      <c r="C614" t="s">
        <v>2647</v>
      </c>
      <c r="D614" t="s">
        <v>2648</v>
      </c>
      <c r="E614" t="s">
        <v>102</v>
      </c>
      <c r="F614" t="s">
        <v>1351</v>
      </c>
      <c r="G614" t="s">
        <v>1478</v>
      </c>
      <c r="H614" t="s">
        <v>1843</v>
      </c>
      <c r="I614" t="s">
        <v>1694</v>
      </c>
      <c r="J614" t="s">
        <v>1634</v>
      </c>
      <c r="K614" t="s">
        <v>1857</v>
      </c>
      <c r="L614" t="s">
        <v>1196</v>
      </c>
      <c r="M614" t="s">
        <v>723</v>
      </c>
      <c r="N614" t="s">
        <v>1470</v>
      </c>
      <c r="O614">
        <v>12.29678</v>
      </c>
      <c r="P614">
        <v>29.37031</v>
      </c>
      <c r="Q614" t="s">
        <v>1</v>
      </c>
      <c r="R614" t="s">
        <v>95</v>
      </c>
      <c r="S614">
        <v>81</v>
      </c>
      <c r="T614">
        <v>350</v>
      </c>
      <c r="U614">
        <v>17</v>
      </c>
      <c r="V614">
        <v>61</v>
      </c>
      <c r="AC614">
        <v>17</v>
      </c>
      <c r="AD614">
        <v>61</v>
      </c>
      <c r="AI614" t="s">
        <v>1351</v>
      </c>
      <c r="AJ614" t="s">
        <v>1694</v>
      </c>
      <c r="AO614" t="s">
        <v>1933</v>
      </c>
      <c r="AP614" t="s">
        <v>1471</v>
      </c>
      <c r="AQ614" t="s">
        <v>1471</v>
      </c>
      <c r="AR614" t="s">
        <v>1471</v>
      </c>
      <c r="AY614">
        <v>17</v>
      </c>
      <c r="AZ614">
        <v>3</v>
      </c>
      <c r="BA614">
        <v>2</v>
      </c>
      <c r="BB614">
        <v>6</v>
      </c>
      <c r="BC614">
        <v>7</v>
      </c>
      <c r="BD614">
        <v>6</v>
      </c>
      <c r="BE614">
        <v>7</v>
      </c>
      <c r="BF614">
        <v>13</v>
      </c>
      <c r="BG614">
        <v>10</v>
      </c>
      <c r="BH614">
        <v>3</v>
      </c>
      <c r="BI614">
        <v>4</v>
      </c>
      <c r="BJ614" t="s">
        <v>1334</v>
      </c>
      <c r="BK614" t="s">
        <v>2</v>
      </c>
      <c r="BL614" t="s">
        <v>5</v>
      </c>
      <c r="BM614" t="s">
        <v>5</v>
      </c>
      <c r="BN614" t="s">
        <v>5</v>
      </c>
      <c r="BO614" t="s">
        <v>1480</v>
      </c>
      <c r="BP614">
        <v>1549</v>
      </c>
      <c r="BQ614">
        <v>31</v>
      </c>
      <c r="BR614">
        <v>30</v>
      </c>
      <c r="BS614" t="s">
        <v>1351</v>
      </c>
      <c r="BT614" t="s">
        <v>1694</v>
      </c>
      <c r="BU614" t="s">
        <v>1843</v>
      </c>
      <c r="BV614" t="s">
        <v>1857</v>
      </c>
      <c r="BW614" t="s">
        <v>1818</v>
      </c>
      <c r="BX614" t="s">
        <v>2534</v>
      </c>
      <c r="BY614" s="44" t="str">
        <f t="shared" si="9"/>
        <v>Show location</v>
      </c>
    </row>
    <row r="615" spans="1:77" x14ac:dyDescent="0.3">
      <c r="A615" s="51" t="s">
        <v>1633</v>
      </c>
      <c r="B615" t="s">
        <v>2650</v>
      </c>
      <c r="C615" t="s">
        <v>2647</v>
      </c>
      <c r="D615" t="s">
        <v>2648</v>
      </c>
      <c r="E615" t="s">
        <v>102</v>
      </c>
      <c r="F615" t="s">
        <v>1351</v>
      </c>
      <c r="G615" t="s">
        <v>1478</v>
      </c>
      <c r="H615" t="s">
        <v>1843</v>
      </c>
      <c r="I615" t="s">
        <v>1694</v>
      </c>
      <c r="J615" t="s">
        <v>1634</v>
      </c>
      <c r="K615" t="s">
        <v>1857</v>
      </c>
      <c r="L615" t="s">
        <v>1246</v>
      </c>
      <c r="M615" t="s">
        <v>724</v>
      </c>
      <c r="N615" t="s">
        <v>1470</v>
      </c>
      <c r="O615">
        <v>12.348699999999999</v>
      </c>
      <c r="P615">
        <v>29.45656</v>
      </c>
      <c r="Q615" t="s">
        <v>1</v>
      </c>
      <c r="R615" t="s">
        <v>95</v>
      </c>
      <c r="S615">
        <v>195</v>
      </c>
      <c r="T615">
        <v>1263</v>
      </c>
      <c r="U615">
        <v>200</v>
      </c>
      <c r="V615">
        <v>1270</v>
      </c>
      <c r="Y615">
        <v>200</v>
      </c>
      <c r="Z615">
        <v>1270</v>
      </c>
      <c r="AI615" t="s">
        <v>1351</v>
      </c>
      <c r="AJ615" t="s">
        <v>1694</v>
      </c>
      <c r="AK615" t="s">
        <v>1351</v>
      </c>
      <c r="AO615" t="s">
        <v>1745</v>
      </c>
      <c r="AP615" t="s">
        <v>1471</v>
      </c>
      <c r="AQ615" t="s">
        <v>1471</v>
      </c>
      <c r="AR615" t="s">
        <v>1471</v>
      </c>
      <c r="AT615">
        <v>200</v>
      </c>
      <c r="AZ615">
        <v>52</v>
      </c>
      <c r="BA615">
        <v>41</v>
      </c>
      <c r="BB615">
        <v>64</v>
      </c>
      <c r="BC615">
        <v>87</v>
      </c>
      <c r="BD615">
        <v>117</v>
      </c>
      <c r="BE615">
        <v>193</v>
      </c>
      <c r="BF615">
        <v>291</v>
      </c>
      <c r="BG615">
        <v>280</v>
      </c>
      <c r="BH615">
        <v>58</v>
      </c>
      <c r="BI615">
        <v>87</v>
      </c>
      <c r="BJ615" t="s">
        <v>1334</v>
      </c>
      <c r="BK615" t="s">
        <v>2</v>
      </c>
      <c r="BL615" t="s">
        <v>5</v>
      </c>
      <c r="BM615" t="s">
        <v>5</v>
      </c>
      <c r="BN615" t="s">
        <v>5</v>
      </c>
      <c r="BO615" t="s">
        <v>1480</v>
      </c>
      <c r="BP615">
        <v>1552</v>
      </c>
      <c r="BQ615">
        <v>582</v>
      </c>
      <c r="BR615">
        <v>688</v>
      </c>
      <c r="BS615" t="s">
        <v>1351</v>
      </c>
      <c r="BT615" t="s">
        <v>1694</v>
      </c>
      <c r="BU615" t="s">
        <v>1843</v>
      </c>
      <c r="BV615" t="s">
        <v>1857</v>
      </c>
      <c r="BW615" t="s">
        <v>1818</v>
      </c>
      <c r="BX615" t="s">
        <v>2535</v>
      </c>
      <c r="BY615" s="44" t="str">
        <f t="shared" si="9"/>
        <v>Show location</v>
      </c>
    </row>
    <row r="616" spans="1:77" x14ac:dyDescent="0.3">
      <c r="A616" s="51" t="s">
        <v>1633</v>
      </c>
      <c r="B616" t="s">
        <v>2650</v>
      </c>
      <c r="C616" t="s">
        <v>2647</v>
      </c>
      <c r="D616" t="s">
        <v>2648</v>
      </c>
      <c r="E616" t="s">
        <v>102</v>
      </c>
      <c r="F616" t="s">
        <v>1351</v>
      </c>
      <c r="G616" t="s">
        <v>1478</v>
      </c>
      <c r="H616" t="s">
        <v>1843</v>
      </c>
      <c r="I616" t="s">
        <v>1694</v>
      </c>
      <c r="J616" t="s">
        <v>1634</v>
      </c>
      <c r="K616" t="s">
        <v>1857</v>
      </c>
      <c r="L616" t="s">
        <v>1247</v>
      </c>
      <c r="M616" t="s">
        <v>725</v>
      </c>
      <c r="N616" t="s">
        <v>1470</v>
      </c>
      <c r="O616">
        <v>11.75357</v>
      </c>
      <c r="P616">
        <v>28.52319</v>
      </c>
      <c r="Q616" t="s">
        <v>1</v>
      </c>
      <c r="R616" t="s">
        <v>95</v>
      </c>
      <c r="S616">
        <v>133</v>
      </c>
      <c r="T616">
        <v>870</v>
      </c>
      <c r="U616">
        <v>133</v>
      </c>
      <c r="V616">
        <v>870</v>
      </c>
      <c r="Y616">
        <v>133</v>
      </c>
      <c r="Z616">
        <v>870</v>
      </c>
      <c r="AI616" t="s">
        <v>1351</v>
      </c>
      <c r="AJ616" t="s">
        <v>1694</v>
      </c>
      <c r="AO616" t="s">
        <v>1745</v>
      </c>
      <c r="AP616" t="s">
        <v>1471</v>
      </c>
      <c r="AQ616" t="s">
        <v>1471</v>
      </c>
      <c r="AR616" t="s">
        <v>1471</v>
      </c>
      <c r="AY616">
        <v>133</v>
      </c>
      <c r="AZ616">
        <v>39</v>
      </c>
      <c r="BA616">
        <v>45</v>
      </c>
      <c r="BB616">
        <v>61</v>
      </c>
      <c r="BC616">
        <v>77</v>
      </c>
      <c r="BD616">
        <v>97</v>
      </c>
      <c r="BE616">
        <v>116</v>
      </c>
      <c r="BF616">
        <v>155</v>
      </c>
      <c r="BG616">
        <v>183</v>
      </c>
      <c r="BH616">
        <v>42</v>
      </c>
      <c r="BI616">
        <v>55</v>
      </c>
      <c r="BJ616" t="s">
        <v>1334</v>
      </c>
      <c r="BK616" t="s">
        <v>2</v>
      </c>
      <c r="BL616" t="s">
        <v>5</v>
      </c>
      <c r="BM616" t="s">
        <v>5</v>
      </c>
      <c r="BN616" t="s">
        <v>5</v>
      </c>
      <c r="BO616" t="s">
        <v>1472</v>
      </c>
      <c r="BP616">
        <v>1551</v>
      </c>
      <c r="BQ616">
        <v>394</v>
      </c>
      <c r="BR616">
        <v>476</v>
      </c>
      <c r="BS616" t="s">
        <v>1351</v>
      </c>
      <c r="BT616" t="s">
        <v>1694</v>
      </c>
      <c r="BU616" t="s">
        <v>1843</v>
      </c>
      <c r="BV616" t="s">
        <v>1857</v>
      </c>
      <c r="BW616" t="s">
        <v>1818</v>
      </c>
      <c r="BX616" t="s">
        <v>2536</v>
      </c>
      <c r="BY616" s="44" t="str">
        <f t="shared" si="9"/>
        <v>Show location</v>
      </c>
    </row>
    <row r="617" spans="1:77" x14ac:dyDescent="0.3">
      <c r="A617" s="51" t="s">
        <v>1633</v>
      </c>
      <c r="B617" t="s">
        <v>2650</v>
      </c>
      <c r="C617" t="s">
        <v>2647</v>
      </c>
      <c r="D617" t="s">
        <v>2648</v>
      </c>
      <c r="E617" t="s">
        <v>102</v>
      </c>
      <c r="F617" t="s">
        <v>1351</v>
      </c>
      <c r="G617" t="s">
        <v>1478</v>
      </c>
      <c r="H617" t="s">
        <v>1843</v>
      </c>
      <c r="I617" t="s">
        <v>1694</v>
      </c>
      <c r="J617" t="s">
        <v>1634</v>
      </c>
      <c r="K617" t="s">
        <v>1857</v>
      </c>
      <c r="L617" t="s">
        <v>1248</v>
      </c>
      <c r="M617" t="s">
        <v>726</v>
      </c>
      <c r="N617" t="s">
        <v>1470</v>
      </c>
      <c r="O617">
        <v>11.770110000000001</v>
      </c>
      <c r="P617">
        <v>28.63231</v>
      </c>
      <c r="Q617" t="s">
        <v>1</v>
      </c>
      <c r="R617" t="s">
        <v>95</v>
      </c>
      <c r="S617">
        <v>22</v>
      </c>
      <c r="T617">
        <v>196</v>
      </c>
      <c r="U617">
        <v>40</v>
      </c>
      <c r="V617">
        <v>240</v>
      </c>
      <c r="Y617">
        <v>7</v>
      </c>
      <c r="Z617">
        <v>42</v>
      </c>
      <c r="AE617">
        <v>33</v>
      </c>
      <c r="AF617">
        <v>198</v>
      </c>
      <c r="AI617" t="s">
        <v>1351</v>
      </c>
      <c r="AJ617" t="s">
        <v>1399</v>
      </c>
      <c r="AK617" t="s">
        <v>1351</v>
      </c>
      <c r="AL617" t="s">
        <v>1401</v>
      </c>
      <c r="AO617" t="s">
        <v>1933</v>
      </c>
      <c r="AP617" t="s">
        <v>1471</v>
      </c>
      <c r="AQ617" t="s">
        <v>1471</v>
      </c>
      <c r="AR617" t="s">
        <v>1471</v>
      </c>
      <c r="AY617">
        <v>40</v>
      </c>
      <c r="AZ617">
        <v>5</v>
      </c>
      <c r="BA617">
        <v>11</v>
      </c>
      <c r="BB617">
        <v>23</v>
      </c>
      <c r="BC617">
        <v>12</v>
      </c>
      <c r="BD617">
        <v>51</v>
      </c>
      <c r="BE617">
        <v>36</v>
      </c>
      <c r="BF617">
        <v>36</v>
      </c>
      <c r="BG617">
        <v>39</v>
      </c>
      <c r="BH617">
        <v>13</v>
      </c>
      <c r="BI617">
        <v>14</v>
      </c>
      <c r="BJ617" t="s">
        <v>1334</v>
      </c>
      <c r="BK617" t="s">
        <v>2</v>
      </c>
      <c r="BL617" t="s">
        <v>5</v>
      </c>
      <c r="BM617" t="s">
        <v>5</v>
      </c>
      <c r="BN617" t="s">
        <v>5</v>
      </c>
      <c r="BO617" t="s">
        <v>1480</v>
      </c>
      <c r="BP617">
        <v>1546</v>
      </c>
      <c r="BQ617">
        <v>128</v>
      </c>
      <c r="BR617">
        <v>112</v>
      </c>
      <c r="BS617" t="s">
        <v>1351</v>
      </c>
      <c r="BT617" t="s">
        <v>1694</v>
      </c>
      <c r="BU617" t="s">
        <v>1843</v>
      </c>
      <c r="BV617" t="s">
        <v>1857</v>
      </c>
      <c r="BW617" t="s">
        <v>1818</v>
      </c>
      <c r="BX617" t="s">
        <v>2537</v>
      </c>
      <c r="BY617" s="44" t="str">
        <f t="shared" si="9"/>
        <v>Show location</v>
      </c>
    </row>
    <row r="618" spans="1:77" x14ac:dyDescent="0.3">
      <c r="A618" s="51" t="s">
        <v>1633</v>
      </c>
      <c r="B618" t="s">
        <v>2650</v>
      </c>
      <c r="C618" t="s">
        <v>2647</v>
      </c>
      <c r="D618" t="s">
        <v>2648</v>
      </c>
      <c r="E618" t="s">
        <v>102</v>
      </c>
      <c r="F618" t="s">
        <v>1351</v>
      </c>
      <c r="G618" t="s">
        <v>1478</v>
      </c>
      <c r="H618" t="s">
        <v>1843</v>
      </c>
      <c r="I618" t="s">
        <v>1694</v>
      </c>
      <c r="J618" t="s">
        <v>1634</v>
      </c>
      <c r="K618" t="s">
        <v>1857</v>
      </c>
      <c r="L618" t="s">
        <v>1249</v>
      </c>
      <c r="M618" t="s">
        <v>727</v>
      </c>
      <c r="N618" t="s">
        <v>1470</v>
      </c>
      <c r="O618">
        <v>13.35</v>
      </c>
      <c r="P618">
        <v>28.05</v>
      </c>
      <c r="Q618" t="s">
        <v>6</v>
      </c>
      <c r="R618" t="s">
        <v>2612</v>
      </c>
      <c r="U618">
        <v>300</v>
      </c>
      <c r="V618">
        <v>1800</v>
      </c>
      <c r="AG618">
        <v>300</v>
      </c>
      <c r="AH618">
        <v>1800</v>
      </c>
      <c r="AI618" t="s">
        <v>1351</v>
      </c>
      <c r="AJ618" t="s">
        <v>1694</v>
      </c>
      <c r="AO618" t="s">
        <v>1745</v>
      </c>
      <c r="AP618" t="s">
        <v>1471</v>
      </c>
      <c r="AQ618" t="s">
        <v>1471</v>
      </c>
      <c r="AR618" t="s">
        <v>1471</v>
      </c>
      <c r="AY618">
        <v>300</v>
      </c>
      <c r="AZ618">
        <v>73</v>
      </c>
      <c r="BA618">
        <v>51</v>
      </c>
      <c r="BB618">
        <v>102</v>
      </c>
      <c r="BC618">
        <v>131</v>
      </c>
      <c r="BD618">
        <v>276</v>
      </c>
      <c r="BE618">
        <v>302</v>
      </c>
      <c r="BF618">
        <v>356</v>
      </c>
      <c r="BG618">
        <v>465</v>
      </c>
      <c r="BH618">
        <v>29</v>
      </c>
      <c r="BI618">
        <v>15</v>
      </c>
      <c r="BJ618" t="s">
        <v>1334</v>
      </c>
      <c r="BK618" t="s">
        <v>2</v>
      </c>
      <c r="BL618" t="s">
        <v>5</v>
      </c>
      <c r="BM618" t="s">
        <v>5</v>
      </c>
      <c r="BN618" t="s">
        <v>5</v>
      </c>
      <c r="BO618" t="s">
        <v>1480</v>
      </c>
      <c r="BP618">
        <v>1548</v>
      </c>
      <c r="BQ618">
        <v>836</v>
      </c>
      <c r="BR618">
        <v>964</v>
      </c>
      <c r="BS618" t="s">
        <v>1351</v>
      </c>
      <c r="BT618" t="s">
        <v>1703</v>
      </c>
      <c r="BU618" t="s">
        <v>1843</v>
      </c>
      <c r="BV618" t="s">
        <v>1883</v>
      </c>
      <c r="BW618" t="s">
        <v>1829</v>
      </c>
      <c r="BX618" t="s">
        <v>2538</v>
      </c>
      <c r="BY618" s="44" t="str">
        <f t="shared" si="9"/>
        <v>Show location</v>
      </c>
    </row>
    <row r="619" spans="1:77" x14ac:dyDescent="0.3">
      <c r="A619" s="51" t="s">
        <v>1633</v>
      </c>
      <c r="B619" t="s">
        <v>2650</v>
      </c>
      <c r="C619" t="s">
        <v>2647</v>
      </c>
      <c r="D619" t="s">
        <v>2648</v>
      </c>
      <c r="E619" t="s">
        <v>102</v>
      </c>
      <c r="F619" t="s">
        <v>1351</v>
      </c>
      <c r="G619" t="s">
        <v>1478</v>
      </c>
      <c r="H619" t="s">
        <v>1843</v>
      </c>
      <c r="I619" t="s">
        <v>1694</v>
      </c>
      <c r="J619" t="s">
        <v>1634</v>
      </c>
      <c r="K619" t="s">
        <v>1857</v>
      </c>
      <c r="L619" t="s">
        <v>1250</v>
      </c>
      <c r="M619" t="s">
        <v>728</v>
      </c>
      <c r="N619" t="s">
        <v>1470</v>
      </c>
      <c r="O619">
        <v>12.15554</v>
      </c>
      <c r="P619">
        <v>29.01061</v>
      </c>
      <c r="Q619" t="s">
        <v>1</v>
      </c>
      <c r="R619" t="s">
        <v>95</v>
      </c>
      <c r="S619">
        <v>20</v>
      </c>
      <c r="T619">
        <v>85</v>
      </c>
      <c r="U619">
        <v>20</v>
      </c>
      <c r="V619">
        <v>85</v>
      </c>
      <c r="Y619">
        <v>20</v>
      </c>
      <c r="Z619">
        <v>85</v>
      </c>
      <c r="AI619" t="s">
        <v>1351</v>
      </c>
      <c r="AJ619" t="s">
        <v>1694</v>
      </c>
      <c r="AO619" t="s">
        <v>1933</v>
      </c>
      <c r="AP619" t="s">
        <v>1471</v>
      </c>
      <c r="AQ619" t="s">
        <v>1471</v>
      </c>
      <c r="AR619" t="s">
        <v>1471</v>
      </c>
      <c r="AY619">
        <v>20</v>
      </c>
      <c r="AZ619">
        <v>3</v>
      </c>
      <c r="BA619">
        <v>2</v>
      </c>
      <c r="BB619">
        <v>5</v>
      </c>
      <c r="BC619">
        <v>7</v>
      </c>
      <c r="BD619">
        <v>12</v>
      </c>
      <c r="BE619">
        <v>16</v>
      </c>
      <c r="BF619">
        <v>17</v>
      </c>
      <c r="BG619">
        <v>13</v>
      </c>
      <c r="BH619">
        <v>4</v>
      </c>
      <c r="BI619">
        <v>6</v>
      </c>
      <c r="BJ619" t="s">
        <v>1334</v>
      </c>
      <c r="BK619" t="s">
        <v>2</v>
      </c>
      <c r="BL619" t="s">
        <v>3</v>
      </c>
      <c r="BM619" t="s">
        <v>3</v>
      </c>
      <c r="BN619" t="s">
        <v>3</v>
      </c>
      <c r="BO619" t="s">
        <v>1480</v>
      </c>
      <c r="BP619">
        <v>1547</v>
      </c>
      <c r="BQ619">
        <v>41</v>
      </c>
      <c r="BR619">
        <v>44</v>
      </c>
      <c r="BS619" t="s">
        <v>1351</v>
      </c>
      <c r="BT619" t="s">
        <v>1694</v>
      </c>
      <c r="BU619" t="s">
        <v>1843</v>
      </c>
      <c r="BV619" t="s">
        <v>1857</v>
      </c>
      <c r="BW619" t="s">
        <v>1818</v>
      </c>
      <c r="BX619" t="s">
        <v>2539</v>
      </c>
      <c r="BY619" s="44" t="str">
        <f t="shared" si="9"/>
        <v>Show location</v>
      </c>
    </row>
    <row r="620" spans="1:77" x14ac:dyDescent="0.3">
      <c r="A620" s="51" t="s">
        <v>1633</v>
      </c>
      <c r="B620" t="s">
        <v>2650</v>
      </c>
      <c r="C620" t="s">
        <v>2647</v>
      </c>
      <c r="D620" t="s">
        <v>2648</v>
      </c>
      <c r="E620" t="s">
        <v>102</v>
      </c>
      <c r="F620" t="s">
        <v>1351</v>
      </c>
      <c r="G620" t="s">
        <v>1478</v>
      </c>
      <c r="H620" t="s">
        <v>1843</v>
      </c>
      <c r="I620" t="s">
        <v>1694</v>
      </c>
      <c r="J620" t="s">
        <v>1634</v>
      </c>
      <c r="K620" t="s">
        <v>1857</v>
      </c>
      <c r="L620" t="s">
        <v>1251</v>
      </c>
      <c r="M620" t="s">
        <v>729</v>
      </c>
      <c r="N620" t="s">
        <v>1470</v>
      </c>
      <c r="O620">
        <v>11.770110000000001</v>
      </c>
      <c r="P620">
        <v>28.63231</v>
      </c>
      <c r="Q620" t="s">
        <v>1</v>
      </c>
      <c r="R620" t="s">
        <v>95</v>
      </c>
      <c r="S620">
        <v>46</v>
      </c>
      <c r="T620">
        <v>294</v>
      </c>
      <c r="U620">
        <v>25</v>
      </c>
      <c r="V620">
        <v>175</v>
      </c>
      <c r="Y620">
        <v>25</v>
      </c>
      <c r="Z620">
        <v>175</v>
      </c>
      <c r="AI620" t="s">
        <v>1351</v>
      </c>
      <c r="AJ620" t="s">
        <v>1694</v>
      </c>
      <c r="AO620" t="s">
        <v>1933</v>
      </c>
      <c r="AP620" t="s">
        <v>1471</v>
      </c>
      <c r="AQ620" t="s">
        <v>1471</v>
      </c>
      <c r="AR620" t="s">
        <v>1471</v>
      </c>
      <c r="AY620">
        <v>25</v>
      </c>
      <c r="AZ620">
        <v>5</v>
      </c>
      <c r="BA620">
        <v>8</v>
      </c>
      <c r="BB620">
        <v>15</v>
      </c>
      <c r="BC620">
        <v>13</v>
      </c>
      <c r="BD620">
        <v>23</v>
      </c>
      <c r="BE620">
        <v>26</v>
      </c>
      <c r="BF620">
        <v>28</v>
      </c>
      <c r="BG620">
        <v>33</v>
      </c>
      <c r="BH620">
        <v>11</v>
      </c>
      <c r="BI620">
        <v>13</v>
      </c>
      <c r="BJ620" t="s">
        <v>1334</v>
      </c>
      <c r="BK620" t="s">
        <v>2</v>
      </c>
      <c r="BL620" t="s">
        <v>5</v>
      </c>
      <c r="BM620" t="s">
        <v>5</v>
      </c>
      <c r="BN620" t="s">
        <v>5</v>
      </c>
      <c r="BO620" t="s">
        <v>1480</v>
      </c>
      <c r="BP620">
        <v>1550</v>
      </c>
      <c r="BQ620">
        <v>82</v>
      </c>
      <c r="BR620">
        <v>93</v>
      </c>
      <c r="BS620" t="s">
        <v>1351</v>
      </c>
      <c r="BT620" t="s">
        <v>1694</v>
      </c>
      <c r="BU620" t="s">
        <v>1843</v>
      </c>
      <c r="BV620" t="s">
        <v>1857</v>
      </c>
      <c r="BW620" t="s">
        <v>1818</v>
      </c>
      <c r="BX620" t="s">
        <v>2540</v>
      </c>
      <c r="BY620" s="44" t="str">
        <f t="shared" si="9"/>
        <v>Show location</v>
      </c>
    </row>
    <row r="621" spans="1:77" x14ac:dyDescent="0.3">
      <c r="A621" s="51" t="s">
        <v>1633</v>
      </c>
      <c r="B621" t="s">
        <v>2650</v>
      </c>
      <c r="C621" t="s">
        <v>2647</v>
      </c>
      <c r="D621" t="s">
        <v>2648</v>
      </c>
      <c r="E621" t="s">
        <v>102</v>
      </c>
      <c r="F621" t="s">
        <v>1351</v>
      </c>
      <c r="G621" t="s">
        <v>1478</v>
      </c>
      <c r="H621" t="s">
        <v>1843</v>
      </c>
      <c r="I621" t="s">
        <v>1694</v>
      </c>
      <c r="J621" t="s">
        <v>1634</v>
      </c>
      <c r="K621" t="s">
        <v>1857</v>
      </c>
      <c r="L621" t="s">
        <v>1252</v>
      </c>
      <c r="M621" t="s">
        <v>730</v>
      </c>
      <c r="N621" t="s">
        <v>1470</v>
      </c>
      <c r="O621">
        <v>12.29993</v>
      </c>
      <c r="P621">
        <v>29.413029999999999</v>
      </c>
      <c r="Q621" t="s">
        <v>1</v>
      </c>
      <c r="R621" t="s">
        <v>95</v>
      </c>
      <c r="S621">
        <v>33</v>
      </c>
      <c r="T621">
        <v>180</v>
      </c>
      <c r="U621">
        <v>38</v>
      </c>
      <c r="V621">
        <v>185</v>
      </c>
      <c r="Y621">
        <v>38</v>
      </c>
      <c r="Z621">
        <v>185</v>
      </c>
      <c r="AI621" t="s">
        <v>1351</v>
      </c>
      <c r="AJ621" t="s">
        <v>1401</v>
      </c>
      <c r="AK621" t="s">
        <v>1351</v>
      </c>
      <c r="AL621" t="s">
        <v>1694</v>
      </c>
      <c r="AO621" t="s">
        <v>1933</v>
      </c>
      <c r="AP621" t="s">
        <v>1471</v>
      </c>
      <c r="AQ621" t="s">
        <v>1471</v>
      </c>
      <c r="AR621" t="s">
        <v>1471</v>
      </c>
      <c r="AY621">
        <v>38</v>
      </c>
      <c r="AZ621">
        <v>7</v>
      </c>
      <c r="BA621">
        <v>6</v>
      </c>
      <c r="BB621">
        <v>9</v>
      </c>
      <c r="BC621">
        <v>13</v>
      </c>
      <c r="BD621">
        <v>17</v>
      </c>
      <c r="BE621">
        <v>26</v>
      </c>
      <c r="BF621">
        <v>36</v>
      </c>
      <c r="BG621">
        <v>44</v>
      </c>
      <c r="BH621">
        <v>12</v>
      </c>
      <c r="BI621">
        <v>15</v>
      </c>
      <c r="BJ621" t="s">
        <v>1334</v>
      </c>
      <c r="BK621" t="s">
        <v>2</v>
      </c>
      <c r="BL621" t="s">
        <v>5</v>
      </c>
      <c r="BM621" t="s">
        <v>5</v>
      </c>
      <c r="BN621" t="s">
        <v>5</v>
      </c>
      <c r="BO621" t="s">
        <v>1480</v>
      </c>
      <c r="BP621">
        <v>1544</v>
      </c>
      <c r="BQ621">
        <v>81</v>
      </c>
      <c r="BR621">
        <v>104</v>
      </c>
      <c r="BS621" t="s">
        <v>1351</v>
      </c>
      <c r="BT621" t="s">
        <v>1694</v>
      </c>
      <c r="BU621" t="s">
        <v>1843</v>
      </c>
      <c r="BV621" t="s">
        <v>1857</v>
      </c>
      <c r="BW621" t="s">
        <v>1818</v>
      </c>
      <c r="BX621" t="s">
        <v>2541</v>
      </c>
      <c r="BY621" s="44" t="str">
        <f t="shared" si="9"/>
        <v>Show location</v>
      </c>
    </row>
    <row r="622" spans="1:77" x14ac:dyDescent="0.3">
      <c r="A622" s="51" t="s">
        <v>1633</v>
      </c>
      <c r="B622" t="s">
        <v>2650</v>
      </c>
      <c r="C622" t="s">
        <v>2647</v>
      </c>
      <c r="D622" t="s">
        <v>2648</v>
      </c>
      <c r="E622" t="s">
        <v>102</v>
      </c>
      <c r="F622" t="s">
        <v>1351</v>
      </c>
      <c r="G622" t="s">
        <v>1478</v>
      </c>
      <c r="H622" t="s">
        <v>1843</v>
      </c>
      <c r="I622" t="s">
        <v>1694</v>
      </c>
      <c r="J622" t="s">
        <v>1634</v>
      </c>
      <c r="K622" t="s">
        <v>1857</v>
      </c>
      <c r="L622" t="s">
        <v>1253</v>
      </c>
      <c r="M622" t="s">
        <v>731</v>
      </c>
      <c r="N622" t="s">
        <v>1470</v>
      </c>
      <c r="O622">
        <v>12.051550000000001</v>
      </c>
      <c r="P622">
        <v>28.787210000000002</v>
      </c>
      <c r="Q622" t="s">
        <v>6</v>
      </c>
      <c r="R622" t="s">
        <v>2612</v>
      </c>
      <c r="S622">
        <v>18</v>
      </c>
      <c r="T622">
        <v>98</v>
      </c>
      <c r="U622">
        <v>10</v>
      </c>
      <c r="V622">
        <v>49</v>
      </c>
      <c r="Y622">
        <v>10</v>
      </c>
      <c r="Z622">
        <v>49</v>
      </c>
      <c r="AI622" t="s">
        <v>1351</v>
      </c>
      <c r="AJ622" t="s">
        <v>1401</v>
      </c>
      <c r="AK622" t="s">
        <v>1351</v>
      </c>
      <c r="AL622" t="s">
        <v>1694</v>
      </c>
      <c r="AO622" t="s">
        <v>1933</v>
      </c>
      <c r="AP622" t="s">
        <v>1471</v>
      </c>
      <c r="AQ622" t="s">
        <v>1471</v>
      </c>
      <c r="AR622" t="s">
        <v>1471</v>
      </c>
      <c r="AY622">
        <v>10</v>
      </c>
      <c r="AZ622">
        <v>3</v>
      </c>
      <c r="BA622">
        <v>2</v>
      </c>
      <c r="BB622">
        <v>3</v>
      </c>
      <c r="BC622">
        <v>4</v>
      </c>
      <c r="BD622">
        <v>7</v>
      </c>
      <c r="BE622">
        <v>6</v>
      </c>
      <c r="BF622">
        <v>8</v>
      </c>
      <c r="BG622">
        <v>9</v>
      </c>
      <c r="BH622">
        <v>3</v>
      </c>
      <c r="BI622">
        <v>4</v>
      </c>
      <c r="BJ622" t="s">
        <v>1334</v>
      </c>
      <c r="BK622" t="s">
        <v>2</v>
      </c>
      <c r="BL622" t="s">
        <v>5</v>
      </c>
      <c r="BM622" t="s">
        <v>5</v>
      </c>
      <c r="BN622" t="s">
        <v>5</v>
      </c>
      <c r="BO622" t="s">
        <v>1480</v>
      </c>
      <c r="BP622">
        <v>1543</v>
      </c>
      <c r="BQ622">
        <v>24</v>
      </c>
      <c r="BR622">
        <v>25</v>
      </c>
      <c r="BS622" t="s">
        <v>1351</v>
      </c>
      <c r="BT622" t="s">
        <v>1694</v>
      </c>
      <c r="BU622" t="s">
        <v>1843</v>
      </c>
      <c r="BV622" t="s">
        <v>1857</v>
      </c>
      <c r="BW622" t="s">
        <v>1818</v>
      </c>
      <c r="BX622" t="s">
        <v>2542</v>
      </c>
      <c r="BY622" s="44" t="str">
        <f t="shared" si="9"/>
        <v>Show location</v>
      </c>
    </row>
    <row r="623" spans="1:77" x14ac:dyDescent="0.3">
      <c r="A623" s="51" t="s">
        <v>1496</v>
      </c>
      <c r="B623" t="s">
        <v>2650</v>
      </c>
      <c r="C623" t="s">
        <v>2647</v>
      </c>
      <c r="D623" t="s">
        <v>2648</v>
      </c>
      <c r="E623" t="s">
        <v>102</v>
      </c>
      <c r="F623" t="s">
        <v>1351</v>
      </c>
      <c r="G623" t="s">
        <v>1478</v>
      </c>
      <c r="H623" t="s">
        <v>1843</v>
      </c>
      <c r="I623" t="s">
        <v>1695</v>
      </c>
      <c r="J623" t="s">
        <v>1495</v>
      </c>
      <c r="K623" t="s">
        <v>1849</v>
      </c>
      <c r="L623" t="s">
        <v>1254</v>
      </c>
      <c r="M623" t="s">
        <v>732</v>
      </c>
      <c r="N623" t="s">
        <v>1470</v>
      </c>
      <c r="O623">
        <v>11.325839999999999</v>
      </c>
      <c r="P623">
        <v>27.928909999999998</v>
      </c>
      <c r="Q623" t="s">
        <v>6</v>
      </c>
      <c r="R623" t="s">
        <v>1497</v>
      </c>
      <c r="S623">
        <v>80</v>
      </c>
      <c r="T623">
        <v>373</v>
      </c>
      <c r="U623">
        <v>90</v>
      </c>
      <c r="V623">
        <v>439</v>
      </c>
      <c r="Y623">
        <v>80</v>
      </c>
      <c r="Z623">
        <v>373</v>
      </c>
      <c r="AA623">
        <v>10</v>
      </c>
      <c r="AB623">
        <v>66</v>
      </c>
      <c r="AI623" t="s">
        <v>1351</v>
      </c>
      <c r="AJ623" t="s">
        <v>1693</v>
      </c>
      <c r="AK623" t="s">
        <v>1351</v>
      </c>
      <c r="AL623" t="s">
        <v>1696</v>
      </c>
      <c r="AM623" t="s">
        <v>1351</v>
      </c>
      <c r="AN623" t="s">
        <v>1401</v>
      </c>
      <c r="AO623" t="s">
        <v>1933</v>
      </c>
      <c r="AP623" t="s">
        <v>1745</v>
      </c>
      <c r="AQ623" t="s">
        <v>1471</v>
      </c>
      <c r="AR623" t="s">
        <v>1471</v>
      </c>
      <c r="AT623">
        <v>90</v>
      </c>
      <c r="AZ623">
        <v>26</v>
      </c>
      <c r="BA623">
        <v>23</v>
      </c>
      <c r="BB623">
        <v>30</v>
      </c>
      <c r="BC623">
        <v>23</v>
      </c>
      <c r="BD623">
        <v>53</v>
      </c>
      <c r="BE623">
        <v>42</v>
      </c>
      <c r="BF623">
        <v>83</v>
      </c>
      <c r="BG623">
        <v>72</v>
      </c>
      <c r="BH623">
        <v>42</v>
      </c>
      <c r="BI623">
        <v>45</v>
      </c>
      <c r="BJ623" t="s">
        <v>1334</v>
      </c>
      <c r="BK623" t="s">
        <v>2</v>
      </c>
      <c r="BL623" t="s">
        <v>5</v>
      </c>
      <c r="BM623" t="s">
        <v>5</v>
      </c>
      <c r="BN623" t="s">
        <v>5</v>
      </c>
      <c r="BO623" t="s">
        <v>1480</v>
      </c>
      <c r="BP623">
        <v>961</v>
      </c>
      <c r="BQ623">
        <v>234</v>
      </c>
      <c r="BR623">
        <v>205</v>
      </c>
      <c r="BS623" t="s">
        <v>1351</v>
      </c>
      <c r="BT623" t="s">
        <v>1695</v>
      </c>
      <c r="BU623" t="s">
        <v>1814</v>
      </c>
      <c r="BV623" t="s">
        <v>1849</v>
      </c>
      <c r="BW623" t="s">
        <v>1816</v>
      </c>
      <c r="BX623" t="s">
        <v>2026</v>
      </c>
      <c r="BY623" s="44" t="str">
        <f t="shared" si="9"/>
        <v>Show location</v>
      </c>
    </row>
    <row r="624" spans="1:77" x14ac:dyDescent="0.3">
      <c r="A624" s="51" t="s">
        <v>1481</v>
      </c>
      <c r="B624" t="s">
        <v>2650</v>
      </c>
      <c r="C624" t="s">
        <v>2647</v>
      </c>
      <c r="D624" t="s">
        <v>2648</v>
      </c>
      <c r="E624" t="s">
        <v>102</v>
      </c>
      <c r="F624" t="s">
        <v>1351</v>
      </c>
      <c r="G624" t="s">
        <v>1478</v>
      </c>
      <c r="H624" t="s">
        <v>1843</v>
      </c>
      <c r="I624" t="s">
        <v>1695</v>
      </c>
      <c r="J624" t="s">
        <v>1495</v>
      </c>
      <c r="K624" t="s">
        <v>1849</v>
      </c>
      <c r="L624" t="s">
        <v>1255</v>
      </c>
      <c r="M624" t="s">
        <v>733</v>
      </c>
      <c r="N624" t="s">
        <v>1470</v>
      </c>
      <c r="O624">
        <v>11.32677</v>
      </c>
      <c r="P624">
        <v>27.817920000000001</v>
      </c>
      <c r="Q624" t="s">
        <v>6</v>
      </c>
      <c r="R624" t="s">
        <v>1497</v>
      </c>
      <c r="S624">
        <v>56</v>
      </c>
      <c r="T624">
        <v>310</v>
      </c>
      <c r="U624">
        <v>56</v>
      </c>
      <c r="V624">
        <v>310</v>
      </c>
      <c r="Y624">
        <v>56</v>
      </c>
      <c r="Z624">
        <v>310</v>
      </c>
      <c r="AI624" t="s">
        <v>1351</v>
      </c>
      <c r="AJ624" t="s">
        <v>1696</v>
      </c>
      <c r="AK624" t="s">
        <v>1351</v>
      </c>
      <c r="AL624" t="s">
        <v>1401</v>
      </c>
      <c r="AM624" t="s">
        <v>1351</v>
      </c>
      <c r="AN624" t="s">
        <v>1693</v>
      </c>
      <c r="AO624" t="s">
        <v>1933</v>
      </c>
      <c r="AP624" t="s">
        <v>1745</v>
      </c>
      <c r="AQ624" t="s">
        <v>1934</v>
      </c>
      <c r="AR624" t="s">
        <v>1471</v>
      </c>
      <c r="AY624">
        <v>56</v>
      </c>
      <c r="AZ624">
        <v>20</v>
      </c>
      <c r="BA624">
        <v>10</v>
      </c>
      <c r="BB624">
        <v>13</v>
      </c>
      <c r="BC624">
        <v>18</v>
      </c>
      <c r="BD624">
        <v>48</v>
      </c>
      <c r="BE624">
        <v>43</v>
      </c>
      <c r="BF624">
        <v>35</v>
      </c>
      <c r="BG624">
        <v>43</v>
      </c>
      <c r="BH624">
        <v>40</v>
      </c>
      <c r="BI624">
        <v>40</v>
      </c>
      <c r="BJ624" t="s">
        <v>1334</v>
      </c>
      <c r="BK624" t="s">
        <v>2</v>
      </c>
      <c r="BL624" t="s">
        <v>5</v>
      </c>
      <c r="BM624" t="s">
        <v>5</v>
      </c>
      <c r="BN624" t="s">
        <v>5</v>
      </c>
      <c r="BO624" t="s">
        <v>1472</v>
      </c>
      <c r="BP624">
        <v>953</v>
      </c>
      <c r="BQ624">
        <v>156</v>
      </c>
      <c r="BR624">
        <v>154</v>
      </c>
      <c r="BS624" t="s">
        <v>1351</v>
      </c>
      <c r="BT624" t="s">
        <v>1695</v>
      </c>
      <c r="BU624" t="s">
        <v>1843</v>
      </c>
      <c r="BV624" t="s">
        <v>1849</v>
      </c>
      <c r="BW624" t="s">
        <v>1818</v>
      </c>
      <c r="BX624" t="s">
        <v>2004</v>
      </c>
      <c r="BY624" s="44" t="str">
        <f t="shared" si="9"/>
        <v>Show location</v>
      </c>
    </row>
    <row r="625" spans="1:77" x14ac:dyDescent="0.3">
      <c r="A625" s="51" t="s">
        <v>1496</v>
      </c>
      <c r="B625" t="s">
        <v>2650</v>
      </c>
      <c r="C625" t="s">
        <v>2647</v>
      </c>
      <c r="D625" t="s">
        <v>2648</v>
      </c>
      <c r="E625" t="s">
        <v>102</v>
      </c>
      <c r="F625" t="s">
        <v>1351</v>
      </c>
      <c r="G625" t="s">
        <v>1478</v>
      </c>
      <c r="H625" t="s">
        <v>1843</v>
      </c>
      <c r="I625" t="s">
        <v>1695</v>
      </c>
      <c r="J625" t="s">
        <v>1495</v>
      </c>
      <c r="K625" t="s">
        <v>1849</v>
      </c>
      <c r="L625" t="s">
        <v>1256</v>
      </c>
      <c r="M625" t="s">
        <v>734</v>
      </c>
      <c r="N625" t="s">
        <v>1470</v>
      </c>
      <c r="O625">
        <v>11.29928</v>
      </c>
      <c r="P625">
        <v>27.57188</v>
      </c>
      <c r="Q625" t="s">
        <v>1</v>
      </c>
      <c r="R625" t="s">
        <v>1497</v>
      </c>
      <c r="S625">
        <v>59</v>
      </c>
      <c r="T625">
        <v>390</v>
      </c>
      <c r="U625">
        <v>59</v>
      </c>
      <c r="V625">
        <v>390</v>
      </c>
      <c r="Y625">
        <v>59</v>
      </c>
      <c r="Z625">
        <v>390</v>
      </c>
      <c r="AI625" t="s">
        <v>1347</v>
      </c>
      <c r="AJ625" t="s">
        <v>1370</v>
      </c>
      <c r="AK625" t="s">
        <v>1351</v>
      </c>
      <c r="AL625" t="s">
        <v>1397</v>
      </c>
      <c r="AO625" t="s">
        <v>1745</v>
      </c>
      <c r="AP625" t="s">
        <v>1933</v>
      </c>
      <c r="AQ625" t="s">
        <v>1471</v>
      </c>
      <c r="AR625" t="s">
        <v>1471</v>
      </c>
      <c r="AT625">
        <v>59</v>
      </c>
      <c r="AZ625">
        <v>28</v>
      </c>
      <c r="BA625">
        <v>12</v>
      </c>
      <c r="BB625">
        <v>28</v>
      </c>
      <c r="BC625">
        <v>37</v>
      </c>
      <c r="BD625">
        <v>37</v>
      </c>
      <c r="BE625">
        <v>42</v>
      </c>
      <c r="BF625">
        <v>50</v>
      </c>
      <c r="BG625">
        <v>56</v>
      </c>
      <c r="BH625">
        <v>44</v>
      </c>
      <c r="BI625">
        <v>56</v>
      </c>
      <c r="BJ625" t="s">
        <v>1334</v>
      </c>
      <c r="BK625" t="s">
        <v>2</v>
      </c>
      <c r="BL625" t="s">
        <v>7</v>
      </c>
      <c r="BM625" t="s">
        <v>5</v>
      </c>
      <c r="BN625" t="s">
        <v>5</v>
      </c>
      <c r="BO625" t="s">
        <v>1472</v>
      </c>
      <c r="BP625">
        <v>954</v>
      </c>
      <c r="BQ625">
        <v>187</v>
      </c>
      <c r="BR625">
        <v>203</v>
      </c>
      <c r="BS625" t="s">
        <v>1351</v>
      </c>
      <c r="BT625" t="s">
        <v>1695</v>
      </c>
      <c r="BU625" t="s">
        <v>1814</v>
      </c>
      <c r="BV625" t="s">
        <v>1849</v>
      </c>
      <c r="BW625" t="s">
        <v>1816</v>
      </c>
      <c r="BX625" t="s">
        <v>2027</v>
      </c>
      <c r="BY625" s="44" t="str">
        <f t="shared" si="9"/>
        <v>Show location</v>
      </c>
    </row>
    <row r="626" spans="1:77" x14ac:dyDescent="0.3">
      <c r="A626" s="51" t="s">
        <v>1494</v>
      </c>
      <c r="B626" t="s">
        <v>2650</v>
      </c>
      <c r="C626" t="s">
        <v>2647</v>
      </c>
      <c r="D626" t="s">
        <v>2648</v>
      </c>
      <c r="E626" t="s">
        <v>102</v>
      </c>
      <c r="F626" t="s">
        <v>1351</v>
      </c>
      <c r="G626" t="s">
        <v>1478</v>
      </c>
      <c r="H626" t="s">
        <v>1843</v>
      </c>
      <c r="I626" t="s">
        <v>1695</v>
      </c>
      <c r="J626" t="s">
        <v>1495</v>
      </c>
      <c r="K626" t="s">
        <v>1849</v>
      </c>
      <c r="L626" t="s">
        <v>1257</v>
      </c>
      <c r="M626" t="s">
        <v>735</v>
      </c>
      <c r="N626" t="s">
        <v>1470</v>
      </c>
      <c r="O626">
        <v>11.32503</v>
      </c>
      <c r="P626">
        <v>27.92822</v>
      </c>
      <c r="Q626" t="s">
        <v>1</v>
      </c>
      <c r="R626" t="s">
        <v>95</v>
      </c>
      <c r="S626">
        <v>43</v>
      </c>
      <c r="T626">
        <v>237</v>
      </c>
      <c r="U626">
        <v>43</v>
      </c>
      <c r="V626">
        <v>237</v>
      </c>
      <c r="Y626">
        <v>32</v>
      </c>
      <c r="Z626">
        <v>177</v>
      </c>
      <c r="AA626">
        <v>11</v>
      </c>
      <c r="AB626">
        <v>60</v>
      </c>
      <c r="AI626" t="s">
        <v>1351</v>
      </c>
      <c r="AJ626" t="s">
        <v>1397</v>
      </c>
      <c r="AK626" t="s">
        <v>1347</v>
      </c>
      <c r="AL626" t="s">
        <v>1698</v>
      </c>
      <c r="AM626" t="s">
        <v>1351</v>
      </c>
      <c r="AN626" t="s">
        <v>1699</v>
      </c>
      <c r="AO626" t="s">
        <v>1933</v>
      </c>
      <c r="AP626" t="s">
        <v>1745</v>
      </c>
      <c r="AQ626" t="s">
        <v>1471</v>
      </c>
      <c r="AR626" t="s">
        <v>1471</v>
      </c>
      <c r="AY626">
        <v>43</v>
      </c>
      <c r="AZ626">
        <v>20</v>
      </c>
      <c r="BA626">
        <v>8</v>
      </c>
      <c r="BB626">
        <v>20</v>
      </c>
      <c r="BC626">
        <v>23</v>
      </c>
      <c r="BD626">
        <v>8</v>
      </c>
      <c r="BE626">
        <v>22</v>
      </c>
      <c r="BF626">
        <v>40</v>
      </c>
      <c r="BG626">
        <v>43</v>
      </c>
      <c r="BH626">
        <v>28</v>
      </c>
      <c r="BI626">
        <v>25</v>
      </c>
      <c r="BJ626" t="s">
        <v>1334</v>
      </c>
      <c r="BK626" t="s">
        <v>2</v>
      </c>
      <c r="BL626" t="s">
        <v>7</v>
      </c>
      <c r="BM626" t="s">
        <v>7</v>
      </c>
      <c r="BN626" t="s">
        <v>7</v>
      </c>
      <c r="BO626" t="s">
        <v>1472</v>
      </c>
      <c r="BP626">
        <v>966</v>
      </c>
      <c r="BQ626">
        <v>116</v>
      </c>
      <c r="BR626">
        <v>121</v>
      </c>
      <c r="BS626" t="s">
        <v>1351</v>
      </c>
      <c r="BT626" t="s">
        <v>1695</v>
      </c>
      <c r="BU626" t="s">
        <v>1814</v>
      </c>
      <c r="BV626" t="s">
        <v>1849</v>
      </c>
      <c r="BW626" t="s">
        <v>1816</v>
      </c>
      <c r="BX626" t="s">
        <v>2107</v>
      </c>
      <c r="BY626" s="44" t="str">
        <f t="shared" si="9"/>
        <v>Show location</v>
      </c>
    </row>
    <row r="627" spans="1:77" x14ac:dyDescent="0.3">
      <c r="A627" s="51" t="s">
        <v>1481</v>
      </c>
      <c r="B627" t="s">
        <v>2650</v>
      </c>
      <c r="C627" t="s">
        <v>2647</v>
      </c>
      <c r="D627" t="s">
        <v>2648</v>
      </c>
      <c r="E627" t="s">
        <v>102</v>
      </c>
      <c r="F627" t="s">
        <v>1351</v>
      </c>
      <c r="G627" t="s">
        <v>1478</v>
      </c>
      <c r="H627" t="s">
        <v>1843</v>
      </c>
      <c r="I627" t="s">
        <v>1695</v>
      </c>
      <c r="J627" t="s">
        <v>1495</v>
      </c>
      <c r="K627" t="s">
        <v>1849</v>
      </c>
      <c r="L627" t="s">
        <v>1196</v>
      </c>
      <c r="M627" t="s">
        <v>736</v>
      </c>
      <c r="N627" t="s">
        <v>1470</v>
      </c>
      <c r="O627">
        <v>11.32349</v>
      </c>
      <c r="P627">
        <v>27.78942</v>
      </c>
      <c r="Q627" t="s">
        <v>1</v>
      </c>
      <c r="R627" t="s">
        <v>95</v>
      </c>
      <c r="S627">
        <v>30</v>
      </c>
      <c r="T627">
        <v>150</v>
      </c>
      <c r="U627">
        <v>30</v>
      </c>
      <c r="V627">
        <v>150</v>
      </c>
      <c r="Y627">
        <v>30</v>
      </c>
      <c r="Z627">
        <v>150</v>
      </c>
      <c r="AI627" t="s">
        <v>1351</v>
      </c>
      <c r="AJ627" t="s">
        <v>1401</v>
      </c>
      <c r="AK627" t="s">
        <v>1351</v>
      </c>
      <c r="AL627" t="s">
        <v>1696</v>
      </c>
      <c r="AM627" t="s">
        <v>1351</v>
      </c>
      <c r="AN627" t="s">
        <v>1693</v>
      </c>
      <c r="AO627" t="s">
        <v>1933</v>
      </c>
      <c r="AP627" t="s">
        <v>1745</v>
      </c>
      <c r="AQ627" t="s">
        <v>1934</v>
      </c>
      <c r="AR627" t="s">
        <v>1471</v>
      </c>
      <c r="AT627">
        <v>30</v>
      </c>
      <c r="AZ627">
        <v>8</v>
      </c>
      <c r="BA627">
        <v>5</v>
      </c>
      <c r="BB627">
        <v>4</v>
      </c>
      <c r="BC627">
        <v>14</v>
      </c>
      <c r="BD627">
        <v>17</v>
      </c>
      <c r="BE627">
        <v>16</v>
      </c>
      <c r="BF627">
        <v>28</v>
      </c>
      <c r="BG627">
        <v>32</v>
      </c>
      <c r="BH627">
        <v>12</v>
      </c>
      <c r="BI627">
        <v>14</v>
      </c>
      <c r="BJ627" t="s">
        <v>1334</v>
      </c>
      <c r="BK627" t="s">
        <v>2</v>
      </c>
      <c r="BL627" t="s">
        <v>5</v>
      </c>
      <c r="BM627" t="s">
        <v>5</v>
      </c>
      <c r="BN627" t="s">
        <v>3</v>
      </c>
      <c r="BO627" t="s">
        <v>1472</v>
      </c>
      <c r="BP627">
        <v>955</v>
      </c>
      <c r="BQ627">
        <v>69</v>
      </c>
      <c r="BR627">
        <v>81</v>
      </c>
      <c r="BS627" t="s">
        <v>1351</v>
      </c>
      <c r="BT627" t="s">
        <v>1695</v>
      </c>
      <c r="BU627" t="s">
        <v>1843</v>
      </c>
      <c r="BV627" t="s">
        <v>1849</v>
      </c>
      <c r="BW627" t="s">
        <v>1818</v>
      </c>
      <c r="BX627" t="s">
        <v>2005</v>
      </c>
      <c r="BY627" s="44" t="str">
        <f t="shared" si="9"/>
        <v>Show location</v>
      </c>
    </row>
    <row r="628" spans="1:77" x14ac:dyDescent="0.3">
      <c r="A628" s="51" t="s">
        <v>1502</v>
      </c>
      <c r="B628" t="s">
        <v>2650</v>
      </c>
      <c r="C628" t="s">
        <v>2647</v>
      </c>
      <c r="D628" t="s">
        <v>2648</v>
      </c>
      <c r="E628" t="s">
        <v>102</v>
      </c>
      <c r="F628" t="s">
        <v>1351</v>
      </c>
      <c r="G628" t="s">
        <v>1478</v>
      </c>
      <c r="H628" t="s">
        <v>1843</v>
      </c>
      <c r="I628" t="s">
        <v>1695</v>
      </c>
      <c r="J628" t="s">
        <v>1495</v>
      </c>
      <c r="K628" t="s">
        <v>1849</v>
      </c>
      <c r="L628" t="s">
        <v>1258</v>
      </c>
      <c r="M628" t="s">
        <v>737</v>
      </c>
      <c r="N628" t="s">
        <v>1470</v>
      </c>
      <c r="O628">
        <v>11.312670000000001</v>
      </c>
      <c r="P628">
        <v>27.63916</v>
      </c>
      <c r="Q628" t="s">
        <v>1</v>
      </c>
      <c r="R628" t="s">
        <v>95</v>
      </c>
      <c r="S628">
        <v>38</v>
      </c>
      <c r="T628">
        <v>300</v>
      </c>
      <c r="U628">
        <v>38</v>
      </c>
      <c r="V628">
        <v>306</v>
      </c>
      <c r="Y628">
        <v>38</v>
      </c>
      <c r="Z628">
        <v>306</v>
      </c>
      <c r="AI628" t="s">
        <v>1351</v>
      </c>
      <c r="AJ628" t="s">
        <v>1397</v>
      </c>
      <c r="AK628" t="s">
        <v>1347</v>
      </c>
      <c r="AL628" t="s">
        <v>1698</v>
      </c>
      <c r="AO628" t="s">
        <v>1745</v>
      </c>
      <c r="AP628" t="s">
        <v>1933</v>
      </c>
      <c r="AQ628" t="s">
        <v>1471</v>
      </c>
      <c r="AR628" t="s">
        <v>1471</v>
      </c>
      <c r="AT628">
        <v>38</v>
      </c>
      <c r="AZ628">
        <v>16</v>
      </c>
      <c r="BA628">
        <v>20</v>
      </c>
      <c r="BB628">
        <v>30</v>
      </c>
      <c r="BC628">
        <v>49</v>
      </c>
      <c r="BD628">
        <v>39</v>
      </c>
      <c r="BE628">
        <v>58</v>
      </c>
      <c r="BF628">
        <v>30</v>
      </c>
      <c r="BG628">
        <v>34</v>
      </c>
      <c r="BH628">
        <v>14</v>
      </c>
      <c r="BI628">
        <v>16</v>
      </c>
      <c r="BJ628" t="s">
        <v>1334</v>
      </c>
      <c r="BK628" t="s">
        <v>2</v>
      </c>
      <c r="BL628" t="s">
        <v>5</v>
      </c>
      <c r="BM628" t="s">
        <v>5</v>
      </c>
      <c r="BN628" t="s">
        <v>7</v>
      </c>
      <c r="BO628" t="s">
        <v>1472</v>
      </c>
      <c r="BP628">
        <v>1355</v>
      </c>
      <c r="BQ628">
        <v>129</v>
      </c>
      <c r="BR628">
        <v>177</v>
      </c>
      <c r="BS628" t="s">
        <v>1351</v>
      </c>
      <c r="BT628" t="s">
        <v>1695</v>
      </c>
      <c r="BU628" t="s">
        <v>1843</v>
      </c>
      <c r="BV628" t="s">
        <v>1849</v>
      </c>
      <c r="BW628" t="s">
        <v>1818</v>
      </c>
      <c r="BX628" t="s">
        <v>2044</v>
      </c>
      <c r="BY628" s="44" t="str">
        <f t="shared" si="9"/>
        <v>Show location</v>
      </c>
    </row>
    <row r="629" spans="1:77" x14ac:dyDescent="0.3">
      <c r="A629" s="51" t="s">
        <v>1520</v>
      </c>
      <c r="B629" t="s">
        <v>2650</v>
      </c>
      <c r="C629" t="s">
        <v>2647</v>
      </c>
      <c r="D629" t="s">
        <v>2648</v>
      </c>
      <c r="E629" t="s">
        <v>102</v>
      </c>
      <c r="F629" t="s">
        <v>1351</v>
      </c>
      <c r="G629" t="s">
        <v>1478</v>
      </c>
      <c r="H629" t="s">
        <v>1843</v>
      </c>
      <c r="I629" t="s">
        <v>1695</v>
      </c>
      <c r="J629" t="s">
        <v>1495</v>
      </c>
      <c r="K629" t="s">
        <v>1849</v>
      </c>
      <c r="L629" t="s">
        <v>1259</v>
      </c>
      <c r="M629" t="s">
        <v>738</v>
      </c>
      <c r="N629" t="s">
        <v>1470</v>
      </c>
      <c r="O629">
        <v>11.04156</v>
      </c>
      <c r="P629">
        <v>27.260999999999999</v>
      </c>
      <c r="Q629" t="s">
        <v>1</v>
      </c>
      <c r="R629" t="s">
        <v>95</v>
      </c>
      <c r="S629">
        <v>170</v>
      </c>
      <c r="T629">
        <v>1190</v>
      </c>
      <c r="U629">
        <v>120</v>
      </c>
      <c r="V629">
        <v>890</v>
      </c>
      <c r="Y629">
        <v>120</v>
      </c>
      <c r="Z629">
        <v>890</v>
      </c>
      <c r="AI629" t="s">
        <v>1351</v>
      </c>
      <c r="AJ629" t="s">
        <v>1396</v>
      </c>
      <c r="AK629" t="s">
        <v>1351</v>
      </c>
      <c r="AL629" t="s">
        <v>1400</v>
      </c>
      <c r="AO629" t="s">
        <v>1933</v>
      </c>
      <c r="AP629" t="s">
        <v>1745</v>
      </c>
      <c r="AQ629" t="s">
        <v>1471</v>
      </c>
      <c r="AR629" t="s">
        <v>1471</v>
      </c>
      <c r="AT629">
        <v>120</v>
      </c>
      <c r="AZ629">
        <v>36</v>
      </c>
      <c r="BA629">
        <v>57</v>
      </c>
      <c r="BB629">
        <v>43</v>
      </c>
      <c r="BC629">
        <v>65</v>
      </c>
      <c r="BD629">
        <v>86</v>
      </c>
      <c r="BE629">
        <v>172</v>
      </c>
      <c r="BF629">
        <v>136</v>
      </c>
      <c r="BG629">
        <v>144</v>
      </c>
      <c r="BH629">
        <v>65</v>
      </c>
      <c r="BI629">
        <v>86</v>
      </c>
      <c r="BJ629" t="s">
        <v>1334</v>
      </c>
      <c r="BK629" t="s">
        <v>2</v>
      </c>
      <c r="BL629" t="s">
        <v>5</v>
      </c>
      <c r="BM629" t="s">
        <v>5</v>
      </c>
      <c r="BN629" t="s">
        <v>5</v>
      </c>
      <c r="BO629" t="s">
        <v>1480</v>
      </c>
      <c r="BP629">
        <v>957</v>
      </c>
      <c r="BQ629">
        <v>366</v>
      </c>
      <c r="BR629">
        <v>524</v>
      </c>
      <c r="BS629" t="s">
        <v>1351</v>
      </c>
      <c r="BT629" t="s">
        <v>1695</v>
      </c>
      <c r="BU629" t="s">
        <v>1837</v>
      </c>
      <c r="BV629" t="s">
        <v>1849</v>
      </c>
      <c r="BW629" t="s">
        <v>1818</v>
      </c>
      <c r="BX629" t="s">
        <v>2181</v>
      </c>
      <c r="BY629" s="44" t="str">
        <f t="shared" si="9"/>
        <v>Show location</v>
      </c>
    </row>
    <row r="630" spans="1:77" x14ac:dyDescent="0.3">
      <c r="A630" s="51" t="s">
        <v>1481</v>
      </c>
      <c r="B630" t="s">
        <v>2650</v>
      </c>
      <c r="C630" t="s">
        <v>2647</v>
      </c>
      <c r="D630" t="s">
        <v>2648</v>
      </c>
      <c r="E630" t="s">
        <v>102</v>
      </c>
      <c r="F630" t="s">
        <v>1351</v>
      </c>
      <c r="G630" t="s">
        <v>1478</v>
      </c>
      <c r="H630" t="s">
        <v>1843</v>
      </c>
      <c r="I630" t="s">
        <v>1695</v>
      </c>
      <c r="J630" t="s">
        <v>1495</v>
      </c>
      <c r="K630" t="s">
        <v>1849</v>
      </c>
      <c r="L630" t="s">
        <v>1260</v>
      </c>
      <c r="M630" t="s">
        <v>739</v>
      </c>
      <c r="N630" t="s">
        <v>1470</v>
      </c>
      <c r="O630">
        <v>11.456810000000001</v>
      </c>
      <c r="P630">
        <v>27.916799999999999</v>
      </c>
      <c r="Q630" t="s">
        <v>1</v>
      </c>
      <c r="R630" t="s">
        <v>95</v>
      </c>
      <c r="S630">
        <v>6</v>
      </c>
      <c r="T630">
        <v>40</v>
      </c>
      <c r="U630">
        <v>9</v>
      </c>
      <c r="V630">
        <v>55</v>
      </c>
      <c r="Y630">
        <v>9</v>
      </c>
      <c r="Z630">
        <v>55</v>
      </c>
      <c r="AI630" t="s">
        <v>1351</v>
      </c>
      <c r="AJ630" t="s">
        <v>1401</v>
      </c>
      <c r="AK630" t="s">
        <v>1351</v>
      </c>
      <c r="AL630" t="s">
        <v>1696</v>
      </c>
      <c r="AM630" t="s">
        <v>1351</v>
      </c>
      <c r="AN630" t="s">
        <v>1693</v>
      </c>
      <c r="AO630" t="s">
        <v>1745</v>
      </c>
      <c r="AP630" t="s">
        <v>1933</v>
      </c>
      <c r="AQ630" t="s">
        <v>1471</v>
      </c>
      <c r="AR630" t="s">
        <v>1471</v>
      </c>
      <c r="AT630">
        <v>9</v>
      </c>
      <c r="AZ630">
        <v>1</v>
      </c>
      <c r="BA630">
        <v>0</v>
      </c>
      <c r="BB630">
        <v>1</v>
      </c>
      <c r="BC630">
        <v>5</v>
      </c>
      <c r="BD630">
        <v>8</v>
      </c>
      <c r="BE630">
        <v>8</v>
      </c>
      <c r="BF630">
        <v>12</v>
      </c>
      <c r="BG630">
        <v>18</v>
      </c>
      <c r="BH630">
        <v>1</v>
      </c>
      <c r="BI630">
        <v>1</v>
      </c>
      <c r="BJ630" t="s">
        <v>1334</v>
      </c>
      <c r="BK630" t="s">
        <v>2</v>
      </c>
      <c r="BL630" t="s">
        <v>7</v>
      </c>
      <c r="BM630" t="s">
        <v>7</v>
      </c>
      <c r="BN630" t="s">
        <v>7</v>
      </c>
      <c r="BO630" t="s">
        <v>1472</v>
      </c>
      <c r="BP630">
        <v>963</v>
      </c>
      <c r="BQ630">
        <v>23</v>
      </c>
      <c r="BR630">
        <v>32</v>
      </c>
      <c r="BS630" t="s">
        <v>1351</v>
      </c>
      <c r="BT630" t="s">
        <v>1695</v>
      </c>
      <c r="BU630" t="s">
        <v>1814</v>
      </c>
      <c r="BV630" t="s">
        <v>1849</v>
      </c>
      <c r="BW630" t="s">
        <v>1816</v>
      </c>
      <c r="BX630" t="s">
        <v>2006</v>
      </c>
      <c r="BY630" s="44" t="str">
        <f t="shared" si="9"/>
        <v>Show location</v>
      </c>
    </row>
    <row r="631" spans="1:77" x14ac:dyDescent="0.3">
      <c r="A631" s="51" t="s">
        <v>1518</v>
      </c>
      <c r="B631" t="s">
        <v>2650</v>
      </c>
      <c r="C631" t="s">
        <v>2647</v>
      </c>
      <c r="D631" t="s">
        <v>2648</v>
      </c>
      <c r="E631" t="s">
        <v>102</v>
      </c>
      <c r="F631" t="s">
        <v>1351</v>
      </c>
      <c r="G631" t="s">
        <v>1478</v>
      </c>
      <c r="H631" t="s">
        <v>1843</v>
      </c>
      <c r="I631" t="s">
        <v>1695</v>
      </c>
      <c r="J631" t="s">
        <v>1495</v>
      </c>
      <c r="K631" t="s">
        <v>1849</v>
      </c>
      <c r="L631" t="s">
        <v>1261</v>
      </c>
      <c r="M631" t="s">
        <v>740</v>
      </c>
      <c r="N631" t="s">
        <v>1470</v>
      </c>
      <c r="O631">
        <v>11.28252</v>
      </c>
      <c r="P631">
        <v>27.33201</v>
      </c>
      <c r="Q631" t="s">
        <v>6</v>
      </c>
      <c r="R631" t="s">
        <v>2612</v>
      </c>
      <c r="S631">
        <v>1010</v>
      </c>
      <c r="T631">
        <v>6508</v>
      </c>
      <c r="U631">
        <v>1010</v>
      </c>
      <c r="V631">
        <v>6508</v>
      </c>
      <c r="Y631">
        <v>1010</v>
      </c>
      <c r="Z631">
        <v>6508</v>
      </c>
      <c r="AI631" t="s">
        <v>1351</v>
      </c>
      <c r="AJ631" t="s">
        <v>1397</v>
      </c>
      <c r="AK631" t="s">
        <v>1345</v>
      </c>
      <c r="AL631" t="s">
        <v>1378</v>
      </c>
      <c r="AM631" t="s">
        <v>1347</v>
      </c>
      <c r="AN631" t="s">
        <v>1698</v>
      </c>
      <c r="AO631" t="s">
        <v>1745</v>
      </c>
      <c r="AP631" t="s">
        <v>1933</v>
      </c>
      <c r="AQ631" t="s">
        <v>1471</v>
      </c>
      <c r="AR631" t="s">
        <v>1471</v>
      </c>
      <c r="AT631">
        <v>1010</v>
      </c>
      <c r="AZ631">
        <v>422</v>
      </c>
      <c r="BA631">
        <v>542</v>
      </c>
      <c r="BB631">
        <v>422</v>
      </c>
      <c r="BC631">
        <v>603</v>
      </c>
      <c r="BD631">
        <v>542</v>
      </c>
      <c r="BE631">
        <v>722</v>
      </c>
      <c r="BF631">
        <v>1085</v>
      </c>
      <c r="BG631">
        <v>1085</v>
      </c>
      <c r="BH631">
        <v>723</v>
      </c>
      <c r="BI631">
        <v>362</v>
      </c>
      <c r="BJ631" t="s">
        <v>1334</v>
      </c>
      <c r="BK631" t="s">
        <v>2</v>
      </c>
      <c r="BL631" t="s">
        <v>5</v>
      </c>
      <c r="BM631" t="s">
        <v>5</v>
      </c>
      <c r="BN631" t="s">
        <v>5</v>
      </c>
      <c r="BO631" t="s">
        <v>1472</v>
      </c>
      <c r="BP631">
        <v>968</v>
      </c>
      <c r="BQ631">
        <v>3194</v>
      </c>
      <c r="BR631">
        <v>3314</v>
      </c>
      <c r="BS631" t="s">
        <v>1351</v>
      </c>
      <c r="BT631" t="s">
        <v>1695</v>
      </c>
      <c r="BU631" t="s">
        <v>1843</v>
      </c>
      <c r="BV631" t="s">
        <v>1849</v>
      </c>
      <c r="BW631" t="s">
        <v>1818</v>
      </c>
      <c r="BX631" t="s">
        <v>2160</v>
      </c>
      <c r="BY631" s="44" t="str">
        <f t="shared" si="9"/>
        <v>Show location</v>
      </c>
    </row>
    <row r="632" spans="1:77" x14ac:dyDescent="0.3">
      <c r="A632" s="51" t="s">
        <v>1487</v>
      </c>
      <c r="B632" t="s">
        <v>2650</v>
      </c>
      <c r="C632" t="s">
        <v>2647</v>
      </c>
      <c r="D632" t="s">
        <v>2648</v>
      </c>
      <c r="E632" t="s">
        <v>102</v>
      </c>
      <c r="F632" t="s">
        <v>1351</v>
      </c>
      <c r="G632" t="s">
        <v>1478</v>
      </c>
      <c r="H632" t="s">
        <v>1843</v>
      </c>
      <c r="I632" t="s">
        <v>1695</v>
      </c>
      <c r="J632" t="s">
        <v>1495</v>
      </c>
      <c r="K632" t="s">
        <v>1849</v>
      </c>
      <c r="L632" t="s">
        <v>741</v>
      </c>
      <c r="M632" t="s">
        <v>742</v>
      </c>
      <c r="N632" t="s">
        <v>1493</v>
      </c>
      <c r="O632">
        <v>11.311159999999999</v>
      </c>
      <c r="P632">
        <v>27.64357</v>
      </c>
      <c r="Q632" t="s">
        <v>1</v>
      </c>
      <c r="R632" t="s">
        <v>95</v>
      </c>
      <c r="U632">
        <v>20</v>
      </c>
      <c r="V632">
        <v>125</v>
      </c>
      <c r="AE632">
        <v>20</v>
      </c>
      <c r="AF632">
        <v>125</v>
      </c>
      <c r="AI632" t="s">
        <v>1351</v>
      </c>
      <c r="AJ632" t="s">
        <v>1400</v>
      </c>
      <c r="AK632" t="s">
        <v>1351</v>
      </c>
      <c r="AL632" t="s">
        <v>1396</v>
      </c>
      <c r="AO632" t="s">
        <v>1745</v>
      </c>
      <c r="AP632" t="s">
        <v>1933</v>
      </c>
      <c r="AQ632" t="s">
        <v>1471</v>
      </c>
      <c r="AR632" t="s">
        <v>1471</v>
      </c>
      <c r="AX632">
        <v>20</v>
      </c>
      <c r="AZ632">
        <v>10</v>
      </c>
      <c r="BA632">
        <v>7</v>
      </c>
      <c r="BB632">
        <v>3</v>
      </c>
      <c r="BC632">
        <v>12</v>
      </c>
      <c r="BD632">
        <v>8</v>
      </c>
      <c r="BE632">
        <v>17</v>
      </c>
      <c r="BF632">
        <v>13</v>
      </c>
      <c r="BG632">
        <v>20</v>
      </c>
      <c r="BH632">
        <v>17</v>
      </c>
      <c r="BI632">
        <v>18</v>
      </c>
      <c r="BJ632" t="s">
        <v>1334</v>
      </c>
      <c r="BK632" t="s">
        <v>2</v>
      </c>
      <c r="BL632" t="s">
        <v>5</v>
      </c>
      <c r="BM632" t="s">
        <v>5</v>
      </c>
      <c r="BN632" t="s">
        <v>5</v>
      </c>
      <c r="BO632" t="s">
        <v>1480</v>
      </c>
      <c r="BP632">
        <v>1228</v>
      </c>
      <c r="BQ632">
        <v>51</v>
      </c>
      <c r="BR632">
        <v>74</v>
      </c>
      <c r="BS632" t="s">
        <v>1351</v>
      </c>
      <c r="BT632" t="s">
        <v>1695</v>
      </c>
      <c r="BU632" t="s">
        <v>1843</v>
      </c>
      <c r="BV632" t="s">
        <v>1849</v>
      </c>
      <c r="BW632" t="s">
        <v>1818</v>
      </c>
      <c r="BX632" t="s">
        <v>2138</v>
      </c>
      <c r="BY632" s="44" t="str">
        <f t="shared" si="9"/>
        <v>Show location</v>
      </c>
    </row>
    <row r="633" spans="1:77" x14ac:dyDescent="0.3">
      <c r="A633" s="51" t="s">
        <v>1502</v>
      </c>
      <c r="B633" t="s">
        <v>2650</v>
      </c>
      <c r="C633" t="s">
        <v>2647</v>
      </c>
      <c r="D633" t="s">
        <v>2648</v>
      </c>
      <c r="E633" t="s">
        <v>102</v>
      </c>
      <c r="F633" t="s">
        <v>1351</v>
      </c>
      <c r="G633" t="s">
        <v>1478</v>
      </c>
      <c r="H633" t="s">
        <v>1843</v>
      </c>
      <c r="I633" t="s">
        <v>1695</v>
      </c>
      <c r="J633" t="s">
        <v>1495</v>
      </c>
      <c r="K633" t="s">
        <v>1849</v>
      </c>
      <c r="L633" t="s">
        <v>1262</v>
      </c>
      <c r="M633" t="s">
        <v>743</v>
      </c>
      <c r="N633" t="s">
        <v>1470</v>
      </c>
      <c r="O633">
        <v>11.35577</v>
      </c>
      <c r="P633">
        <v>27.50403</v>
      </c>
      <c r="Q633" t="s">
        <v>1</v>
      </c>
      <c r="R633" t="s">
        <v>95</v>
      </c>
      <c r="S633">
        <v>43</v>
      </c>
      <c r="T633">
        <v>272</v>
      </c>
      <c r="U633">
        <v>27</v>
      </c>
      <c r="V633">
        <v>183</v>
      </c>
      <c r="Y633">
        <v>20</v>
      </c>
      <c r="Z633">
        <v>150</v>
      </c>
      <c r="AA633">
        <v>7</v>
      </c>
      <c r="AB633">
        <v>33</v>
      </c>
      <c r="AI633" t="s">
        <v>1345</v>
      </c>
      <c r="AJ633" t="s">
        <v>948</v>
      </c>
      <c r="AK633" t="s">
        <v>1347</v>
      </c>
      <c r="AL633" t="s">
        <v>1698</v>
      </c>
      <c r="AM633" t="s">
        <v>1351</v>
      </c>
      <c r="AN633" t="s">
        <v>1397</v>
      </c>
      <c r="AO633" t="s">
        <v>1745</v>
      </c>
      <c r="AP633" t="s">
        <v>1933</v>
      </c>
      <c r="AQ633" t="s">
        <v>1471</v>
      </c>
      <c r="AR633" t="s">
        <v>1471</v>
      </c>
      <c r="AT633">
        <v>27</v>
      </c>
      <c r="AZ633">
        <v>15</v>
      </c>
      <c r="BA633">
        <v>12</v>
      </c>
      <c r="BB633">
        <v>19</v>
      </c>
      <c r="BC633">
        <v>20</v>
      </c>
      <c r="BD633">
        <v>23</v>
      </c>
      <c r="BE633">
        <v>16</v>
      </c>
      <c r="BF633">
        <v>19</v>
      </c>
      <c r="BG633">
        <v>24</v>
      </c>
      <c r="BH633">
        <v>18</v>
      </c>
      <c r="BI633">
        <v>17</v>
      </c>
      <c r="BJ633" t="s">
        <v>1334</v>
      </c>
      <c r="BK633" t="s">
        <v>2</v>
      </c>
      <c r="BL633" t="s">
        <v>5</v>
      </c>
      <c r="BM633" t="s">
        <v>5</v>
      </c>
      <c r="BN633" t="s">
        <v>5</v>
      </c>
      <c r="BO633" t="s">
        <v>1472</v>
      </c>
      <c r="BP633">
        <v>964</v>
      </c>
      <c r="BQ633">
        <v>94</v>
      </c>
      <c r="BR633">
        <v>89</v>
      </c>
      <c r="BS633" t="s">
        <v>1351</v>
      </c>
      <c r="BT633" t="s">
        <v>1695</v>
      </c>
      <c r="BU633" t="s">
        <v>1843</v>
      </c>
      <c r="BV633" t="s">
        <v>1849</v>
      </c>
      <c r="BW633" t="s">
        <v>1829</v>
      </c>
      <c r="BX633" t="s">
        <v>2045</v>
      </c>
      <c r="BY633" s="44" t="str">
        <f t="shared" si="9"/>
        <v>Show location</v>
      </c>
    </row>
    <row r="634" spans="1:77" x14ac:dyDescent="0.3">
      <c r="A634" s="51" t="s">
        <v>1518</v>
      </c>
      <c r="B634" t="s">
        <v>2650</v>
      </c>
      <c r="C634" t="s">
        <v>2647</v>
      </c>
      <c r="D634" t="s">
        <v>2648</v>
      </c>
      <c r="E634" t="s">
        <v>102</v>
      </c>
      <c r="F634" t="s">
        <v>1351</v>
      </c>
      <c r="G634" t="s">
        <v>1478</v>
      </c>
      <c r="H634" t="s">
        <v>1843</v>
      </c>
      <c r="I634" t="s">
        <v>1695</v>
      </c>
      <c r="J634" t="s">
        <v>1495</v>
      </c>
      <c r="K634" t="s">
        <v>1849</v>
      </c>
      <c r="L634" t="s">
        <v>1263</v>
      </c>
      <c r="M634" t="s">
        <v>744</v>
      </c>
      <c r="N634" t="s">
        <v>1470</v>
      </c>
      <c r="O634">
        <v>11.33802</v>
      </c>
      <c r="P634">
        <v>27.795639999999999</v>
      </c>
      <c r="Q634" t="s">
        <v>1</v>
      </c>
      <c r="R634" t="s">
        <v>95</v>
      </c>
      <c r="S634">
        <v>70</v>
      </c>
      <c r="T634">
        <v>480</v>
      </c>
      <c r="U634">
        <v>70</v>
      </c>
      <c r="V634">
        <v>480</v>
      </c>
      <c r="Y634">
        <v>70</v>
      </c>
      <c r="Z634">
        <v>480</v>
      </c>
      <c r="AI634" t="s">
        <v>1351</v>
      </c>
      <c r="AJ634" t="s">
        <v>1693</v>
      </c>
      <c r="AK634" t="s">
        <v>1351</v>
      </c>
      <c r="AL634" t="s">
        <v>1696</v>
      </c>
      <c r="AO634" t="s">
        <v>1933</v>
      </c>
      <c r="AP634" t="s">
        <v>1745</v>
      </c>
      <c r="AQ634" t="s">
        <v>1471</v>
      </c>
      <c r="AR634" t="s">
        <v>1471</v>
      </c>
      <c r="AT634">
        <v>70</v>
      </c>
      <c r="AZ634">
        <v>34</v>
      </c>
      <c r="BA634">
        <v>19</v>
      </c>
      <c r="BB634">
        <v>19</v>
      </c>
      <c r="BC634">
        <v>30</v>
      </c>
      <c r="BD634">
        <v>49</v>
      </c>
      <c r="BE634">
        <v>58</v>
      </c>
      <c r="BF634">
        <v>68</v>
      </c>
      <c r="BG634">
        <v>64</v>
      </c>
      <c r="BH634">
        <v>53</v>
      </c>
      <c r="BI634">
        <v>86</v>
      </c>
      <c r="BJ634" t="s">
        <v>1334</v>
      </c>
      <c r="BK634" t="s">
        <v>2</v>
      </c>
      <c r="BL634" t="s">
        <v>5</v>
      </c>
      <c r="BM634" t="s">
        <v>5</v>
      </c>
      <c r="BN634" t="s">
        <v>5</v>
      </c>
      <c r="BO634" t="s">
        <v>1472</v>
      </c>
      <c r="BP634">
        <v>956</v>
      </c>
      <c r="BQ634">
        <v>223</v>
      </c>
      <c r="BR634">
        <v>257</v>
      </c>
      <c r="BS634" t="s">
        <v>1351</v>
      </c>
      <c r="BT634" t="s">
        <v>1695</v>
      </c>
      <c r="BU634" t="s">
        <v>1843</v>
      </c>
      <c r="BV634" t="s">
        <v>1849</v>
      </c>
      <c r="BW634" t="s">
        <v>1818</v>
      </c>
      <c r="BX634" t="s">
        <v>2161</v>
      </c>
      <c r="BY634" s="44" t="str">
        <f t="shared" si="9"/>
        <v>Show location</v>
      </c>
    </row>
    <row r="635" spans="1:77" x14ac:dyDescent="0.3">
      <c r="A635" s="51" t="s">
        <v>1501</v>
      </c>
      <c r="B635" t="s">
        <v>2650</v>
      </c>
      <c r="C635" t="s">
        <v>2647</v>
      </c>
      <c r="D635" t="s">
        <v>2648</v>
      </c>
      <c r="E635" t="s">
        <v>102</v>
      </c>
      <c r="F635" t="s">
        <v>1351</v>
      </c>
      <c r="G635" t="s">
        <v>1478</v>
      </c>
      <c r="H635" t="s">
        <v>1843</v>
      </c>
      <c r="I635" t="s">
        <v>1695</v>
      </c>
      <c r="J635" t="s">
        <v>1495</v>
      </c>
      <c r="K635" t="s">
        <v>1849</v>
      </c>
      <c r="L635" t="s">
        <v>1264</v>
      </c>
      <c r="M635" t="s">
        <v>745</v>
      </c>
      <c r="N635" t="s">
        <v>1470</v>
      </c>
      <c r="O635">
        <v>11.32349</v>
      </c>
      <c r="P635">
        <v>27.87942</v>
      </c>
      <c r="Q635" t="s">
        <v>6</v>
      </c>
      <c r="R635" t="s">
        <v>1497</v>
      </c>
      <c r="S635">
        <v>20</v>
      </c>
      <c r="T635">
        <v>152</v>
      </c>
      <c r="U635">
        <v>20</v>
      </c>
      <c r="V635">
        <v>152</v>
      </c>
      <c r="Y635">
        <v>20</v>
      </c>
      <c r="Z635">
        <v>152</v>
      </c>
      <c r="AI635" t="s">
        <v>1351</v>
      </c>
      <c r="AJ635" t="s">
        <v>1397</v>
      </c>
      <c r="AK635" t="s">
        <v>1351</v>
      </c>
      <c r="AL635" t="s">
        <v>1699</v>
      </c>
      <c r="AO635" t="s">
        <v>1933</v>
      </c>
      <c r="AP635" t="s">
        <v>1745</v>
      </c>
      <c r="AQ635" t="s">
        <v>1471</v>
      </c>
      <c r="AR635" t="s">
        <v>1471</v>
      </c>
      <c r="AT635">
        <v>20</v>
      </c>
      <c r="AZ635">
        <v>7</v>
      </c>
      <c r="BA635">
        <v>8</v>
      </c>
      <c r="BB635">
        <v>10</v>
      </c>
      <c r="BC635">
        <v>12</v>
      </c>
      <c r="BD635">
        <v>19</v>
      </c>
      <c r="BE635">
        <v>14</v>
      </c>
      <c r="BF635">
        <v>20</v>
      </c>
      <c r="BG635">
        <v>22</v>
      </c>
      <c r="BH635">
        <v>17</v>
      </c>
      <c r="BI635">
        <v>23</v>
      </c>
      <c r="BJ635" t="s">
        <v>1334</v>
      </c>
      <c r="BK635" t="s">
        <v>2</v>
      </c>
      <c r="BL635" t="s">
        <v>5</v>
      </c>
      <c r="BM635" t="s">
        <v>5</v>
      </c>
      <c r="BN635" t="s">
        <v>5</v>
      </c>
      <c r="BO635" t="s">
        <v>1472</v>
      </c>
      <c r="BP635">
        <v>962</v>
      </c>
      <c r="BQ635">
        <v>73</v>
      </c>
      <c r="BR635">
        <v>79</v>
      </c>
      <c r="BS635" t="s">
        <v>1351</v>
      </c>
      <c r="BT635" t="s">
        <v>1695</v>
      </c>
      <c r="BU635" t="s">
        <v>1814</v>
      </c>
      <c r="BV635" t="s">
        <v>1849</v>
      </c>
      <c r="BW635" t="s">
        <v>1816</v>
      </c>
      <c r="BX635" t="s">
        <v>2066</v>
      </c>
      <c r="BY635" s="44" t="str">
        <f t="shared" si="9"/>
        <v>Show location</v>
      </c>
    </row>
    <row r="636" spans="1:77" x14ac:dyDescent="0.3">
      <c r="A636" s="51" t="s">
        <v>1477</v>
      </c>
      <c r="B636" t="s">
        <v>2650</v>
      </c>
      <c r="C636" t="s">
        <v>2647</v>
      </c>
      <c r="D636" t="s">
        <v>2648</v>
      </c>
      <c r="E636" t="s">
        <v>102</v>
      </c>
      <c r="F636" t="s">
        <v>1351</v>
      </c>
      <c r="G636" t="s">
        <v>1478</v>
      </c>
      <c r="H636" t="s">
        <v>1843</v>
      </c>
      <c r="I636" t="s">
        <v>1695</v>
      </c>
      <c r="J636" t="s">
        <v>1495</v>
      </c>
      <c r="K636" t="s">
        <v>1849</v>
      </c>
      <c r="L636" t="s">
        <v>1265</v>
      </c>
      <c r="M636" t="s">
        <v>746</v>
      </c>
      <c r="N636" t="s">
        <v>1470</v>
      </c>
      <c r="O636">
        <v>11.320729999999999</v>
      </c>
      <c r="P636">
        <v>27.80865</v>
      </c>
      <c r="Q636" t="s">
        <v>6</v>
      </c>
      <c r="R636" t="s">
        <v>1497</v>
      </c>
      <c r="S636">
        <v>8</v>
      </c>
      <c r="T636">
        <v>52</v>
      </c>
      <c r="U636">
        <v>8</v>
      </c>
      <c r="V636">
        <v>52</v>
      </c>
      <c r="Y636">
        <v>8</v>
      </c>
      <c r="Z636">
        <v>52</v>
      </c>
      <c r="AI636" t="s">
        <v>1351</v>
      </c>
      <c r="AJ636" t="s">
        <v>1696</v>
      </c>
      <c r="AK636" t="s">
        <v>1351</v>
      </c>
      <c r="AL636" t="s">
        <v>1397</v>
      </c>
      <c r="AM636" t="s">
        <v>1347</v>
      </c>
      <c r="AN636" t="s">
        <v>1701</v>
      </c>
      <c r="AO636" t="s">
        <v>1745</v>
      </c>
      <c r="AP636" t="s">
        <v>1933</v>
      </c>
      <c r="AQ636" t="s">
        <v>1471</v>
      </c>
      <c r="AR636" t="s">
        <v>1471</v>
      </c>
      <c r="AT636">
        <v>8</v>
      </c>
      <c r="AZ636">
        <v>1</v>
      </c>
      <c r="BA636">
        <v>0</v>
      </c>
      <c r="BB636">
        <v>1</v>
      </c>
      <c r="BC636">
        <v>4</v>
      </c>
      <c r="BD636">
        <v>8</v>
      </c>
      <c r="BE636">
        <v>8</v>
      </c>
      <c r="BF636">
        <v>11</v>
      </c>
      <c r="BG636">
        <v>17</v>
      </c>
      <c r="BH636">
        <v>1</v>
      </c>
      <c r="BI636">
        <v>1</v>
      </c>
      <c r="BJ636" t="s">
        <v>1334</v>
      </c>
      <c r="BK636" t="s">
        <v>2</v>
      </c>
      <c r="BL636" t="s">
        <v>5</v>
      </c>
      <c r="BM636" t="s">
        <v>5</v>
      </c>
      <c r="BN636" t="s">
        <v>5</v>
      </c>
      <c r="BO636" t="s">
        <v>1509</v>
      </c>
      <c r="BP636">
        <v>960</v>
      </c>
      <c r="BQ636">
        <v>22</v>
      </c>
      <c r="BR636">
        <v>30</v>
      </c>
      <c r="BS636" t="s">
        <v>1351</v>
      </c>
      <c r="BT636" t="s">
        <v>1695</v>
      </c>
      <c r="BU636" t="s">
        <v>1843</v>
      </c>
      <c r="BV636" t="s">
        <v>1849</v>
      </c>
      <c r="BW636" t="s">
        <v>1818</v>
      </c>
      <c r="BX636" t="s">
        <v>1988</v>
      </c>
      <c r="BY636" s="44" t="str">
        <f t="shared" si="9"/>
        <v>Show location</v>
      </c>
    </row>
    <row r="637" spans="1:77" x14ac:dyDescent="0.3">
      <c r="A637" s="51" t="s">
        <v>1521</v>
      </c>
      <c r="B637" t="s">
        <v>2650</v>
      </c>
      <c r="C637" t="s">
        <v>2647</v>
      </c>
      <c r="D637" t="s">
        <v>2648</v>
      </c>
      <c r="E637" t="s">
        <v>102</v>
      </c>
      <c r="F637" t="s">
        <v>1351</v>
      </c>
      <c r="G637" t="s">
        <v>1478</v>
      </c>
      <c r="H637" t="s">
        <v>1843</v>
      </c>
      <c r="I637" t="s">
        <v>1695</v>
      </c>
      <c r="J637" t="s">
        <v>1495</v>
      </c>
      <c r="K637" t="s">
        <v>1849</v>
      </c>
      <c r="L637" t="s">
        <v>1266</v>
      </c>
      <c r="M637" t="s">
        <v>747</v>
      </c>
      <c r="N637" t="s">
        <v>1470</v>
      </c>
      <c r="O637">
        <v>11.260630000000001</v>
      </c>
      <c r="P637">
        <v>27.239850000000001</v>
      </c>
      <c r="Q637" t="s">
        <v>1</v>
      </c>
      <c r="R637" t="s">
        <v>95</v>
      </c>
      <c r="S637">
        <v>30</v>
      </c>
      <c r="T637">
        <v>193</v>
      </c>
      <c r="U637">
        <v>30</v>
      </c>
      <c r="V637">
        <v>193</v>
      </c>
      <c r="Y637">
        <v>30</v>
      </c>
      <c r="Z637">
        <v>193</v>
      </c>
      <c r="AI637" t="s">
        <v>1351</v>
      </c>
      <c r="AJ637" t="s">
        <v>1400</v>
      </c>
      <c r="AO637" t="s">
        <v>1933</v>
      </c>
      <c r="AP637" t="s">
        <v>1745</v>
      </c>
      <c r="AQ637" t="s">
        <v>1471</v>
      </c>
      <c r="AR637" t="s">
        <v>1471</v>
      </c>
      <c r="AT637">
        <v>30</v>
      </c>
      <c r="AZ637">
        <v>14</v>
      </c>
      <c r="BA637">
        <v>14</v>
      </c>
      <c r="BB637">
        <v>16</v>
      </c>
      <c r="BC637">
        <v>12</v>
      </c>
      <c r="BD637">
        <v>14</v>
      </c>
      <c r="BE637">
        <v>22</v>
      </c>
      <c r="BF637">
        <v>28</v>
      </c>
      <c r="BG637">
        <v>34</v>
      </c>
      <c r="BH637">
        <v>16</v>
      </c>
      <c r="BI637">
        <v>23</v>
      </c>
      <c r="BJ637" t="s">
        <v>1334</v>
      </c>
      <c r="BK637" t="s">
        <v>2</v>
      </c>
      <c r="BL637" t="s">
        <v>7</v>
      </c>
      <c r="BM637" t="s">
        <v>5</v>
      </c>
      <c r="BN637" t="s">
        <v>7</v>
      </c>
      <c r="BO637" t="s">
        <v>1472</v>
      </c>
      <c r="BP637">
        <v>959</v>
      </c>
      <c r="BQ637">
        <v>88</v>
      </c>
      <c r="BR637">
        <v>105</v>
      </c>
      <c r="BS637" t="s">
        <v>1351</v>
      </c>
      <c r="BT637" t="s">
        <v>1695</v>
      </c>
      <c r="BU637" t="s">
        <v>1837</v>
      </c>
      <c r="BV637" t="s">
        <v>1849</v>
      </c>
      <c r="BW637" t="s">
        <v>1829</v>
      </c>
      <c r="BX637" t="s">
        <v>2213</v>
      </c>
      <c r="BY637" s="44" t="str">
        <f t="shared" si="9"/>
        <v>Show location</v>
      </c>
    </row>
    <row r="638" spans="1:77" x14ac:dyDescent="0.3">
      <c r="A638" s="51" t="s">
        <v>1487</v>
      </c>
      <c r="B638" t="s">
        <v>2650</v>
      </c>
      <c r="C638" t="s">
        <v>2647</v>
      </c>
      <c r="D638" t="s">
        <v>2648</v>
      </c>
      <c r="E638" t="s">
        <v>102</v>
      </c>
      <c r="F638" t="s">
        <v>1351</v>
      </c>
      <c r="G638" t="s">
        <v>1478</v>
      </c>
      <c r="H638" t="s">
        <v>1843</v>
      </c>
      <c r="I638" t="s">
        <v>1695</v>
      </c>
      <c r="J638" t="s">
        <v>1495</v>
      </c>
      <c r="K638" t="s">
        <v>1849</v>
      </c>
      <c r="L638" t="s">
        <v>806</v>
      </c>
      <c r="M638" t="s">
        <v>748</v>
      </c>
      <c r="N638" t="s">
        <v>1470</v>
      </c>
      <c r="O638">
        <v>11.53593</v>
      </c>
      <c r="P638">
        <v>27.685099999999998</v>
      </c>
      <c r="Q638" t="s">
        <v>1</v>
      </c>
      <c r="R638" t="s">
        <v>95</v>
      </c>
      <c r="S638">
        <v>34</v>
      </c>
      <c r="T638">
        <v>238</v>
      </c>
      <c r="U638">
        <v>20</v>
      </c>
      <c r="V638">
        <v>154</v>
      </c>
      <c r="Y638">
        <v>20</v>
      </c>
      <c r="Z638">
        <v>154</v>
      </c>
      <c r="AI638" t="s">
        <v>1351</v>
      </c>
      <c r="AJ638" t="s">
        <v>1397</v>
      </c>
      <c r="AK638" t="s">
        <v>1351</v>
      </c>
      <c r="AL638" t="s">
        <v>1696</v>
      </c>
      <c r="AM638" t="s">
        <v>1347</v>
      </c>
      <c r="AO638" t="s">
        <v>1933</v>
      </c>
      <c r="AP638" t="s">
        <v>1745</v>
      </c>
      <c r="AQ638" t="s">
        <v>1471</v>
      </c>
      <c r="AR638" t="s">
        <v>1471</v>
      </c>
      <c r="AT638">
        <v>20</v>
      </c>
      <c r="AZ638">
        <v>5</v>
      </c>
      <c r="BA638">
        <v>6</v>
      </c>
      <c r="BB638">
        <v>11</v>
      </c>
      <c r="BC638">
        <v>19</v>
      </c>
      <c r="BD638">
        <v>10</v>
      </c>
      <c r="BE638">
        <v>23</v>
      </c>
      <c r="BF638">
        <v>22</v>
      </c>
      <c r="BG638">
        <v>32</v>
      </c>
      <c r="BH638">
        <v>12</v>
      </c>
      <c r="BI638">
        <v>14</v>
      </c>
      <c r="BJ638" t="s">
        <v>1334</v>
      </c>
      <c r="BK638" t="s">
        <v>2</v>
      </c>
      <c r="BL638" t="s">
        <v>5</v>
      </c>
      <c r="BM638" t="s">
        <v>5</v>
      </c>
      <c r="BN638" t="s">
        <v>5</v>
      </c>
      <c r="BO638" t="s">
        <v>1472</v>
      </c>
      <c r="BP638">
        <v>1354</v>
      </c>
      <c r="BQ638">
        <v>60</v>
      </c>
      <c r="BR638">
        <v>94</v>
      </c>
      <c r="BS638" t="s">
        <v>1351</v>
      </c>
      <c r="BT638" t="s">
        <v>1695</v>
      </c>
      <c r="BU638" t="s">
        <v>1843</v>
      </c>
      <c r="BV638" t="s">
        <v>1849</v>
      </c>
      <c r="BW638" t="s">
        <v>1829</v>
      </c>
      <c r="BX638" t="s">
        <v>2139</v>
      </c>
      <c r="BY638" s="44" t="str">
        <f t="shared" si="9"/>
        <v>Show location</v>
      </c>
    </row>
    <row r="639" spans="1:77" x14ac:dyDescent="0.3">
      <c r="A639" s="51" t="s">
        <v>1518</v>
      </c>
      <c r="B639" t="s">
        <v>2650</v>
      </c>
      <c r="C639" t="s">
        <v>2647</v>
      </c>
      <c r="D639" t="s">
        <v>2648</v>
      </c>
      <c r="E639" t="s">
        <v>102</v>
      </c>
      <c r="F639" t="s">
        <v>1351</v>
      </c>
      <c r="G639" t="s">
        <v>1478</v>
      </c>
      <c r="H639" t="s">
        <v>1843</v>
      </c>
      <c r="I639" t="s">
        <v>1695</v>
      </c>
      <c r="J639" t="s">
        <v>1495</v>
      </c>
      <c r="K639" t="s">
        <v>1849</v>
      </c>
      <c r="L639" t="s">
        <v>1267</v>
      </c>
      <c r="M639" t="s">
        <v>749</v>
      </c>
      <c r="N639" t="s">
        <v>1470</v>
      </c>
      <c r="O639">
        <v>11.383150000000001</v>
      </c>
      <c r="P639">
        <v>27.682970000000001</v>
      </c>
      <c r="Q639" t="s">
        <v>1</v>
      </c>
      <c r="R639" t="s">
        <v>95</v>
      </c>
      <c r="S639">
        <v>20</v>
      </c>
      <c r="T639">
        <v>157</v>
      </c>
      <c r="U639">
        <v>20</v>
      </c>
      <c r="V639">
        <v>157</v>
      </c>
      <c r="Y639">
        <v>20</v>
      </c>
      <c r="Z639">
        <v>157</v>
      </c>
      <c r="AI639" t="s">
        <v>1351</v>
      </c>
      <c r="AJ639" t="s">
        <v>1400</v>
      </c>
      <c r="AK639" t="s">
        <v>1351</v>
      </c>
      <c r="AL639" t="s">
        <v>1396</v>
      </c>
      <c r="AO639" t="s">
        <v>1933</v>
      </c>
      <c r="AP639" t="s">
        <v>1745</v>
      </c>
      <c r="AQ639" t="s">
        <v>1471</v>
      </c>
      <c r="AR639" t="s">
        <v>1471</v>
      </c>
      <c r="AT639">
        <v>20</v>
      </c>
      <c r="AZ639">
        <v>11</v>
      </c>
      <c r="BA639">
        <v>8</v>
      </c>
      <c r="BB639">
        <v>15</v>
      </c>
      <c r="BC639">
        <v>9</v>
      </c>
      <c r="BD639">
        <v>11</v>
      </c>
      <c r="BE639">
        <v>17</v>
      </c>
      <c r="BF639">
        <v>24</v>
      </c>
      <c r="BG639">
        <v>25</v>
      </c>
      <c r="BH639">
        <v>17</v>
      </c>
      <c r="BI639">
        <v>20</v>
      </c>
      <c r="BJ639" t="s">
        <v>1334</v>
      </c>
      <c r="BK639" t="s">
        <v>2</v>
      </c>
      <c r="BL639" t="s">
        <v>5</v>
      </c>
      <c r="BM639" t="s">
        <v>5</v>
      </c>
      <c r="BN639" t="s">
        <v>5</v>
      </c>
      <c r="BO639" t="s">
        <v>1480</v>
      </c>
      <c r="BP639">
        <v>958</v>
      </c>
      <c r="BQ639">
        <v>78</v>
      </c>
      <c r="BR639">
        <v>79</v>
      </c>
      <c r="BS639" t="s">
        <v>1351</v>
      </c>
      <c r="BT639" t="s">
        <v>1695</v>
      </c>
      <c r="BU639" t="s">
        <v>1843</v>
      </c>
      <c r="BV639" t="s">
        <v>1849</v>
      </c>
      <c r="BW639" t="s">
        <v>1818</v>
      </c>
      <c r="BX639" t="s">
        <v>2162</v>
      </c>
      <c r="BY639" s="44" t="str">
        <f t="shared" si="9"/>
        <v>Show location</v>
      </c>
    </row>
    <row r="640" spans="1:77" x14ac:dyDescent="0.3">
      <c r="A640" s="51" t="s">
        <v>1508</v>
      </c>
      <c r="B640" t="s">
        <v>2650</v>
      </c>
      <c r="C640" t="s">
        <v>2647</v>
      </c>
      <c r="D640" t="s">
        <v>2648</v>
      </c>
      <c r="E640" t="s">
        <v>102</v>
      </c>
      <c r="F640" t="s">
        <v>1351</v>
      </c>
      <c r="G640" t="s">
        <v>1478</v>
      </c>
      <c r="H640" t="s">
        <v>1843</v>
      </c>
      <c r="I640" t="s">
        <v>1695</v>
      </c>
      <c r="J640" t="s">
        <v>1495</v>
      </c>
      <c r="K640" t="s">
        <v>1849</v>
      </c>
      <c r="L640" t="s">
        <v>1268</v>
      </c>
      <c r="M640" t="s">
        <v>750</v>
      </c>
      <c r="N640" t="s">
        <v>1470</v>
      </c>
      <c r="O640">
        <v>11.35107</v>
      </c>
      <c r="P640">
        <v>27.532779999999999</v>
      </c>
      <c r="Q640" t="s">
        <v>1</v>
      </c>
      <c r="R640" t="s">
        <v>95</v>
      </c>
      <c r="S640">
        <v>39</v>
      </c>
      <c r="T640">
        <v>284</v>
      </c>
      <c r="U640">
        <v>39</v>
      </c>
      <c r="V640">
        <v>284</v>
      </c>
      <c r="Y640">
        <v>39</v>
      </c>
      <c r="Z640">
        <v>284</v>
      </c>
      <c r="AI640" t="s">
        <v>1351</v>
      </c>
      <c r="AJ640" t="s">
        <v>1400</v>
      </c>
      <c r="AK640" t="s">
        <v>1347</v>
      </c>
      <c r="AL640" t="s">
        <v>1698</v>
      </c>
      <c r="AM640" t="s">
        <v>1351</v>
      </c>
      <c r="AN640" t="s">
        <v>1396</v>
      </c>
      <c r="AO640" t="s">
        <v>1745</v>
      </c>
      <c r="AP640" t="s">
        <v>1933</v>
      </c>
      <c r="AQ640" t="s">
        <v>1471</v>
      </c>
      <c r="AR640" t="s">
        <v>1471</v>
      </c>
      <c r="AT640">
        <v>39</v>
      </c>
      <c r="AZ640">
        <v>23</v>
      </c>
      <c r="BA640">
        <v>14</v>
      </c>
      <c r="BB640">
        <v>20</v>
      </c>
      <c r="BC640">
        <v>20</v>
      </c>
      <c r="BD640">
        <v>32</v>
      </c>
      <c r="BE640">
        <v>32</v>
      </c>
      <c r="BF640">
        <v>45</v>
      </c>
      <c r="BG640">
        <v>44</v>
      </c>
      <c r="BH640">
        <v>20</v>
      </c>
      <c r="BI640">
        <v>34</v>
      </c>
      <c r="BJ640" t="s">
        <v>1334</v>
      </c>
      <c r="BK640" t="s">
        <v>2</v>
      </c>
      <c r="BL640" t="s">
        <v>7</v>
      </c>
      <c r="BM640" t="s">
        <v>7</v>
      </c>
      <c r="BN640" t="s">
        <v>7</v>
      </c>
      <c r="BO640" t="s">
        <v>1472</v>
      </c>
      <c r="BP640">
        <v>965</v>
      </c>
      <c r="BQ640">
        <v>140</v>
      </c>
      <c r="BR640">
        <v>144</v>
      </c>
      <c r="BS640" t="s">
        <v>1351</v>
      </c>
      <c r="BT640" t="s">
        <v>1695</v>
      </c>
      <c r="BU640" t="s">
        <v>1843</v>
      </c>
      <c r="BV640" t="s">
        <v>1849</v>
      </c>
      <c r="BW640" t="s">
        <v>1818</v>
      </c>
      <c r="BX640" t="s">
        <v>2092</v>
      </c>
      <c r="BY640" s="44" t="str">
        <f t="shared" si="9"/>
        <v>Show location</v>
      </c>
    </row>
    <row r="641" spans="1:77" x14ac:dyDescent="0.3">
      <c r="A641" s="51" t="s">
        <v>1496</v>
      </c>
      <c r="B641" t="s">
        <v>2650</v>
      </c>
      <c r="C641" t="s">
        <v>2647</v>
      </c>
      <c r="D641" t="s">
        <v>2648</v>
      </c>
      <c r="E641" t="s">
        <v>102</v>
      </c>
      <c r="F641" t="s">
        <v>1351</v>
      </c>
      <c r="G641" t="s">
        <v>1478</v>
      </c>
      <c r="H641" t="s">
        <v>1843</v>
      </c>
      <c r="I641" t="s">
        <v>1695</v>
      </c>
      <c r="J641" t="s">
        <v>1495</v>
      </c>
      <c r="K641" t="s">
        <v>1849</v>
      </c>
      <c r="L641" t="s">
        <v>751</v>
      </c>
      <c r="M641" t="s">
        <v>752</v>
      </c>
      <c r="N641" t="s">
        <v>1470</v>
      </c>
      <c r="O641">
        <v>11.304500000000001</v>
      </c>
      <c r="P641">
        <v>27.445399999999999</v>
      </c>
      <c r="Q641" t="s">
        <v>1</v>
      </c>
      <c r="R641" t="s">
        <v>95</v>
      </c>
      <c r="S641">
        <v>42</v>
      </c>
      <c r="T641">
        <v>209</v>
      </c>
      <c r="U641">
        <v>42</v>
      </c>
      <c r="V641">
        <v>209</v>
      </c>
      <c r="Y641">
        <v>42</v>
      </c>
      <c r="Z641">
        <v>209</v>
      </c>
      <c r="AI641" t="s">
        <v>1347</v>
      </c>
      <c r="AJ641" t="s">
        <v>1698</v>
      </c>
      <c r="AK641" t="s">
        <v>1345</v>
      </c>
      <c r="AL641" t="s">
        <v>948</v>
      </c>
      <c r="AM641" t="s">
        <v>1345</v>
      </c>
      <c r="AN641" t="s">
        <v>1378</v>
      </c>
      <c r="AO641" t="s">
        <v>1745</v>
      </c>
      <c r="AP641" t="s">
        <v>1933</v>
      </c>
      <c r="AQ641" t="s">
        <v>1934</v>
      </c>
      <c r="AR641" t="s">
        <v>1471</v>
      </c>
      <c r="AT641">
        <v>42</v>
      </c>
      <c r="AZ641">
        <v>18</v>
      </c>
      <c r="BA641">
        <v>12</v>
      </c>
      <c r="BB641">
        <v>16</v>
      </c>
      <c r="BC641">
        <v>21</v>
      </c>
      <c r="BD641">
        <v>20</v>
      </c>
      <c r="BE641">
        <v>12</v>
      </c>
      <c r="BF641">
        <v>27</v>
      </c>
      <c r="BG641">
        <v>37</v>
      </c>
      <c r="BH641">
        <v>23</v>
      </c>
      <c r="BI641">
        <v>23</v>
      </c>
      <c r="BJ641" t="s">
        <v>1334</v>
      </c>
      <c r="BK641" t="s">
        <v>2</v>
      </c>
      <c r="BL641" t="s">
        <v>7</v>
      </c>
      <c r="BM641" t="s">
        <v>7</v>
      </c>
      <c r="BN641" t="s">
        <v>7</v>
      </c>
      <c r="BO641" t="s">
        <v>1472</v>
      </c>
      <c r="BP641">
        <v>967</v>
      </c>
      <c r="BQ641">
        <v>104</v>
      </c>
      <c r="BR641">
        <v>105</v>
      </c>
      <c r="BS641" t="s">
        <v>1351</v>
      </c>
      <c r="BT641" t="s">
        <v>1695</v>
      </c>
      <c r="BU641" t="s">
        <v>1843</v>
      </c>
      <c r="BV641" t="s">
        <v>1849</v>
      </c>
      <c r="BW641" t="s">
        <v>1829</v>
      </c>
      <c r="BX641" t="s">
        <v>2028</v>
      </c>
      <c r="BY641" s="44" t="str">
        <f t="shared" si="9"/>
        <v>Show location</v>
      </c>
    </row>
    <row r="642" spans="1:77" x14ac:dyDescent="0.3">
      <c r="A642" s="51" t="s">
        <v>1487</v>
      </c>
      <c r="B642" t="s">
        <v>2650</v>
      </c>
      <c r="C642" t="s">
        <v>2647</v>
      </c>
      <c r="D642" t="s">
        <v>2648</v>
      </c>
      <c r="E642" t="s">
        <v>102</v>
      </c>
      <c r="F642" t="s">
        <v>1351</v>
      </c>
      <c r="G642" t="s">
        <v>1478</v>
      </c>
      <c r="H642" t="s">
        <v>1843</v>
      </c>
      <c r="I642" t="s">
        <v>1699</v>
      </c>
      <c r="J642" t="s">
        <v>1505</v>
      </c>
      <c r="K642" t="s">
        <v>1862</v>
      </c>
      <c r="L642" t="s">
        <v>1269</v>
      </c>
      <c r="M642" t="s">
        <v>753</v>
      </c>
      <c r="N642" t="s">
        <v>1470</v>
      </c>
      <c r="O642">
        <v>12.15504</v>
      </c>
      <c r="P642">
        <v>27.332789999999999</v>
      </c>
      <c r="Q642" t="s">
        <v>1</v>
      </c>
      <c r="R642" t="s">
        <v>95</v>
      </c>
      <c r="S642">
        <v>483</v>
      </c>
      <c r="T642">
        <v>2188</v>
      </c>
      <c r="U642">
        <v>136</v>
      </c>
      <c r="V642">
        <v>776</v>
      </c>
      <c r="Y642">
        <v>116</v>
      </c>
      <c r="Z642">
        <v>686</v>
      </c>
      <c r="AE642">
        <v>15</v>
      </c>
      <c r="AF642">
        <v>80</v>
      </c>
      <c r="AG642">
        <v>5</v>
      </c>
      <c r="AH642">
        <v>10</v>
      </c>
      <c r="AI642" t="s">
        <v>1346</v>
      </c>
      <c r="AJ642" t="s">
        <v>1372</v>
      </c>
      <c r="AK642" t="s">
        <v>1347</v>
      </c>
      <c r="AL642" t="s">
        <v>1370</v>
      </c>
      <c r="AM642" t="s">
        <v>1351</v>
      </c>
      <c r="AN642" t="s">
        <v>1699</v>
      </c>
      <c r="AO642" t="s">
        <v>1745</v>
      </c>
      <c r="AP642" t="s">
        <v>1933</v>
      </c>
      <c r="AQ642" t="s">
        <v>1946</v>
      </c>
      <c r="AR642" t="s">
        <v>1471</v>
      </c>
      <c r="AT642">
        <v>136</v>
      </c>
      <c r="AZ642">
        <v>60</v>
      </c>
      <c r="BA642">
        <v>43</v>
      </c>
      <c r="BB642">
        <v>69</v>
      </c>
      <c r="BC642">
        <v>43</v>
      </c>
      <c r="BD642">
        <v>129</v>
      </c>
      <c r="BE642">
        <v>70</v>
      </c>
      <c r="BF642">
        <v>190</v>
      </c>
      <c r="BG642">
        <v>172</v>
      </c>
      <c r="BH642">
        <v>0</v>
      </c>
      <c r="BI642">
        <v>0</v>
      </c>
      <c r="BJ642" t="s">
        <v>1334</v>
      </c>
      <c r="BK642" t="s">
        <v>2</v>
      </c>
      <c r="BL642" t="s">
        <v>5</v>
      </c>
      <c r="BM642" t="s">
        <v>3</v>
      </c>
      <c r="BN642" t="s">
        <v>5</v>
      </c>
      <c r="BO642" t="s">
        <v>1480</v>
      </c>
      <c r="BP642">
        <v>1308</v>
      </c>
      <c r="BQ642">
        <v>448</v>
      </c>
      <c r="BR642">
        <v>328</v>
      </c>
      <c r="BS642" t="s">
        <v>1351</v>
      </c>
      <c r="BT642" t="s">
        <v>1699</v>
      </c>
      <c r="BU642" t="s">
        <v>1843</v>
      </c>
      <c r="BV642" t="s">
        <v>1862</v>
      </c>
      <c r="BW642" t="s">
        <v>1818</v>
      </c>
      <c r="BX642" t="s">
        <v>2140</v>
      </c>
      <c r="BY642" s="44" t="str">
        <f t="shared" ref="BY642:BY686" si="10">HYPERLINK(CONCATENATE("http://maps.google.com/?t=k&amp;q=",O643,",",P643),"Show location")</f>
        <v>Show location</v>
      </c>
    </row>
    <row r="643" spans="1:77" x14ac:dyDescent="0.3">
      <c r="A643" s="51" t="s">
        <v>1487</v>
      </c>
      <c r="B643" t="s">
        <v>2650</v>
      </c>
      <c r="C643" t="s">
        <v>2647</v>
      </c>
      <c r="D643" t="s">
        <v>2648</v>
      </c>
      <c r="E643" t="s">
        <v>102</v>
      </c>
      <c r="F643" t="s">
        <v>1351</v>
      </c>
      <c r="G643" t="s">
        <v>1478</v>
      </c>
      <c r="H643" t="s">
        <v>1843</v>
      </c>
      <c r="I643" t="s">
        <v>1699</v>
      </c>
      <c r="J643" t="s">
        <v>1505</v>
      </c>
      <c r="K643" t="s">
        <v>1862</v>
      </c>
      <c r="L643" t="s">
        <v>1270</v>
      </c>
      <c r="M643" t="s">
        <v>754</v>
      </c>
      <c r="N643" t="s">
        <v>1470</v>
      </c>
      <c r="O643">
        <v>12.32391</v>
      </c>
      <c r="P643">
        <v>27.781040000000001</v>
      </c>
      <c r="Q643" t="s">
        <v>1</v>
      </c>
      <c r="R643" t="s">
        <v>95</v>
      </c>
      <c r="S643">
        <v>7</v>
      </c>
      <c r="T643">
        <v>60</v>
      </c>
      <c r="U643">
        <v>9</v>
      </c>
      <c r="V643">
        <v>60</v>
      </c>
      <c r="Y643">
        <v>9</v>
      </c>
      <c r="Z643">
        <v>60</v>
      </c>
      <c r="AI643" t="s">
        <v>1347</v>
      </c>
      <c r="AJ643" t="s">
        <v>1370</v>
      </c>
      <c r="AO643" t="s">
        <v>1933</v>
      </c>
      <c r="AP643" t="s">
        <v>1471</v>
      </c>
      <c r="AQ643" t="s">
        <v>1471</v>
      </c>
      <c r="AR643" t="s">
        <v>1471</v>
      </c>
      <c r="AY643">
        <v>9</v>
      </c>
      <c r="AZ643">
        <v>10</v>
      </c>
      <c r="BA643">
        <v>0</v>
      </c>
      <c r="BB643">
        <v>0</v>
      </c>
      <c r="BC643">
        <v>10</v>
      </c>
      <c r="BD643">
        <v>20</v>
      </c>
      <c r="BE643">
        <v>0</v>
      </c>
      <c r="BF643">
        <v>10</v>
      </c>
      <c r="BG643">
        <v>10</v>
      </c>
      <c r="BH643">
        <v>0</v>
      </c>
      <c r="BI643">
        <v>0</v>
      </c>
      <c r="BJ643" t="s">
        <v>1334</v>
      </c>
      <c r="BK643" t="s">
        <v>2</v>
      </c>
      <c r="BL643" t="s">
        <v>5</v>
      </c>
      <c r="BM643" t="s">
        <v>5</v>
      </c>
      <c r="BN643" t="s">
        <v>5</v>
      </c>
      <c r="BO643" t="s">
        <v>1509</v>
      </c>
      <c r="BP643">
        <v>479</v>
      </c>
      <c r="BQ643">
        <v>40</v>
      </c>
      <c r="BR643">
        <v>20</v>
      </c>
      <c r="BS643" t="s">
        <v>1351</v>
      </c>
      <c r="BT643" t="s">
        <v>1699</v>
      </c>
      <c r="BU643" t="s">
        <v>1843</v>
      </c>
      <c r="BV643" t="s">
        <v>1862</v>
      </c>
      <c r="BW643" t="s">
        <v>1818</v>
      </c>
      <c r="BX643" t="s">
        <v>2141</v>
      </c>
      <c r="BY643" s="44" t="str">
        <f t="shared" si="10"/>
        <v>Show location</v>
      </c>
    </row>
    <row r="644" spans="1:77" x14ac:dyDescent="0.3">
      <c r="A644" s="51" t="s">
        <v>1560</v>
      </c>
      <c r="B644" t="s">
        <v>2650</v>
      </c>
      <c r="C644" t="s">
        <v>2647</v>
      </c>
      <c r="D644" t="s">
        <v>2648</v>
      </c>
      <c r="E644" t="s">
        <v>102</v>
      </c>
      <c r="F644" t="s">
        <v>1351</v>
      </c>
      <c r="G644" t="s">
        <v>1478</v>
      </c>
      <c r="H644" t="s">
        <v>1843</v>
      </c>
      <c r="I644" t="s">
        <v>1699</v>
      </c>
      <c r="J644" t="s">
        <v>1505</v>
      </c>
      <c r="K644" t="s">
        <v>1862</v>
      </c>
      <c r="L644" t="s">
        <v>1271</v>
      </c>
      <c r="M644" t="s">
        <v>755</v>
      </c>
      <c r="N644" t="s">
        <v>1470</v>
      </c>
      <c r="O644">
        <v>12.0611</v>
      </c>
      <c r="P644">
        <v>27.190159999999999</v>
      </c>
      <c r="Q644" t="s">
        <v>1</v>
      </c>
      <c r="R644" t="s">
        <v>95</v>
      </c>
      <c r="U644">
        <v>23</v>
      </c>
      <c r="V644">
        <v>145</v>
      </c>
      <c r="AG644">
        <v>23</v>
      </c>
      <c r="AH644">
        <v>145</v>
      </c>
      <c r="AI644" t="s">
        <v>1351</v>
      </c>
      <c r="AJ644" t="s">
        <v>1699</v>
      </c>
      <c r="AK644" t="s">
        <v>1346</v>
      </c>
      <c r="AL644" t="s">
        <v>1372</v>
      </c>
      <c r="AM644" t="s">
        <v>1347</v>
      </c>
      <c r="AN644" t="s">
        <v>1370</v>
      </c>
      <c r="AO644" t="s">
        <v>1933</v>
      </c>
      <c r="AP644" t="s">
        <v>1745</v>
      </c>
      <c r="AQ644" t="s">
        <v>1946</v>
      </c>
      <c r="AR644" t="s">
        <v>1471</v>
      </c>
      <c r="AY644">
        <v>23</v>
      </c>
      <c r="AZ644">
        <v>5</v>
      </c>
      <c r="BA644">
        <v>7</v>
      </c>
      <c r="BB644">
        <v>11</v>
      </c>
      <c r="BC644">
        <v>14</v>
      </c>
      <c r="BD644">
        <v>15</v>
      </c>
      <c r="BE644">
        <v>21</v>
      </c>
      <c r="BF644">
        <v>27</v>
      </c>
      <c r="BG644">
        <v>33</v>
      </c>
      <c r="BH644">
        <v>7</v>
      </c>
      <c r="BI644">
        <v>5</v>
      </c>
      <c r="BJ644" t="s">
        <v>1334</v>
      </c>
      <c r="BK644" t="s">
        <v>2</v>
      </c>
      <c r="BL644" t="s">
        <v>5</v>
      </c>
      <c r="BM644" t="s">
        <v>3</v>
      </c>
      <c r="BN644" t="s">
        <v>3</v>
      </c>
      <c r="BO644" t="s">
        <v>1509</v>
      </c>
      <c r="BP644">
        <v>1181</v>
      </c>
      <c r="BQ644">
        <v>65</v>
      </c>
      <c r="BR644">
        <v>80</v>
      </c>
      <c r="BS644" t="s">
        <v>1351</v>
      </c>
      <c r="BT644" t="s">
        <v>1699</v>
      </c>
      <c r="BU644" t="s">
        <v>1843</v>
      </c>
      <c r="BV644" t="s">
        <v>1862</v>
      </c>
      <c r="BW644" t="s">
        <v>1818</v>
      </c>
      <c r="BX644" t="s">
        <v>2359</v>
      </c>
      <c r="BY644" s="44" t="str">
        <f t="shared" si="10"/>
        <v>Show location</v>
      </c>
    </row>
    <row r="645" spans="1:77" x14ac:dyDescent="0.3">
      <c r="A645" s="51" t="s">
        <v>1566</v>
      </c>
      <c r="B645" t="s">
        <v>2650</v>
      </c>
      <c r="C645" t="s">
        <v>2647</v>
      </c>
      <c r="D645" t="s">
        <v>2648</v>
      </c>
      <c r="E645" t="s">
        <v>102</v>
      </c>
      <c r="F645" t="s">
        <v>1351</v>
      </c>
      <c r="G645" t="s">
        <v>1478</v>
      </c>
      <c r="H645" t="s">
        <v>1843</v>
      </c>
      <c r="I645" t="s">
        <v>1699</v>
      </c>
      <c r="J645" t="s">
        <v>1505</v>
      </c>
      <c r="K645" t="s">
        <v>1862</v>
      </c>
      <c r="L645" t="s">
        <v>1272</v>
      </c>
      <c r="M645" t="s">
        <v>756</v>
      </c>
      <c r="N645" t="s">
        <v>1470</v>
      </c>
      <c r="O645">
        <v>12.061109999999999</v>
      </c>
      <c r="P645">
        <v>27.190159999999999</v>
      </c>
      <c r="Q645" t="s">
        <v>1</v>
      </c>
      <c r="R645" t="s">
        <v>95</v>
      </c>
      <c r="S645">
        <v>29</v>
      </c>
      <c r="T645">
        <v>170</v>
      </c>
      <c r="U645">
        <v>23</v>
      </c>
      <c r="V645">
        <v>137</v>
      </c>
      <c r="W645">
        <v>23</v>
      </c>
      <c r="X645">
        <v>137</v>
      </c>
      <c r="AI645" t="s">
        <v>1346</v>
      </c>
      <c r="AJ645" t="s">
        <v>1672</v>
      </c>
      <c r="AK645" t="s">
        <v>1347</v>
      </c>
      <c r="AL645" t="s">
        <v>1698</v>
      </c>
      <c r="AO645" t="s">
        <v>1933</v>
      </c>
      <c r="AP645" t="s">
        <v>1745</v>
      </c>
      <c r="AQ645" t="s">
        <v>1471</v>
      </c>
      <c r="AR645" t="s">
        <v>1471</v>
      </c>
      <c r="AT645">
        <v>23</v>
      </c>
      <c r="AZ645">
        <v>2</v>
      </c>
      <c r="BA645">
        <v>0</v>
      </c>
      <c r="BB645">
        <v>4</v>
      </c>
      <c r="BC645">
        <v>6</v>
      </c>
      <c r="BD645">
        <v>16</v>
      </c>
      <c r="BE645">
        <v>9</v>
      </c>
      <c r="BF645">
        <v>40</v>
      </c>
      <c r="BG645">
        <v>46</v>
      </c>
      <c r="BH645">
        <v>8</v>
      </c>
      <c r="BI645">
        <v>6</v>
      </c>
      <c r="BJ645" t="s">
        <v>1334</v>
      </c>
      <c r="BK645" t="s">
        <v>2</v>
      </c>
      <c r="BL645" t="s">
        <v>5</v>
      </c>
      <c r="BM645" t="s">
        <v>3</v>
      </c>
      <c r="BN645" t="s">
        <v>3</v>
      </c>
      <c r="BO645" t="s">
        <v>1509</v>
      </c>
      <c r="BP645">
        <v>1185</v>
      </c>
      <c r="BQ645">
        <v>70</v>
      </c>
      <c r="BR645">
        <v>67</v>
      </c>
      <c r="BS645" t="s">
        <v>1351</v>
      </c>
      <c r="BT645" t="s">
        <v>1699</v>
      </c>
      <c r="BU645" t="s">
        <v>1843</v>
      </c>
      <c r="BV645" t="s">
        <v>1862</v>
      </c>
      <c r="BW645" t="s">
        <v>1818</v>
      </c>
      <c r="BX645" t="s">
        <v>2382</v>
      </c>
      <c r="BY645" s="44" t="str">
        <f t="shared" si="10"/>
        <v>Show location</v>
      </c>
    </row>
    <row r="646" spans="1:77" x14ac:dyDescent="0.3">
      <c r="A646" s="51" t="s">
        <v>1487</v>
      </c>
      <c r="B646" t="s">
        <v>2650</v>
      </c>
      <c r="C646" t="s">
        <v>2647</v>
      </c>
      <c r="D646" t="s">
        <v>2648</v>
      </c>
      <c r="E646" t="s">
        <v>102</v>
      </c>
      <c r="F646" t="s">
        <v>1351</v>
      </c>
      <c r="G646" t="s">
        <v>1478</v>
      </c>
      <c r="H646" t="s">
        <v>1843</v>
      </c>
      <c r="I646" t="s">
        <v>1699</v>
      </c>
      <c r="J646" t="s">
        <v>1505</v>
      </c>
      <c r="K646" t="s">
        <v>1862</v>
      </c>
      <c r="L646" t="s">
        <v>1273</v>
      </c>
      <c r="M646" t="s">
        <v>757</v>
      </c>
      <c r="N646" t="s">
        <v>1470</v>
      </c>
      <c r="O646">
        <v>12.15645</v>
      </c>
      <c r="P646">
        <v>27.35134</v>
      </c>
      <c r="Q646" t="s">
        <v>1</v>
      </c>
      <c r="R646" t="s">
        <v>95</v>
      </c>
      <c r="S646">
        <v>7</v>
      </c>
      <c r="T646">
        <v>7</v>
      </c>
      <c r="U646">
        <v>12</v>
      </c>
      <c r="V646">
        <v>60</v>
      </c>
      <c r="Y646">
        <v>12</v>
      </c>
      <c r="Z646">
        <v>60</v>
      </c>
      <c r="AI646" t="s">
        <v>1346</v>
      </c>
      <c r="AJ646" t="s">
        <v>1372</v>
      </c>
      <c r="AK646" t="s">
        <v>1351</v>
      </c>
      <c r="AL646" t="s">
        <v>1396</v>
      </c>
      <c r="AM646" t="s">
        <v>1351</v>
      </c>
      <c r="AO646" t="s">
        <v>1745</v>
      </c>
      <c r="AP646" t="s">
        <v>1933</v>
      </c>
      <c r="AQ646" t="s">
        <v>1946</v>
      </c>
      <c r="AR646" t="s">
        <v>1471</v>
      </c>
      <c r="AT646">
        <v>12</v>
      </c>
      <c r="AZ646">
        <v>12</v>
      </c>
      <c r="BA646">
        <v>0</v>
      </c>
      <c r="BB646">
        <v>0</v>
      </c>
      <c r="BC646">
        <v>0</v>
      </c>
      <c r="BD646">
        <v>0</v>
      </c>
      <c r="BE646">
        <v>0</v>
      </c>
      <c r="BF646">
        <v>24</v>
      </c>
      <c r="BG646">
        <v>24</v>
      </c>
      <c r="BH646">
        <v>0</v>
      </c>
      <c r="BI646">
        <v>0</v>
      </c>
      <c r="BJ646" t="s">
        <v>1334</v>
      </c>
      <c r="BK646" t="s">
        <v>2</v>
      </c>
      <c r="BL646" t="s">
        <v>3</v>
      </c>
      <c r="BM646" t="s">
        <v>3</v>
      </c>
      <c r="BN646" t="s">
        <v>5</v>
      </c>
      <c r="BO646" t="s">
        <v>1509</v>
      </c>
      <c r="BP646">
        <v>482</v>
      </c>
      <c r="BQ646">
        <v>36</v>
      </c>
      <c r="BR646">
        <v>24</v>
      </c>
      <c r="BS646" t="s">
        <v>1351</v>
      </c>
      <c r="BT646" t="s">
        <v>1699</v>
      </c>
      <c r="BU646" t="s">
        <v>1843</v>
      </c>
      <c r="BV646" t="s">
        <v>1862</v>
      </c>
      <c r="BW646" t="s">
        <v>1818</v>
      </c>
      <c r="BX646" t="s">
        <v>2142</v>
      </c>
      <c r="BY646" s="44" t="str">
        <f t="shared" si="10"/>
        <v>Show location</v>
      </c>
    </row>
    <row r="647" spans="1:77" x14ac:dyDescent="0.3">
      <c r="A647" s="51" t="s">
        <v>1538</v>
      </c>
      <c r="B647" t="s">
        <v>2650</v>
      </c>
      <c r="C647" t="s">
        <v>2647</v>
      </c>
      <c r="D647" t="s">
        <v>2648</v>
      </c>
      <c r="E647" t="s">
        <v>102</v>
      </c>
      <c r="F647" t="s">
        <v>1351</v>
      </c>
      <c r="G647" t="s">
        <v>1478</v>
      </c>
      <c r="H647" t="s">
        <v>1843</v>
      </c>
      <c r="I647" t="s">
        <v>1699</v>
      </c>
      <c r="J647" t="s">
        <v>1505</v>
      </c>
      <c r="K647" t="s">
        <v>1862</v>
      </c>
      <c r="L647" t="s">
        <v>1274</v>
      </c>
      <c r="M647" t="s">
        <v>758</v>
      </c>
      <c r="N647" t="s">
        <v>1470</v>
      </c>
      <c r="O647">
        <v>12.086040000000001</v>
      </c>
      <c r="P647">
        <v>27.09544</v>
      </c>
      <c r="Q647" t="s">
        <v>1</v>
      </c>
      <c r="R647" t="s">
        <v>95</v>
      </c>
      <c r="S647">
        <v>41</v>
      </c>
      <c r="T647">
        <v>389</v>
      </c>
      <c r="U647">
        <v>41</v>
      </c>
      <c r="V647">
        <v>389</v>
      </c>
      <c r="Y647">
        <v>41</v>
      </c>
      <c r="Z647">
        <v>389</v>
      </c>
      <c r="AI647" t="s">
        <v>1346</v>
      </c>
      <c r="AO647" t="s">
        <v>1933</v>
      </c>
      <c r="AP647" t="s">
        <v>1745</v>
      </c>
      <c r="AQ647" t="s">
        <v>1471</v>
      </c>
      <c r="AR647" t="s">
        <v>1471</v>
      </c>
      <c r="AT647">
        <v>41</v>
      </c>
      <c r="AZ647">
        <v>7</v>
      </c>
      <c r="BA647">
        <v>3</v>
      </c>
      <c r="BB647">
        <v>3</v>
      </c>
      <c r="BC647">
        <v>10</v>
      </c>
      <c r="BD647">
        <v>31</v>
      </c>
      <c r="BE647">
        <v>45</v>
      </c>
      <c r="BF647">
        <v>133</v>
      </c>
      <c r="BG647">
        <v>147</v>
      </c>
      <c r="BH647">
        <v>7</v>
      </c>
      <c r="BI647">
        <v>3</v>
      </c>
      <c r="BJ647" t="s">
        <v>1334</v>
      </c>
      <c r="BK647" t="s">
        <v>2</v>
      </c>
      <c r="BL647" t="s">
        <v>3</v>
      </c>
      <c r="BM647" t="s">
        <v>4</v>
      </c>
      <c r="BN647" t="s">
        <v>4</v>
      </c>
      <c r="BO647" t="s">
        <v>1509</v>
      </c>
      <c r="BP647">
        <v>574</v>
      </c>
      <c r="BQ647">
        <v>181</v>
      </c>
      <c r="BR647">
        <v>208</v>
      </c>
      <c r="BS647" t="s">
        <v>1351</v>
      </c>
      <c r="BT647" t="s">
        <v>1699</v>
      </c>
      <c r="BU647" t="s">
        <v>1843</v>
      </c>
      <c r="BV647" t="s">
        <v>1862</v>
      </c>
      <c r="BW647" t="s">
        <v>1818</v>
      </c>
      <c r="BX647" t="s">
        <v>2259</v>
      </c>
      <c r="BY647" s="44" t="str">
        <f t="shared" si="10"/>
        <v>Show location</v>
      </c>
    </row>
    <row r="648" spans="1:77" x14ac:dyDescent="0.3">
      <c r="A648" s="51" t="s">
        <v>1518</v>
      </c>
      <c r="B648" t="s">
        <v>2650</v>
      </c>
      <c r="C648" t="s">
        <v>2647</v>
      </c>
      <c r="D648" t="s">
        <v>2648</v>
      </c>
      <c r="E648" t="s">
        <v>102</v>
      </c>
      <c r="F648" t="s">
        <v>1351</v>
      </c>
      <c r="G648" t="s">
        <v>1478</v>
      </c>
      <c r="H648" t="s">
        <v>1843</v>
      </c>
      <c r="I648" t="s">
        <v>1699</v>
      </c>
      <c r="J648" t="s">
        <v>1505</v>
      </c>
      <c r="K648" t="s">
        <v>1862</v>
      </c>
      <c r="L648" t="s">
        <v>1275</v>
      </c>
      <c r="M648" t="s">
        <v>759</v>
      </c>
      <c r="N648" t="s">
        <v>1470</v>
      </c>
      <c r="O648">
        <v>12.1258</v>
      </c>
      <c r="P648">
        <v>27.219889999999999</v>
      </c>
      <c r="Q648" t="s">
        <v>1</v>
      </c>
      <c r="R648" t="s">
        <v>95</v>
      </c>
      <c r="S648">
        <v>21</v>
      </c>
      <c r="T648">
        <v>136</v>
      </c>
      <c r="U648">
        <v>25</v>
      </c>
      <c r="V648">
        <v>152</v>
      </c>
      <c r="W648">
        <v>25</v>
      </c>
      <c r="X648">
        <v>152</v>
      </c>
      <c r="AI648" t="s">
        <v>1346</v>
      </c>
      <c r="AJ648" t="s">
        <v>1373</v>
      </c>
      <c r="AK648" t="s">
        <v>1346</v>
      </c>
      <c r="AL648" t="s">
        <v>1372</v>
      </c>
      <c r="AO648" t="s">
        <v>1939</v>
      </c>
      <c r="AP648" t="s">
        <v>1745</v>
      </c>
      <c r="AQ648" t="s">
        <v>1471</v>
      </c>
      <c r="AR648" t="s">
        <v>1471</v>
      </c>
      <c r="AY648">
        <v>25</v>
      </c>
      <c r="AZ648">
        <v>7</v>
      </c>
      <c r="BA648">
        <v>7</v>
      </c>
      <c r="BB648">
        <v>14</v>
      </c>
      <c r="BC648">
        <v>14</v>
      </c>
      <c r="BD648">
        <v>14</v>
      </c>
      <c r="BE648">
        <v>20</v>
      </c>
      <c r="BF648">
        <v>48</v>
      </c>
      <c r="BG648">
        <v>28</v>
      </c>
      <c r="BH648">
        <v>0</v>
      </c>
      <c r="BI648">
        <v>0</v>
      </c>
      <c r="BJ648" t="s">
        <v>1334</v>
      </c>
      <c r="BK648" t="s">
        <v>2</v>
      </c>
      <c r="BL648" t="s">
        <v>5</v>
      </c>
      <c r="BM648" t="s">
        <v>5</v>
      </c>
      <c r="BN648" t="s">
        <v>5</v>
      </c>
      <c r="BO648" t="s">
        <v>1509</v>
      </c>
      <c r="BP648">
        <v>480</v>
      </c>
      <c r="BQ648">
        <v>83</v>
      </c>
      <c r="BR648">
        <v>69</v>
      </c>
      <c r="BS648" t="s">
        <v>1351</v>
      </c>
      <c r="BT648" t="s">
        <v>1699</v>
      </c>
      <c r="BU648" t="s">
        <v>1843</v>
      </c>
      <c r="BV648" t="s">
        <v>1862</v>
      </c>
      <c r="BW648" t="s">
        <v>1818</v>
      </c>
      <c r="BX648" t="s">
        <v>2163</v>
      </c>
      <c r="BY648" s="44" t="str">
        <f t="shared" si="10"/>
        <v>Show location</v>
      </c>
    </row>
    <row r="649" spans="1:77" x14ac:dyDescent="0.3">
      <c r="A649" s="51" t="s">
        <v>1576</v>
      </c>
      <c r="B649" t="s">
        <v>2650</v>
      </c>
      <c r="C649" t="s">
        <v>2647</v>
      </c>
      <c r="D649" t="s">
        <v>2648</v>
      </c>
      <c r="E649" t="s">
        <v>102</v>
      </c>
      <c r="F649" t="s">
        <v>1351</v>
      </c>
      <c r="G649" t="s">
        <v>1478</v>
      </c>
      <c r="H649" t="s">
        <v>1843</v>
      </c>
      <c r="I649" t="s">
        <v>1699</v>
      </c>
      <c r="J649" t="s">
        <v>1505</v>
      </c>
      <c r="K649" t="s">
        <v>1862</v>
      </c>
      <c r="L649" t="s">
        <v>1276</v>
      </c>
      <c r="M649" t="s">
        <v>760</v>
      </c>
      <c r="N649" t="s">
        <v>1470</v>
      </c>
      <c r="O649">
        <v>12.156829999999999</v>
      </c>
      <c r="P649">
        <v>27.346160000000001</v>
      </c>
      <c r="Q649" t="s">
        <v>1</v>
      </c>
      <c r="R649" t="s">
        <v>95</v>
      </c>
      <c r="S649">
        <v>75</v>
      </c>
      <c r="T649">
        <v>275</v>
      </c>
      <c r="U649">
        <v>110</v>
      </c>
      <c r="V649">
        <v>460</v>
      </c>
      <c r="Y649">
        <v>50</v>
      </c>
      <c r="Z649">
        <v>320</v>
      </c>
      <c r="AE649">
        <v>60</v>
      </c>
      <c r="AF649">
        <v>140</v>
      </c>
      <c r="AI649" t="s">
        <v>1346</v>
      </c>
      <c r="AJ649" t="s">
        <v>1372</v>
      </c>
      <c r="AK649" t="s">
        <v>1351</v>
      </c>
      <c r="AL649" t="s">
        <v>1397</v>
      </c>
      <c r="AO649" t="s">
        <v>1933</v>
      </c>
      <c r="AP649" t="s">
        <v>1745</v>
      </c>
      <c r="AQ649" t="s">
        <v>1471</v>
      </c>
      <c r="AR649" t="s">
        <v>1471</v>
      </c>
      <c r="AT649">
        <v>110</v>
      </c>
      <c r="AZ649">
        <v>12</v>
      </c>
      <c r="BA649">
        <v>12</v>
      </c>
      <c r="BB649">
        <v>35</v>
      </c>
      <c r="BC649">
        <v>24</v>
      </c>
      <c r="BD649">
        <v>53</v>
      </c>
      <c r="BE649">
        <v>29</v>
      </c>
      <c r="BF649">
        <v>118</v>
      </c>
      <c r="BG649">
        <v>136</v>
      </c>
      <c r="BH649">
        <v>29</v>
      </c>
      <c r="BI649">
        <v>12</v>
      </c>
      <c r="BJ649" t="s">
        <v>1334</v>
      </c>
      <c r="BK649" t="s">
        <v>42</v>
      </c>
      <c r="BL649" t="s">
        <v>5</v>
      </c>
      <c r="BM649" t="s">
        <v>3</v>
      </c>
      <c r="BN649" t="s">
        <v>3</v>
      </c>
      <c r="BO649" t="s">
        <v>1509</v>
      </c>
      <c r="BP649">
        <v>1188</v>
      </c>
      <c r="BQ649">
        <v>247</v>
      </c>
      <c r="BR649">
        <v>213</v>
      </c>
      <c r="BS649" t="s">
        <v>1351</v>
      </c>
      <c r="BT649" t="s">
        <v>1699</v>
      </c>
      <c r="BU649" t="s">
        <v>1843</v>
      </c>
      <c r="BV649" t="s">
        <v>1862</v>
      </c>
      <c r="BW649" t="s">
        <v>1818</v>
      </c>
      <c r="BX649" t="s">
        <v>2402</v>
      </c>
      <c r="BY649" s="44" t="str">
        <f t="shared" si="10"/>
        <v>Show location</v>
      </c>
    </row>
    <row r="650" spans="1:77" x14ac:dyDescent="0.3">
      <c r="A650" s="51" t="s">
        <v>1501</v>
      </c>
      <c r="B650" t="s">
        <v>2650</v>
      </c>
      <c r="C650" t="s">
        <v>2647</v>
      </c>
      <c r="D650" t="s">
        <v>2648</v>
      </c>
      <c r="E650" t="s">
        <v>102</v>
      </c>
      <c r="F650" t="s">
        <v>1351</v>
      </c>
      <c r="G650" t="s">
        <v>1478</v>
      </c>
      <c r="H650" t="s">
        <v>1843</v>
      </c>
      <c r="I650" t="s">
        <v>1699</v>
      </c>
      <c r="J650" t="s">
        <v>1505</v>
      </c>
      <c r="K650" t="s">
        <v>1862</v>
      </c>
      <c r="L650" t="s">
        <v>1277</v>
      </c>
      <c r="M650" t="s">
        <v>761</v>
      </c>
      <c r="N650" t="s">
        <v>1470</v>
      </c>
      <c r="O650">
        <v>11.7879</v>
      </c>
      <c r="P650">
        <v>27.273040000000002</v>
      </c>
      <c r="Q650" t="s">
        <v>1</v>
      </c>
      <c r="R650" t="s">
        <v>95</v>
      </c>
      <c r="S650">
        <v>229</v>
      </c>
      <c r="T650">
        <v>619</v>
      </c>
      <c r="U650">
        <v>144</v>
      </c>
      <c r="V650">
        <v>619</v>
      </c>
      <c r="Y650">
        <v>144</v>
      </c>
      <c r="Z650">
        <v>619</v>
      </c>
      <c r="AI650" t="s">
        <v>1345</v>
      </c>
      <c r="AJ650" t="s">
        <v>904</v>
      </c>
      <c r="AK650" t="s">
        <v>1347</v>
      </c>
      <c r="AL650" t="s">
        <v>1701</v>
      </c>
      <c r="AM650" t="s">
        <v>1347</v>
      </c>
      <c r="AO650" t="s">
        <v>1745</v>
      </c>
      <c r="AP650" t="s">
        <v>1933</v>
      </c>
      <c r="AQ650" t="s">
        <v>1946</v>
      </c>
      <c r="AR650" t="s">
        <v>1471</v>
      </c>
      <c r="AY650">
        <v>144</v>
      </c>
      <c r="AZ650">
        <v>12</v>
      </c>
      <c r="BA650">
        <v>6</v>
      </c>
      <c r="BB650">
        <v>30</v>
      </c>
      <c r="BC650">
        <v>24</v>
      </c>
      <c r="BD650">
        <v>152</v>
      </c>
      <c r="BE650">
        <v>123</v>
      </c>
      <c r="BF650">
        <v>121</v>
      </c>
      <c r="BG650">
        <v>121</v>
      </c>
      <c r="BH650">
        <v>18</v>
      </c>
      <c r="BI650">
        <v>12</v>
      </c>
      <c r="BJ650" t="s">
        <v>1334</v>
      </c>
      <c r="BK650" t="s">
        <v>2</v>
      </c>
      <c r="BL650" t="s">
        <v>3</v>
      </c>
      <c r="BM650" t="s">
        <v>5</v>
      </c>
      <c r="BN650" t="s">
        <v>3</v>
      </c>
      <c r="BO650" t="s">
        <v>1509</v>
      </c>
      <c r="BP650">
        <v>474</v>
      </c>
      <c r="BQ650">
        <v>333</v>
      </c>
      <c r="BR650">
        <v>286</v>
      </c>
      <c r="BS650" t="s">
        <v>1351</v>
      </c>
      <c r="BT650" t="s">
        <v>1699</v>
      </c>
      <c r="BU650" t="s">
        <v>1843</v>
      </c>
      <c r="BV650" t="s">
        <v>1862</v>
      </c>
      <c r="BW650" t="s">
        <v>1818</v>
      </c>
      <c r="BX650" t="s">
        <v>2067</v>
      </c>
      <c r="BY650" s="44" t="str">
        <f t="shared" si="10"/>
        <v>Show location</v>
      </c>
    </row>
    <row r="651" spans="1:77" x14ac:dyDescent="0.3">
      <c r="A651" s="51" t="s">
        <v>1573</v>
      </c>
      <c r="B651" t="s">
        <v>2650</v>
      </c>
      <c r="C651" t="s">
        <v>2647</v>
      </c>
      <c r="D651" t="s">
        <v>2648</v>
      </c>
      <c r="E651" t="s">
        <v>102</v>
      </c>
      <c r="F651" t="s">
        <v>1351</v>
      </c>
      <c r="G651" t="s">
        <v>1478</v>
      </c>
      <c r="H651" t="s">
        <v>1843</v>
      </c>
      <c r="I651" t="s">
        <v>1699</v>
      </c>
      <c r="J651" t="s">
        <v>1505</v>
      </c>
      <c r="K651" t="s">
        <v>1862</v>
      </c>
      <c r="L651" t="s">
        <v>1278</v>
      </c>
      <c r="M651" t="s">
        <v>762</v>
      </c>
      <c r="N651" t="s">
        <v>1470</v>
      </c>
      <c r="O651">
        <v>12.086040000000001</v>
      </c>
      <c r="P651">
        <v>27.09544</v>
      </c>
      <c r="Q651" t="s">
        <v>1</v>
      </c>
      <c r="R651" t="s">
        <v>95</v>
      </c>
      <c r="S651">
        <v>22</v>
      </c>
      <c r="T651">
        <v>156</v>
      </c>
      <c r="U651">
        <v>35</v>
      </c>
      <c r="V651">
        <v>247</v>
      </c>
      <c r="Y651">
        <v>35</v>
      </c>
      <c r="Z651">
        <v>247</v>
      </c>
      <c r="AI651" t="s">
        <v>1346</v>
      </c>
      <c r="AJ651" t="s">
        <v>1372</v>
      </c>
      <c r="AK651" t="s">
        <v>1347</v>
      </c>
      <c r="AL651" t="s">
        <v>1370</v>
      </c>
      <c r="AO651" t="s">
        <v>1933</v>
      </c>
      <c r="AP651" t="s">
        <v>1745</v>
      </c>
      <c r="AQ651" t="s">
        <v>1471</v>
      </c>
      <c r="AR651" t="s">
        <v>1471</v>
      </c>
      <c r="AY651">
        <v>35</v>
      </c>
      <c r="AZ651">
        <v>6</v>
      </c>
      <c r="BA651">
        <v>9</v>
      </c>
      <c r="BB651">
        <v>3</v>
      </c>
      <c r="BC651">
        <v>6</v>
      </c>
      <c r="BD651">
        <v>26</v>
      </c>
      <c r="BE651">
        <v>19</v>
      </c>
      <c r="BF651">
        <v>76</v>
      </c>
      <c r="BG651">
        <v>81</v>
      </c>
      <c r="BH651">
        <v>12</v>
      </c>
      <c r="BI651">
        <v>9</v>
      </c>
      <c r="BJ651" t="s">
        <v>1334</v>
      </c>
      <c r="BK651" t="s">
        <v>42</v>
      </c>
      <c r="BL651" t="s">
        <v>5</v>
      </c>
      <c r="BM651" t="s">
        <v>3</v>
      </c>
      <c r="BN651" t="s">
        <v>3</v>
      </c>
      <c r="BO651" t="s">
        <v>1472</v>
      </c>
      <c r="BP651">
        <v>1186</v>
      </c>
      <c r="BQ651">
        <v>123</v>
      </c>
      <c r="BR651">
        <v>124</v>
      </c>
      <c r="BS651" t="s">
        <v>1351</v>
      </c>
      <c r="BT651" t="s">
        <v>1699</v>
      </c>
      <c r="BU651" t="s">
        <v>1843</v>
      </c>
      <c r="BV651" t="s">
        <v>1862</v>
      </c>
      <c r="BW651" t="s">
        <v>1818</v>
      </c>
      <c r="BX651" t="s">
        <v>2392</v>
      </c>
      <c r="BY651" s="44" t="str">
        <f t="shared" si="10"/>
        <v>Show location</v>
      </c>
    </row>
    <row r="652" spans="1:77" x14ac:dyDescent="0.3">
      <c r="A652" s="51" t="s">
        <v>1487</v>
      </c>
      <c r="B652" t="s">
        <v>2650</v>
      </c>
      <c r="C652" t="s">
        <v>2647</v>
      </c>
      <c r="D652" t="s">
        <v>2648</v>
      </c>
      <c r="E652" t="s">
        <v>102</v>
      </c>
      <c r="F652" t="s">
        <v>1351</v>
      </c>
      <c r="G652" t="s">
        <v>1478</v>
      </c>
      <c r="H652" t="s">
        <v>1843</v>
      </c>
      <c r="I652" t="s">
        <v>1699</v>
      </c>
      <c r="J652" t="s">
        <v>1505</v>
      </c>
      <c r="K652" t="s">
        <v>1862</v>
      </c>
      <c r="L652" t="s">
        <v>1279</v>
      </c>
      <c r="M652" t="s">
        <v>763</v>
      </c>
      <c r="N652" t="s">
        <v>1470</v>
      </c>
      <c r="O652">
        <v>12.256130000000001</v>
      </c>
      <c r="P652">
        <v>27.838789999999999</v>
      </c>
      <c r="Q652" t="s">
        <v>1</v>
      </c>
      <c r="R652" t="s">
        <v>95</v>
      </c>
      <c r="S652">
        <v>3</v>
      </c>
      <c r="T652">
        <v>19</v>
      </c>
      <c r="U652">
        <v>7</v>
      </c>
      <c r="V652">
        <v>48</v>
      </c>
      <c r="Y652">
        <v>4</v>
      </c>
      <c r="Z652">
        <v>35</v>
      </c>
      <c r="AE652">
        <v>3</v>
      </c>
      <c r="AF652">
        <v>13</v>
      </c>
      <c r="AI652" t="s">
        <v>1348</v>
      </c>
      <c r="AJ652" t="s">
        <v>1369</v>
      </c>
      <c r="AO652" t="s">
        <v>1745</v>
      </c>
      <c r="AP652" t="s">
        <v>1933</v>
      </c>
      <c r="AQ652" t="s">
        <v>1471</v>
      </c>
      <c r="AR652" t="s">
        <v>1471</v>
      </c>
      <c r="AY652">
        <v>7</v>
      </c>
      <c r="AZ652">
        <v>4</v>
      </c>
      <c r="BA652">
        <v>0</v>
      </c>
      <c r="BB652">
        <v>7</v>
      </c>
      <c r="BC652">
        <v>4</v>
      </c>
      <c r="BD652">
        <v>4</v>
      </c>
      <c r="BE652">
        <v>7</v>
      </c>
      <c r="BF652">
        <v>11</v>
      </c>
      <c r="BG652">
        <v>11</v>
      </c>
      <c r="BH652">
        <v>0</v>
      </c>
      <c r="BI652">
        <v>0</v>
      </c>
      <c r="BJ652" t="s">
        <v>1334</v>
      </c>
      <c r="BK652" t="s">
        <v>42</v>
      </c>
      <c r="BL652" t="s">
        <v>5</v>
      </c>
      <c r="BM652" t="s">
        <v>3</v>
      </c>
      <c r="BN652" t="s">
        <v>5</v>
      </c>
      <c r="BO652" t="s">
        <v>1509</v>
      </c>
      <c r="BP652">
        <v>476</v>
      </c>
      <c r="BQ652">
        <v>26</v>
      </c>
      <c r="BR652">
        <v>22</v>
      </c>
      <c r="BS652" t="s">
        <v>1351</v>
      </c>
      <c r="BT652" t="s">
        <v>1699</v>
      </c>
      <c r="BU652" t="s">
        <v>1843</v>
      </c>
      <c r="BV652" t="s">
        <v>1862</v>
      </c>
      <c r="BW652" t="s">
        <v>1818</v>
      </c>
      <c r="BX652" t="s">
        <v>2143</v>
      </c>
      <c r="BY652" s="44" t="str">
        <f t="shared" si="10"/>
        <v>Show location</v>
      </c>
    </row>
    <row r="653" spans="1:77" x14ac:dyDescent="0.3">
      <c r="A653" s="51" t="s">
        <v>1520</v>
      </c>
      <c r="B653" t="s">
        <v>2650</v>
      </c>
      <c r="C653" t="s">
        <v>2647</v>
      </c>
      <c r="D653" t="s">
        <v>2648</v>
      </c>
      <c r="E653" t="s">
        <v>102</v>
      </c>
      <c r="F653" t="s">
        <v>1351</v>
      </c>
      <c r="G653" t="s">
        <v>1478</v>
      </c>
      <c r="H653" t="s">
        <v>1843</v>
      </c>
      <c r="I653" t="s">
        <v>1699</v>
      </c>
      <c r="J653" t="s">
        <v>1505</v>
      </c>
      <c r="K653" t="s">
        <v>1862</v>
      </c>
      <c r="L653" t="s">
        <v>1280</v>
      </c>
      <c r="M653" t="s">
        <v>764</v>
      </c>
      <c r="N653" t="s">
        <v>1470</v>
      </c>
      <c r="O653">
        <v>12.30617</v>
      </c>
      <c r="P653">
        <v>27.899170000000002</v>
      </c>
      <c r="Q653" t="s">
        <v>1</v>
      </c>
      <c r="R653" t="s">
        <v>95</v>
      </c>
      <c r="S653">
        <v>11</v>
      </c>
      <c r="T653">
        <v>82</v>
      </c>
      <c r="U653">
        <v>12</v>
      </c>
      <c r="V653">
        <v>115</v>
      </c>
      <c r="Y653">
        <v>9</v>
      </c>
      <c r="Z653">
        <v>101</v>
      </c>
      <c r="AE653">
        <v>3</v>
      </c>
      <c r="AF653">
        <v>14</v>
      </c>
      <c r="AI653" t="s">
        <v>1351</v>
      </c>
      <c r="AJ653" t="s">
        <v>1364</v>
      </c>
      <c r="AO653" t="s">
        <v>1933</v>
      </c>
      <c r="AP653" t="s">
        <v>1471</v>
      </c>
      <c r="AQ653" t="s">
        <v>1471</v>
      </c>
      <c r="AR653" t="s">
        <v>1471</v>
      </c>
      <c r="AY653">
        <v>12</v>
      </c>
      <c r="AZ653">
        <v>0</v>
      </c>
      <c r="BA653">
        <v>0</v>
      </c>
      <c r="BB653">
        <v>16</v>
      </c>
      <c r="BC653">
        <v>25</v>
      </c>
      <c r="BD653">
        <v>16</v>
      </c>
      <c r="BE653">
        <v>8</v>
      </c>
      <c r="BF653">
        <v>25</v>
      </c>
      <c r="BG653">
        <v>25</v>
      </c>
      <c r="BH653">
        <v>0</v>
      </c>
      <c r="BI653">
        <v>0</v>
      </c>
      <c r="BJ653" t="s">
        <v>1334</v>
      </c>
      <c r="BK653" t="s">
        <v>2</v>
      </c>
      <c r="BL653" t="s">
        <v>5</v>
      </c>
      <c r="BM653" t="s">
        <v>5</v>
      </c>
      <c r="BN653" t="s">
        <v>5</v>
      </c>
      <c r="BO653" t="s">
        <v>1509</v>
      </c>
      <c r="BP653">
        <v>1709</v>
      </c>
      <c r="BQ653">
        <v>57</v>
      </c>
      <c r="BR653">
        <v>58</v>
      </c>
      <c r="BS653" t="s">
        <v>1351</v>
      </c>
      <c r="BT653" t="s">
        <v>1699</v>
      </c>
      <c r="BU653" t="s">
        <v>1843</v>
      </c>
      <c r="BV653" t="s">
        <v>1862</v>
      </c>
      <c r="BW653" t="s">
        <v>1818</v>
      </c>
      <c r="BX653" t="s">
        <v>2182</v>
      </c>
      <c r="BY653" s="44" t="str">
        <f t="shared" si="10"/>
        <v>Show location</v>
      </c>
    </row>
    <row r="654" spans="1:77" x14ac:dyDescent="0.3">
      <c r="A654" s="51" t="s">
        <v>1502</v>
      </c>
      <c r="B654" t="s">
        <v>2650</v>
      </c>
      <c r="C654" t="s">
        <v>2647</v>
      </c>
      <c r="D654" t="s">
        <v>2648</v>
      </c>
      <c r="E654" t="s">
        <v>102</v>
      </c>
      <c r="F654" t="s">
        <v>1351</v>
      </c>
      <c r="G654" t="s">
        <v>1478</v>
      </c>
      <c r="H654" t="s">
        <v>1843</v>
      </c>
      <c r="I654" t="s">
        <v>1699</v>
      </c>
      <c r="J654" t="s">
        <v>1505</v>
      </c>
      <c r="K654" t="s">
        <v>1862</v>
      </c>
      <c r="L654" t="s">
        <v>1281</v>
      </c>
      <c r="M654" t="s">
        <v>765</v>
      </c>
      <c r="N654" t="s">
        <v>1470</v>
      </c>
      <c r="O654">
        <v>11.787940000000001</v>
      </c>
      <c r="P654">
        <v>27.273040000000002</v>
      </c>
      <c r="Q654" t="s">
        <v>1</v>
      </c>
      <c r="R654" t="s">
        <v>95</v>
      </c>
      <c r="S654">
        <v>14</v>
      </c>
      <c r="T654">
        <v>52</v>
      </c>
      <c r="U654">
        <v>20</v>
      </c>
      <c r="V654">
        <v>87</v>
      </c>
      <c r="Y654">
        <v>14</v>
      </c>
      <c r="Z654">
        <v>52</v>
      </c>
      <c r="AE654">
        <v>6</v>
      </c>
      <c r="AF654">
        <v>35</v>
      </c>
      <c r="AI654" t="s">
        <v>1351</v>
      </c>
      <c r="AJ654" t="s">
        <v>1695</v>
      </c>
      <c r="AK654" t="s">
        <v>1346</v>
      </c>
      <c r="AO654" t="s">
        <v>1745</v>
      </c>
      <c r="AP654" t="s">
        <v>1933</v>
      </c>
      <c r="AQ654" t="s">
        <v>1471</v>
      </c>
      <c r="AR654" t="s">
        <v>1471</v>
      </c>
      <c r="AY654">
        <v>20</v>
      </c>
      <c r="AZ654">
        <v>2</v>
      </c>
      <c r="BA654">
        <v>0</v>
      </c>
      <c r="BB654">
        <v>5</v>
      </c>
      <c r="BC654">
        <v>7</v>
      </c>
      <c r="BD654">
        <v>17</v>
      </c>
      <c r="BE654">
        <v>10</v>
      </c>
      <c r="BF654">
        <v>25</v>
      </c>
      <c r="BG654">
        <v>17</v>
      </c>
      <c r="BH654">
        <v>2</v>
      </c>
      <c r="BI654">
        <v>2</v>
      </c>
      <c r="BJ654" t="s">
        <v>1334</v>
      </c>
      <c r="BK654" t="s">
        <v>2</v>
      </c>
      <c r="BL654" t="s">
        <v>3</v>
      </c>
      <c r="BM654" t="s">
        <v>5</v>
      </c>
      <c r="BN654" t="s">
        <v>5</v>
      </c>
      <c r="BO654" t="s">
        <v>1480</v>
      </c>
      <c r="BP654">
        <v>478</v>
      </c>
      <c r="BQ654">
        <v>51</v>
      </c>
      <c r="BR654">
        <v>36</v>
      </c>
      <c r="BS654" t="s">
        <v>1351</v>
      </c>
      <c r="BT654" t="s">
        <v>1699</v>
      </c>
      <c r="BU654" t="s">
        <v>1843</v>
      </c>
      <c r="BV654" t="s">
        <v>1862</v>
      </c>
      <c r="BW654" t="s">
        <v>1818</v>
      </c>
      <c r="BX654" t="s">
        <v>2046</v>
      </c>
      <c r="BY654" s="44" t="str">
        <f t="shared" si="10"/>
        <v>Show location</v>
      </c>
    </row>
    <row r="655" spans="1:77" x14ac:dyDescent="0.3">
      <c r="A655" s="51" t="s">
        <v>1514</v>
      </c>
      <c r="B655" t="s">
        <v>2650</v>
      </c>
      <c r="C655" t="s">
        <v>2647</v>
      </c>
      <c r="D655" t="s">
        <v>2648</v>
      </c>
      <c r="E655" t="s">
        <v>102</v>
      </c>
      <c r="F655" t="s">
        <v>1351</v>
      </c>
      <c r="G655" t="s">
        <v>1478</v>
      </c>
      <c r="H655" t="s">
        <v>1843</v>
      </c>
      <c r="I655" t="s">
        <v>1699</v>
      </c>
      <c r="J655" t="s">
        <v>1505</v>
      </c>
      <c r="K655" t="s">
        <v>1862</v>
      </c>
      <c r="L655" t="s">
        <v>1282</v>
      </c>
      <c r="M655" t="s">
        <v>766</v>
      </c>
      <c r="N655" t="s">
        <v>1470</v>
      </c>
      <c r="O655">
        <v>12.28092</v>
      </c>
      <c r="P655">
        <v>27.843060000000001</v>
      </c>
      <c r="Q655" t="s">
        <v>1</v>
      </c>
      <c r="R655" t="s">
        <v>95</v>
      </c>
      <c r="U655">
        <v>24</v>
      </c>
      <c r="V655">
        <v>137</v>
      </c>
      <c r="AE655">
        <v>24</v>
      </c>
      <c r="AF655">
        <v>137</v>
      </c>
      <c r="AI655" t="s">
        <v>1351</v>
      </c>
      <c r="AJ655" t="s">
        <v>1400</v>
      </c>
      <c r="AK655" t="s">
        <v>1351</v>
      </c>
      <c r="AL655" t="s">
        <v>1396</v>
      </c>
      <c r="AM655" t="s">
        <v>1347</v>
      </c>
      <c r="AN655" t="s">
        <v>1701</v>
      </c>
      <c r="AO655" t="s">
        <v>1933</v>
      </c>
      <c r="AP655" t="s">
        <v>1745</v>
      </c>
      <c r="AQ655" t="s">
        <v>1471</v>
      </c>
      <c r="AR655" t="s">
        <v>1471</v>
      </c>
      <c r="AT655">
        <v>24</v>
      </c>
      <c r="AZ655">
        <v>1</v>
      </c>
      <c r="BA655">
        <v>3</v>
      </c>
      <c r="BB655">
        <v>13</v>
      </c>
      <c r="BC655">
        <v>17</v>
      </c>
      <c r="BD655">
        <v>20</v>
      </c>
      <c r="BE655">
        <v>15</v>
      </c>
      <c r="BF655">
        <v>31</v>
      </c>
      <c r="BG655">
        <v>27</v>
      </c>
      <c r="BH655">
        <v>5</v>
      </c>
      <c r="BI655">
        <v>5</v>
      </c>
      <c r="BJ655" t="s">
        <v>1334</v>
      </c>
      <c r="BK655" t="s">
        <v>2</v>
      </c>
      <c r="BL655" t="s">
        <v>5</v>
      </c>
      <c r="BM655" t="s">
        <v>5</v>
      </c>
      <c r="BN655" t="s">
        <v>7</v>
      </c>
      <c r="BO655" t="s">
        <v>1509</v>
      </c>
      <c r="BP655">
        <v>475</v>
      </c>
      <c r="BQ655">
        <v>70</v>
      </c>
      <c r="BR655">
        <v>67</v>
      </c>
      <c r="BS655" t="s">
        <v>1351</v>
      </c>
      <c r="BT655" t="s">
        <v>1699</v>
      </c>
      <c r="BU655" t="s">
        <v>1843</v>
      </c>
      <c r="BV655" t="s">
        <v>1862</v>
      </c>
      <c r="BW655" t="s">
        <v>1818</v>
      </c>
      <c r="BX655" t="s">
        <v>2123</v>
      </c>
      <c r="BY655" s="44" t="str">
        <f t="shared" si="10"/>
        <v>Show location</v>
      </c>
    </row>
    <row r="656" spans="1:77" x14ac:dyDescent="0.3">
      <c r="A656" s="51" t="s">
        <v>1576</v>
      </c>
      <c r="B656" t="s">
        <v>2650</v>
      </c>
      <c r="C656" t="s">
        <v>2647</v>
      </c>
      <c r="D656" t="s">
        <v>2648</v>
      </c>
      <c r="E656" t="s">
        <v>102</v>
      </c>
      <c r="F656" t="s">
        <v>1351</v>
      </c>
      <c r="G656" t="s">
        <v>1478</v>
      </c>
      <c r="H656" t="s">
        <v>1843</v>
      </c>
      <c r="I656" t="s">
        <v>1699</v>
      </c>
      <c r="J656" t="s">
        <v>1505</v>
      </c>
      <c r="K656" t="s">
        <v>1862</v>
      </c>
      <c r="L656" t="s">
        <v>1283</v>
      </c>
      <c r="M656" t="s">
        <v>767</v>
      </c>
      <c r="N656" t="s">
        <v>1470</v>
      </c>
      <c r="O656">
        <v>12.177350000000001</v>
      </c>
      <c r="P656">
        <v>27.844709999999999</v>
      </c>
      <c r="Q656" t="s">
        <v>1</v>
      </c>
      <c r="R656" t="s">
        <v>95</v>
      </c>
      <c r="U656">
        <v>3</v>
      </c>
      <c r="V656">
        <v>9</v>
      </c>
      <c r="Y656">
        <v>3</v>
      </c>
      <c r="Z656">
        <v>9</v>
      </c>
      <c r="AI656" t="s">
        <v>1351</v>
      </c>
      <c r="AJ656" t="s">
        <v>1396</v>
      </c>
      <c r="AK656" t="s">
        <v>1351</v>
      </c>
      <c r="AL656" t="s">
        <v>1400</v>
      </c>
      <c r="AM656" t="s">
        <v>1798</v>
      </c>
      <c r="AN656" t="s">
        <v>1713</v>
      </c>
      <c r="AO656" t="s">
        <v>1933</v>
      </c>
      <c r="AP656" t="s">
        <v>1471</v>
      </c>
      <c r="AQ656" t="s">
        <v>1745</v>
      </c>
      <c r="AR656" t="s">
        <v>1471</v>
      </c>
      <c r="AY656">
        <v>3</v>
      </c>
      <c r="AZ656">
        <v>0</v>
      </c>
      <c r="BA656">
        <v>0</v>
      </c>
      <c r="BB656">
        <v>2</v>
      </c>
      <c r="BC656">
        <v>0</v>
      </c>
      <c r="BD656">
        <v>2</v>
      </c>
      <c r="BE656">
        <v>1</v>
      </c>
      <c r="BF656">
        <v>2</v>
      </c>
      <c r="BG656">
        <v>2</v>
      </c>
      <c r="BH656">
        <v>0</v>
      </c>
      <c r="BI656">
        <v>0</v>
      </c>
      <c r="BJ656" t="s">
        <v>1334</v>
      </c>
      <c r="BK656" t="s">
        <v>42</v>
      </c>
      <c r="BL656" t="s">
        <v>3</v>
      </c>
      <c r="BM656" t="s">
        <v>3</v>
      </c>
      <c r="BN656" t="s">
        <v>3</v>
      </c>
      <c r="BO656" t="s">
        <v>1509</v>
      </c>
      <c r="BP656">
        <v>1193</v>
      </c>
      <c r="BQ656">
        <v>6</v>
      </c>
      <c r="BR656">
        <v>3</v>
      </c>
      <c r="BS656" t="s">
        <v>1351</v>
      </c>
      <c r="BT656" t="s">
        <v>1699</v>
      </c>
      <c r="BU656" t="s">
        <v>1843</v>
      </c>
      <c r="BV656" t="s">
        <v>1862</v>
      </c>
      <c r="BW656" t="s">
        <v>1818</v>
      </c>
      <c r="BX656" t="s">
        <v>2403</v>
      </c>
      <c r="BY656" s="44" t="str">
        <f t="shared" si="10"/>
        <v>Show location</v>
      </c>
    </row>
    <row r="657" spans="1:77" x14ac:dyDescent="0.3">
      <c r="A657" s="51" t="s">
        <v>1573</v>
      </c>
      <c r="B657" t="s">
        <v>2650</v>
      </c>
      <c r="C657" t="s">
        <v>2647</v>
      </c>
      <c r="D657" t="s">
        <v>2648</v>
      </c>
      <c r="E657" t="s">
        <v>102</v>
      </c>
      <c r="F657" t="s">
        <v>1351</v>
      </c>
      <c r="G657" t="s">
        <v>1478</v>
      </c>
      <c r="H657" t="s">
        <v>1843</v>
      </c>
      <c r="I657" t="s">
        <v>1699</v>
      </c>
      <c r="J657" t="s">
        <v>1505</v>
      </c>
      <c r="K657" t="s">
        <v>1862</v>
      </c>
      <c r="L657" t="s">
        <v>1284</v>
      </c>
      <c r="M657" t="s">
        <v>768</v>
      </c>
      <c r="N657" t="s">
        <v>1470</v>
      </c>
      <c r="O657">
        <v>12.561820000000001</v>
      </c>
      <c r="P657">
        <v>27.43178</v>
      </c>
      <c r="Q657" t="s">
        <v>1</v>
      </c>
      <c r="R657" t="s">
        <v>95</v>
      </c>
      <c r="S657">
        <v>180</v>
      </c>
      <c r="T657">
        <v>480</v>
      </c>
      <c r="U657">
        <v>184</v>
      </c>
      <c r="V657">
        <v>497</v>
      </c>
      <c r="Y657">
        <v>184</v>
      </c>
      <c r="Z657">
        <v>497</v>
      </c>
      <c r="AI657" t="s">
        <v>1346</v>
      </c>
      <c r="AJ657" t="s">
        <v>1372</v>
      </c>
      <c r="AK657" t="s">
        <v>1347</v>
      </c>
      <c r="AL657" t="s">
        <v>1698</v>
      </c>
      <c r="AO657" t="s">
        <v>1933</v>
      </c>
      <c r="AP657" t="s">
        <v>1745</v>
      </c>
      <c r="AQ657" t="s">
        <v>1471</v>
      </c>
      <c r="AR657" t="s">
        <v>1471</v>
      </c>
      <c r="AY657">
        <v>184</v>
      </c>
      <c r="AZ657">
        <v>14</v>
      </c>
      <c r="BA657">
        <v>14</v>
      </c>
      <c r="BB657">
        <v>36</v>
      </c>
      <c r="BC657">
        <v>28</v>
      </c>
      <c r="BD657">
        <v>43</v>
      </c>
      <c r="BE657">
        <v>15</v>
      </c>
      <c r="BF657">
        <v>156</v>
      </c>
      <c r="BG657">
        <v>149</v>
      </c>
      <c r="BH657">
        <v>21</v>
      </c>
      <c r="BI657">
        <v>21</v>
      </c>
      <c r="BJ657" t="s">
        <v>1334</v>
      </c>
      <c r="BK657" t="s">
        <v>2</v>
      </c>
      <c r="BL657" t="s">
        <v>5</v>
      </c>
      <c r="BM657" t="s">
        <v>3</v>
      </c>
      <c r="BN657" t="s">
        <v>3</v>
      </c>
      <c r="BO657" t="s">
        <v>1509</v>
      </c>
      <c r="BP657">
        <v>1187</v>
      </c>
      <c r="BQ657">
        <v>270</v>
      </c>
      <c r="BR657">
        <v>227</v>
      </c>
      <c r="BS657" t="s">
        <v>1351</v>
      </c>
      <c r="BT657" t="s">
        <v>1703</v>
      </c>
      <c r="BU657" t="s">
        <v>1843</v>
      </c>
      <c r="BV657" t="s">
        <v>1883</v>
      </c>
      <c r="BW657" t="s">
        <v>1818</v>
      </c>
      <c r="BX657" t="s">
        <v>2393</v>
      </c>
      <c r="BY657" s="44" t="str">
        <f t="shared" si="10"/>
        <v>Show location</v>
      </c>
    </row>
    <row r="658" spans="1:77" x14ac:dyDescent="0.3">
      <c r="A658" s="51" t="s">
        <v>1520</v>
      </c>
      <c r="B658" t="s">
        <v>2650</v>
      </c>
      <c r="C658" t="s">
        <v>2647</v>
      </c>
      <c r="D658" t="s">
        <v>2648</v>
      </c>
      <c r="E658" t="s">
        <v>102</v>
      </c>
      <c r="F658" t="s">
        <v>1351</v>
      </c>
      <c r="G658" t="s">
        <v>1478</v>
      </c>
      <c r="H658" t="s">
        <v>1843</v>
      </c>
      <c r="I658" t="s">
        <v>1699</v>
      </c>
      <c r="J658" t="s">
        <v>1505</v>
      </c>
      <c r="K658" t="s">
        <v>1862</v>
      </c>
      <c r="L658" t="s">
        <v>1285</v>
      </c>
      <c r="M658" t="s">
        <v>769</v>
      </c>
      <c r="N658" t="s">
        <v>1470</v>
      </c>
      <c r="O658">
        <v>12.177350000000001</v>
      </c>
      <c r="P658">
        <v>27.844709999999999</v>
      </c>
      <c r="Q658" t="s">
        <v>1</v>
      </c>
      <c r="R658" t="s">
        <v>95</v>
      </c>
      <c r="S658">
        <v>4</v>
      </c>
      <c r="T658">
        <v>39</v>
      </c>
      <c r="U658">
        <v>4</v>
      </c>
      <c r="V658">
        <v>22</v>
      </c>
      <c r="Y658">
        <v>4</v>
      </c>
      <c r="Z658">
        <v>22</v>
      </c>
      <c r="AI658" t="s">
        <v>1346</v>
      </c>
      <c r="AJ658" t="s">
        <v>1372</v>
      </c>
      <c r="AK658" t="s">
        <v>1351</v>
      </c>
      <c r="AL658" t="s">
        <v>1397</v>
      </c>
      <c r="AM658" t="s">
        <v>1347</v>
      </c>
      <c r="AO658" t="s">
        <v>1745</v>
      </c>
      <c r="AP658" t="s">
        <v>1933</v>
      </c>
      <c r="AQ658" t="s">
        <v>1471</v>
      </c>
      <c r="AR658" t="s">
        <v>1471</v>
      </c>
      <c r="AY658">
        <v>4</v>
      </c>
      <c r="AZ658">
        <v>1</v>
      </c>
      <c r="BA658">
        <v>1</v>
      </c>
      <c r="BB658">
        <v>1</v>
      </c>
      <c r="BC658">
        <v>1</v>
      </c>
      <c r="BD658">
        <v>6</v>
      </c>
      <c r="BE658">
        <v>4</v>
      </c>
      <c r="BF658">
        <v>4</v>
      </c>
      <c r="BG658">
        <v>4</v>
      </c>
      <c r="BH658">
        <v>0</v>
      </c>
      <c r="BI658">
        <v>0</v>
      </c>
      <c r="BJ658" t="s">
        <v>1334</v>
      </c>
      <c r="BK658" t="s">
        <v>2</v>
      </c>
      <c r="BL658" t="s">
        <v>5</v>
      </c>
      <c r="BM658" t="s">
        <v>5</v>
      </c>
      <c r="BN658" t="s">
        <v>5</v>
      </c>
      <c r="BO658" t="s">
        <v>1509</v>
      </c>
      <c r="BP658">
        <v>477</v>
      </c>
      <c r="BQ658">
        <v>12</v>
      </c>
      <c r="BR658">
        <v>10</v>
      </c>
      <c r="BS658" t="s">
        <v>1351</v>
      </c>
      <c r="BT658" t="s">
        <v>1699</v>
      </c>
      <c r="BU658" t="s">
        <v>1843</v>
      </c>
      <c r="BV658" t="s">
        <v>1862</v>
      </c>
      <c r="BW658" t="s">
        <v>1818</v>
      </c>
      <c r="BX658" t="s">
        <v>2183</v>
      </c>
      <c r="BY658" s="44" t="str">
        <f t="shared" si="10"/>
        <v>Show location</v>
      </c>
    </row>
    <row r="659" spans="1:77" x14ac:dyDescent="0.3">
      <c r="A659" s="51" t="s">
        <v>1565</v>
      </c>
      <c r="B659" t="s">
        <v>2650</v>
      </c>
      <c r="C659" t="s">
        <v>2647</v>
      </c>
      <c r="D659" t="s">
        <v>2648</v>
      </c>
      <c r="E659" t="s">
        <v>102</v>
      </c>
      <c r="F659" t="s">
        <v>1351</v>
      </c>
      <c r="G659" t="s">
        <v>1478</v>
      </c>
      <c r="H659" t="s">
        <v>1843</v>
      </c>
      <c r="I659" t="s">
        <v>1699</v>
      </c>
      <c r="J659" t="s">
        <v>1505</v>
      </c>
      <c r="K659" t="s">
        <v>1862</v>
      </c>
      <c r="L659" t="s">
        <v>1286</v>
      </c>
      <c r="M659" t="s">
        <v>770</v>
      </c>
      <c r="N659" t="s">
        <v>1470</v>
      </c>
      <c r="O659">
        <v>12.152200000000001</v>
      </c>
      <c r="P659">
        <v>27.333729999999999</v>
      </c>
      <c r="Q659" t="s">
        <v>1</v>
      </c>
      <c r="R659" t="s">
        <v>95</v>
      </c>
      <c r="U659">
        <v>47</v>
      </c>
      <c r="V659">
        <v>270</v>
      </c>
      <c r="Y659">
        <v>44</v>
      </c>
      <c r="Z659">
        <v>263</v>
      </c>
      <c r="AE659">
        <v>3</v>
      </c>
      <c r="AF659">
        <v>7</v>
      </c>
      <c r="AI659" t="s">
        <v>1347</v>
      </c>
      <c r="AJ659" t="s">
        <v>1701</v>
      </c>
      <c r="AK659" t="s">
        <v>1346</v>
      </c>
      <c r="AL659" t="s">
        <v>1372</v>
      </c>
      <c r="AM659" t="s">
        <v>1346</v>
      </c>
      <c r="AN659" t="s">
        <v>1675</v>
      </c>
      <c r="AO659" t="s">
        <v>1933</v>
      </c>
      <c r="AP659" t="s">
        <v>1745</v>
      </c>
      <c r="AQ659" t="s">
        <v>1471</v>
      </c>
      <c r="AR659" t="s">
        <v>1471</v>
      </c>
      <c r="AT659">
        <v>47</v>
      </c>
      <c r="AZ659">
        <v>39</v>
      </c>
      <c r="BA659">
        <v>39</v>
      </c>
      <c r="BB659">
        <v>77</v>
      </c>
      <c r="BC659">
        <v>39</v>
      </c>
      <c r="BD659">
        <v>0</v>
      </c>
      <c r="BE659">
        <v>0</v>
      </c>
      <c r="BF659">
        <v>39</v>
      </c>
      <c r="BG659">
        <v>37</v>
      </c>
      <c r="BH659">
        <v>0</v>
      </c>
      <c r="BI659">
        <v>0</v>
      </c>
      <c r="BJ659" t="s">
        <v>1334</v>
      </c>
      <c r="BK659" t="s">
        <v>2</v>
      </c>
      <c r="BL659" t="s">
        <v>5</v>
      </c>
      <c r="BM659" t="s">
        <v>3</v>
      </c>
      <c r="BN659" t="s">
        <v>3</v>
      </c>
      <c r="BO659" t="s">
        <v>1509</v>
      </c>
      <c r="BP659">
        <v>1183</v>
      </c>
      <c r="BQ659">
        <v>155</v>
      </c>
      <c r="BR659">
        <v>115</v>
      </c>
      <c r="BS659" t="s">
        <v>1351</v>
      </c>
      <c r="BT659" t="s">
        <v>1699</v>
      </c>
      <c r="BU659" t="s">
        <v>1843</v>
      </c>
      <c r="BV659" t="s">
        <v>1862</v>
      </c>
      <c r="BW659" t="s">
        <v>1818</v>
      </c>
      <c r="BX659" t="s">
        <v>2369</v>
      </c>
      <c r="BY659" s="44" t="str">
        <f t="shared" si="10"/>
        <v>Show location</v>
      </c>
    </row>
    <row r="660" spans="1:77" x14ac:dyDescent="0.3">
      <c r="A660" s="51" t="s">
        <v>1566</v>
      </c>
      <c r="B660" t="s">
        <v>2650</v>
      </c>
      <c r="C660" t="s">
        <v>2647</v>
      </c>
      <c r="D660" t="s">
        <v>2648</v>
      </c>
      <c r="E660" t="s">
        <v>102</v>
      </c>
      <c r="F660" t="s">
        <v>1351</v>
      </c>
      <c r="G660" t="s">
        <v>1478</v>
      </c>
      <c r="H660" t="s">
        <v>1843</v>
      </c>
      <c r="I660" t="s">
        <v>1699</v>
      </c>
      <c r="J660" t="s">
        <v>1505</v>
      </c>
      <c r="K660" t="s">
        <v>1862</v>
      </c>
      <c r="L660" t="s">
        <v>1287</v>
      </c>
      <c r="M660" t="s">
        <v>771</v>
      </c>
      <c r="N660" t="s">
        <v>1470</v>
      </c>
      <c r="O660">
        <v>12.14507</v>
      </c>
      <c r="P660">
        <v>27.31587</v>
      </c>
      <c r="Q660" t="s">
        <v>1</v>
      </c>
      <c r="R660" t="s">
        <v>95</v>
      </c>
      <c r="S660">
        <v>15</v>
      </c>
      <c r="T660">
        <v>100</v>
      </c>
      <c r="U660">
        <v>15</v>
      </c>
      <c r="V660">
        <v>100</v>
      </c>
      <c r="Y660">
        <v>15</v>
      </c>
      <c r="Z660">
        <v>100</v>
      </c>
      <c r="AI660" t="s">
        <v>1346</v>
      </c>
      <c r="AJ660" t="s">
        <v>1372</v>
      </c>
      <c r="AK660" t="s">
        <v>1351</v>
      </c>
      <c r="AL660" t="s">
        <v>1699</v>
      </c>
      <c r="AM660" t="s">
        <v>1347</v>
      </c>
      <c r="AN660" t="s">
        <v>1370</v>
      </c>
      <c r="AO660" t="s">
        <v>1933</v>
      </c>
      <c r="AP660" t="s">
        <v>1745</v>
      </c>
      <c r="AQ660" t="s">
        <v>1471</v>
      </c>
      <c r="AR660" t="s">
        <v>1471</v>
      </c>
      <c r="AY660">
        <v>15</v>
      </c>
      <c r="AZ660">
        <v>4</v>
      </c>
      <c r="BA660">
        <v>2</v>
      </c>
      <c r="BB660">
        <v>10</v>
      </c>
      <c r="BC660">
        <v>12</v>
      </c>
      <c r="BD660">
        <v>20</v>
      </c>
      <c r="BE660">
        <v>7</v>
      </c>
      <c r="BF660">
        <v>20</v>
      </c>
      <c r="BG660">
        <v>20</v>
      </c>
      <c r="BH660">
        <v>3</v>
      </c>
      <c r="BI660">
        <v>2</v>
      </c>
      <c r="BJ660" t="s">
        <v>1334</v>
      </c>
      <c r="BK660" t="s">
        <v>2</v>
      </c>
      <c r="BL660" t="s">
        <v>5</v>
      </c>
      <c r="BM660" t="s">
        <v>3</v>
      </c>
      <c r="BN660" t="s">
        <v>3</v>
      </c>
      <c r="BO660" t="s">
        <v>1480</v>
      </c>
      <c r="BP660">
        <v>1192</v>
      </c>
      <c r="BQ660">
        <v>57</v>
      </c>
      <c r="BR660">
        <v>43</v>
      </c>
      <c r="BS660" t="s">
        <v>1351</v>
      </c>
      <c r="BT660" t="s">
        <v>1699</v>
      </c>
      <c r="BU660" t="s">
        <v>1843</v>
      </c>
      <c r="BV660" t="s">
        <v>1862</v>
      </c>
      <c r="BW660" t="s">
        <v>1818</v>
      </c>
      <c r="BX660" t="s">
        <v>2383</v>
      </c>
      <c r="BY660" s="44" t="str">
        <f t="shared" si="10"/>
        <v>Show location</v>
      </c>
    </row>
    <row r="661" spans="1:77" x14ac:dyDescent="0.3">
      <c r="A661" s="51" t="s">
        <v>1573</v>
      </c>
      <c r="B661" t="s">
        <v>2650</v>
      </c>
      <c r="C661" t="s">
        <v>2647</v>
      </c>
      <c r="D661" t="s">
        <v>2648</v>
      </c>
      <c r="E661" t="s">
        <v>102</v>
      </c>
      <c r="F661" t="s">
        <v>1351</v>
      </c>
      <c r="G661" t="s">
        <v>1478</v>
      </c>
      <c r="H661" t="s">
        <v>1843</v>
      </c>
      <c r="I661" t="s">
        <v>1699</v>
      </c>
      <c r="J661" t="s">
        <v>1505</v>
      </c>
      <c r="K661" t="s">
        <v>1862</v>
      </c>
      <c r="L661" t="s">
        <v>772</v>
      </c>
      <c r="M661" t="s">
        <v>773</v>
      </c>
      <c r="N661" t="s">
        <v>1470</v>
      </c>
      <c r="O661">
        <v>12.14869</v>
      </c>
      <c r="P661">
        <v>27.318549999999998</v>
      </c>
      <c r="Q661" t="s">
        <v>1</v>
      </c>
      <c r="R661" t="s">
        <v>1497</v>
      </c>
      <c r="U661">
        <v>33</v>
      </c>
      <c r="V661">
        <v>210</v>
      </c>
      <c r="Y661">
        <v>33</v>
      </c>
      <c r="Z661">
        <v>210</v>
      </c>
      <c r="AI661" t="s">
        <v>1347</v>
      </c>
      <c r="AJ661" t="s">
        <v>1698</v>
      </c>
      <c r="AK661" t="s">
        <v>1346</v>
      </c>
      <c r="AL661" t="s">
        <v>1372</v>
      </c>
      <c r="AO661" t="s">
        <v>1933</v>
      </c>
      <c r="AP661" t="s">
        <v>1745</v>
      </c>
      <c r="AQ661" t="s">
        <v>1471</v>
      </c>
      <c r="AR661" t="s">
        <v>1471</v>
      </c>
      <c r="AY661">
        <v>33</v>
      </c>
      <c r="AZ661">
        <v>10</v>
      </c>
      <c r="BA661">
        <v>12</v>
      </c>
      <c r="BB661">
        <v>29</v>
      </c>
      <c r="BC661">
        <v>22</v>
      </c>
      <c r="BD661">
        <v>17</v>
      </c>
      <c r="BE661">
        <v>17</v>
      </c>
      <c r="BF661">
        <v>29</v>
      </c>
      <c r="BG661">
        <v>43</v>
      </c>
      <c r="BH661">
        <v>14</v>
      </c>
      <c r="BI661">
        <v>17</v>
      </c>
      <c r="BJ661" t="s">
        <v>1334</v>
      </c>
      <c r="BK661" t="s">
        <v>2</v>
      </c>
      <c r="BL661" t="s">
        <v>3</v>
      </c>
      <c r="BM661" t="s">
        <v>3</v>
      </c>
      <c r="BN661" t="s">
        <v>3</v>
      </c>
      <c r="BO661" t="s">
        <v>1509</v>
      </c>
      <c r="BP661">
        <v>1194</v>
      </c>
      <c r="BQ661">
        <v>99</v>
      </c>
      <c r="BR661">
        <v>111</v>
      </c>
      <c r="BS661" t="s">
        <v>1351</v>
      </c>
      <c r="BT661" t="s">
        <v>1699</v>
      </c>
      <c r="BU661" t="s">
        <v>1843</v>
      </c>
      <c r="BV661" t="s">
        <v>1862</v>
      </c>
      <c r="BW661" t="s">
        <v>1818</v>
      </c>
      <c r="BX661" t="s">
        <v>2394</v>
      </c>
      <c r="BY661" s="44" t="str">
        <f t="shared" si="10"/>
        <v>Show location</v>
      </c>
    </row>
    <row r="662" spans="1:77" x14ac:dyDescent="0.3">
      <c r="A662" s="51" t="s">
        <v>1576</v>
      </c>
      <c r="B662" t="s">
        <v>2650</v>
      </c>
      <c r="C662" t="s">
        <v>2647</v>
      </c>
      <c r="D662" t="s">
        <v>2648</v>
      </c>
      <c r="E662" t="s">
        <v>102</v>
      </c>
      <c r="F662" t="s">
        <v>1351</v>
      </c>
      <c r="G662" t="s">
        <v>1478</v>
      </c>
      <c r="H662" t="s">
        <v>1843</v>
      </c>
      <c r="I662" t="s">
        <v>1699</v>
      </c>
      <c r="J662" t="s">
        <v>1505</v>
      </c>
      <c r="K662" t="s">
        <v>1862</v>
      </c>
      <c r="L662" t="s">
        <v>774</v>
      </c>
      <c r="M662" t="s">
        <v>775</v>
      </c>
      <c r="N662" t="s">
        <v>1470</v>
      </c>
      <c r="O662">
        <v>12.141299999999999</v>
      </c>
      <c r="P662">
        <v>27.337700000000002</v>
      </c>
      <c r="Q662" t="s">
        <v>1</v>
      </c>
      <c r="R662" t="s">
        <v>95</v>
      </c>
      <c r="U662">
        <v>7</v>
      </c>
      <c r="V662">
        <v>46</v>
      </c>
      <c r="AG662">
        <v>7</v>
      </c>
      <c r="AH662">
        <v>46</v>
      </c>
      <c r="AI662" t="s">
        <v>1346</v>
      </c>
      <c r="AJ662" t="s">
        <v>1372</v>
      </c>
      <c r="AK662" t="s">
        <v>1347</v>
      </c>
      <c r="AL662" t="s">
        <v>1698</v>
      </c>
      <c r="AO662" t="s">
        <v>1933</v>
      </c>
      <c r="AP662" t="s">
        <v>1745</v>
      </c>
      <c r="AQ662" t="s">
        <v>1471</v>
      </c>
      <c r="AR662" t="s">
        <v>1471</v>
      </c>
      <c r="AY662">
        <v>7</v>
      </c>
      <c r="AZ662">
        <v>0</v>
      </c>
      <c r="BA662">
        <v>1</v>
      </c>
      <c r="BB662">
        <v>2</v>
      </c>
      <c r="BC662">
        <v>1</v>
      </c>
      <c r="BD662">
        <v>5</v>
      </c>
      <c r="BE662">
        <v>6</v>
      </c>
      <c r="BF662">
        <v>15</v>
      </c>
      <c r="BG662">
        <v>10</v>
      </c>
      <c r="BH662">
        <v>3</v>
      </c>
      <c r="BI662">
        <v>3</v>
      </c>
      <c r="BJ662" t="s">
        <v>1334</v>
      </c>
      <c r="BK662" t="s">
        <v>2</v>
      </c>
      <c r="BL662" t="s">
        <v>5</v>
      </c>
      <c r="BM662" t="s">
        <v>3</v>
      </c>
      <c r="BN662" t="s">
        <v>3</v>
      </c>
      <c r="BO662" t="s">
        <v>1509</v>
      </c>
      <c r="BP662">
        <v>1190</v>
      </c>
      <c r="BQ662">
        <v>25</v>
      </c>
      <c r="BR662">
        <v>21</v>
      </c>
      <c r="BS662" t="s">
        <v>1351</v>
      </c>
      <c r="BT662" t="s">
        <v>1699</v>
      </c>
      <c r="BU662" t="s">
        <v>1843</v>
      </c>
      <c r="BV662" t="s">
        <v>1862</v>
      </c>
      <c r="BW662" t="s">
        <v>1818</v>
      </c>
      <c r="BX662" t="s">
        <v>2404</v>
      </c>
      <c r="BY662" s="44" t="str">
        <f t="shared" si="10"/>
        <v>Show location</v>
      </c>
    </row>
    <row r="663" spans="1:77" x14ac:dyDescent="0.3">
      <c r="A663" s="51" t="s">
        <v>1566</v>
      </c>
      <c r="B663" t="s">
        <v>2650</v>
      </c>
      <c r="C663" t="s">
        <v>2647</v>
      </c>
      <c r="D663" t="s">
        <v>2648</v>
      </c>
      <c r="E663" t="s">
        <v>102</v>
      </c>
      <c r="F663" t="s">
        <v>1351</v>
      </c>
      <c r="G663" t="s">
        <v>1478</v>
      </c>
      <c r="H663" t="s">
        <v>1843</v>
      </c>
      <c r="I663" t="s">
        <v>1699</v>
      </c>
      <c r="J663" t="s">
        <v>1505</v>
      </c>
      <c r="K663" t="s">
        <v>1862</v>
      </c>
      <c r="L663" t="s">
        <v>776</v>
      </c>
      <c r="M663" t="s">
        <v>777</v>
      </c>
      <c r="N663" t="s">
        <v>1470</v>
      </c>
      <c r="O663">
        <v>12.161178</v>
      </c>
      <c r="P663">
        <v>27.334009999999999</v>
      </c>
      <c r="Q663" t="s">
        <v>1</v>
      </c>
      <c r="R663" t="s">
        <v>1497</v>
      </c>
      <c r="U663">
        <v>98</v>
      </c>
      <c r="V663">
        <v>735</v>
      </c>
      <c r="AE663">
        <v>8</v>
      </c>
      <c r="AF663">
        <v>35</v>
      </c>
      <c r="AG663">
        <v>90</v>
      </c>
      <c r="AH663">
        <v>700</v>
      </c>
      <c r="AI663" t="s">
        <v>1346</v>
      </c>
      <c r="AJ663" t="s">
        <v>1372</v>
      </c>
      <c r="AK663" t="s">
        <v>1351</v>
      </c>
      <c r="AL663" t="s">
        <v>1699</v>
      </c>
      <c r="AM663" t="s">
        <v>1346</v>
      </c>
      <c r="AO663" t="s">
        <v>1745</v>
      </c>
      <c r="AP663" t="s">
        <v>1933</v>
      </c>
      <c r="AQ663" t="s">
        <v>1471</v>
      </c>
      <c r="AR663" t="s">
        <v>1471</v>
      </c>
      <c r="AY663">
        <v>98</v>
      </c>
      <c r="AZ663">
        <v>0</v>
      </c>
      <c r="BA663">
        <v>21</v>
      </c>
      <c r="BB663">
        <v>0</v>
      </c>
      <c r="BC663">
        <v>63</v>
      </c>
      <c r="BD663">
        <v>105</v>
      </c>
      <c r="BE663">
        <v>63</v>
      </c>
      <c r="BF663">
        <v>252</v>
      </c>
      <c r="BG663">
        <v>189</v>
      </c>
      <c r="BH663">
        <v>0</v>
      </c>
      <c r="BI663">
        <v>42</v>
      </c>
      <c r="BJ663" t="s">
        <v>1334</v>
      </c>
      <c r="BK663" t="s">
        <v>2</v>
      </c>
      <c r="BL663" t="s">
        <v>3</v>
      </c>
      <c r="BM663" t="s">
        <v>3</v>
      </c>
      <c r="BN663" t="s">
        <v>3</v>
      </c>
      <c r="BO663" t="s">
        <v>1480</v>
      </c>
      <c r="BP663">
        <v>1184</v>
      </c>
      <c r="BQ663">
        <v>357</v>
      </c>
      <c r="BR663">
        <v>378</v>
      </c>
      <c r="BS663" t="s">
        <v>1351</v>
      </c>
      <c r="BT663" t="s">
        <v>1699</v>
      </c>
      <c r="BU663" t="s">
        <v>1843</v>
      </c>
      <c r="BV663" t="s">
        <v>1862</v>
      </c>
      <c r="BW663" t="s">
        <v>1818</v>
      </c>
      <c r="BX663" t="s">
        <v>2384</v>
      </c>
      <c r="BY663" s="44" t="str">
        <f t="shared" si="10"/>
        <v>Show location</v>
      </c>
    </row>
    <row r="664" spans="1:77" x14ac:dyDescent="0.3">
      <c r="A664" s="51" t="s">
        <v>1573</v>
      </c>
      <c r="B664" t="s">
        <v>2650</v>
      </c>
      <c r="C664" t="s">
        <v>2647</v>
      </c>
      <c r="D664" t="s">
        <v>2648</v>
      </c>
      <c r="E664" t="s">
        <v>102</v>
      </c>
      <c r="F664" t="s">
        <v>1351</v>
      </c>
      <c r="G664" t="s">
        <v>1478</v>
      </c>
      <c r="H664" t="s">
        <v>1843</v>
      </c>
      <c r="I664" t="s">
        <v>1699</v>
      </c>
      <c r="J664" t="s">
        <v>1505</v>
      </c>
      <c r="K664" t="s">
        <v>1862</v>
      </c>
      <c r="L664" t="s">
        <v>778</v>
      </c>
      <c r="M664" t="s">
        <v>779</v>
      </c>
      <c r="N664" t="s">
        <v>1470</v>
      </c>
      <c r="O664">
        <v>12.16164</v>
      </c>
      <c r="P664">
        <v>27.321770000000001</v>
      </c>
      <c r="Q664" t="s">
        <v>1</v>
      </c>
      <c r="R664" t="s">
        <v>95</v>
      </c>
      <c r="U664">
        <v>103</v>
      </c>
      <c r="V664">
        <v>825</v>
      </c>
      <c r="AG664">
        <v>103</v>
      </c>
      <c r="AH664">
        <v>825</v>
      </c>
      <c r="AI664" t="s">
        <v>1346</v>
      </c>
      <c r="AJ664" t="s">
        <v>1372</v>
      </c>
      <c r="AK664" t="s">
        <v>1347</v>
      </c>
      <c r="AL664" t="s">
        <v>1698</v>
      </c>
      <c r="AO664" t="s">
        <v>1933</v>
      </c>
      <c r="AP664" t="s">
        <v>1745</v>
      </c>
      <c r="AQ664" t="s">
        <v>1471</v>
      </c>
      <c r="AR664" t="s">
        <v>1471</v>
      </c>
      <c r="AY664">
        <v>103</v>
      </c>
      <c r="AZ664">
        <v>0</v>
      </c>
      <c r="BA664">
        <v>0</v>
      </c>
      <c r="BB664">
        <v>59</v>
      </c>
      <c r="BC664">
        <v>59</v>
      </c>
      <c r="BD664">
        <v>79</v>
      </c>
      <c r="BE664">
        <v>57</v>
      </c>
      <c r="BF664">
        <v>246</v>
      </c>
      <c r="BG664">
        <v>295</v>
      </c>
      <c r="BH664">
        <v>10</v>
      </c>
      <c r="BI664">
        <v>20</v>
      </c>
      <c r="BJ664" t="s">
        <v>1334</v>
      </c>
      <c r="BK664" t="s">
        <v>2</v>
      </c>
      <c r="BL664" t="s">
        <v>3</v>
      </c>
      <c r="BM664" t="s">
        <v>3</v>
      </c>
      <c r="BN664" t="s">
        <v>3</v>
      </c>
      <c r="BO664" t="s">
        <v>1509</v>
      </c>
      <c r="BP664">
        <v>1195</v>
      </c>
      <c r="BQ664">
        <v>394</v>
      </c>
      <c r="BR664">
        <v>431</v>
      </c>
      <c r="BS664" t="s">
        <v>1351</v>
      </c>
      <c r="BT664" t="s">
        <v>1699</v>
      </c>
      <c r="BU664" t="s">
        <v>1843</v>
      </c>
      <c r="BV664" t="s">
        <v>1862</v>
      </c>
      <c r="BW664" t="s">
        <v>1818</v>
      </c>
      <c r="BX664" t="s">
        <v>2395</v>
      </c>
      <c r="BY664" s="44" t="str">
        <f t="shared" si="10"/>
        <v>Show location</v>
      </c>
    </row>
    <row r="665" spans="1:77" x14ac:dyDescent="0.3">
      <c r="A665" s="51" t="s">
        <v>1496</v>
      </c>
      <c r="B665" t="s">
        <v>2650</v>
      </c>
      <c r="C665" t="s">
        <v>2647</v>
      </c>
      <c r="D665" t="s">
        <v>2648</v>
      </c>
      <c r="E665" t="s">
        <v>102</v>
      </c>
      <c r="F665" t="s">
        <v>1351</v>
      </c>
      <c r="G665" t="s">
        <v>1478</v>
      </c>
      <c r="H665" t="s">
        <v>1843</v>
      </c>
      <c r="I665" t="s">
        <v>1699</v>
      </c>
      <c r="J665" t="s">
        <v>1505</v>
      </c>
      <c r="K665" t="s">
        <v>1862</v>
      </c>
      <c r="L665" t="s">
        <v>1288</v>
      </c>
      <c r="M665" t="s">
        <v>780</v>
      </c>
      <c r="N665" t="s">
        <v>1470</v>
      </c>
      <c r="O665">
        <v>12.061400000000001</v>
      </c>
      <c r="P665">
        <v>27.135200000000001</v>
      </c>
      <c r="Q665" t="s">
        <v>1</v>
      </c>
      <c r="R665" t="s">
        <v>95</v>
      </c>
      <c r="S665">
        <v>40</v>
      </c>
      <c r="T665">
        <v>200</v>
      </c>
      <c r="U665">
        <v>45</v>
      </c>
      <c r="V665">
        <v>260</v>
      </c>
      <c r="Y665">
        <v>45</v>
      </c>
      <c r="Z665">
        <v>260</v>
      </c>
      <c r="AI665" t="s">
        <v>1347</v>
      </c>
      <c r="AJ665" t="s">
        <v>1698</v>
      </c>
      <c r="AK665" t="s">
        <v>1346</v>
      </c>
      <c r="AL665" t="s">
        <v>1372</v>
      </c>
      <c r="AO665" t="s">
        <v>1933</v>
      </c>
      <c r="AP665" t="s">
        <v>1745</v>
      </c>
      <c r="AQ665" t="s">
        <v>1946</v>
      </c>
      <c r="AR665" t="s">
        <v>1471</v>
      </c>
      <c r="AT665">
        <v>45</v>
      </c>
      <c r="AZ665">
        <v>7</v>
      </c>
      <c r="BA665">
        <v>13</v>
      </c>
      <c r="BB665">
        <v>25</v>
      </c>
      <c r="BC665">
        <v>20</v>
      </c>
      <c r="BD665">
        <v>10</v>
      </c>
      <c r="BE665">
        <v>15</v>
      </c>
      <c r="BF665">
        <v>90</v>
      </c>
      <c r="BG665">
        <v>76</v>
      </c>
      <c r="BH665">
        <v>2</v>
      </c>
      <c r="BI665">
        <v>2</v>
      </c>
      <c r="BJ665" t="s">
        <v>1334</v>
      </c>
      <c r="BK665" t="s">
        <v>2</v>
      </c>
      <c r="BL665" t="s">
        <v>5</v>
      </c>
      <c r="BM665" t="s">
        <v>5</v>
      </c>
      <c r="BN665" t="s">
        <v>5</v>
      </c>
      <c r="BO665" t="s">
        <v>1472</v>
      </c>
      <c r="BP665">
        <v>473</v>
      </c>
      <c r="BQ665">
        <v>134</v>
      </c>
      <c r="BR665">
        <v>126</v>
      </c>
      <c r="BS665" t="s">
        <v>1351</v>
      </c>
      <c r="BT665" t="s">
        <v>1699</v>
      </c>
      <c r="BU665" t="s">
        <v>1843</v>
      </c>
      <c r="BV665" t="s">
        <v>1862</v>
      </c>
      <c r="BW665" t="s">
        <v>1818</v>
      </c>
      <c r="BX665" t="s">
        <v>2029</v>
      </c>
      <c r="BY665" s="44" t="str">
        <f t="shared" si="10"/>
        <v>Show location</v>
      </c>
    </row>
    <row r="666" spans="1:77" x14ac:dyDescent="0.3">
      <c r="A666" s="51" t="s">
        <v>1573</v>
      </c>
      <c r="B666" t="s">
        <v>2650</v>
      </c>
      <c r="C666" t="s">
        <v>2647</v>
      </c>
      <c r="D666" t="s">
        <v>2648</v>
      </c>
      <c r="E666" t="s">
        <v>102</v>
      </c>
      <c r="F666" t="s">
        <v>1351</v>
      </c>
      <c r="G666" t="s">
        <v>1478</v>
      </c>
      <c r="H666" t="s">
        <v>1843</v>
      </c>
      <c r="I666" t="s">
        <v>1699</v>
      </c>
      <c r="J666" t="s">
        <v>1505</v>
      </c>
      <c r="K666" t="s">
        <v>1862</v>
      </c>
      <c r="L666" t="s">
        <v>1242</v>
      </c>
      <c r="M666" t="s">
        <v>781</v>
      </c>
      <c r="N666" t="s">
        <v>1470</v>
      </c>
      <c r="O666">
        <v>12.415749999999999</v>
      </c>
      <c r="P666">
        <v>27.33661</v>
      </c>
      <c r="Q666" t="s">
        <v>1</v>
      </c>
      <c r="R666" t="s">
        <v>95</v>
      </c>
      <c r="U666">
        <v>110</v>
      </c>
      <c r="V666">
        <v>444</v>
      </c>
      <c r="AG666">
        <v>110</v>
      </c>
      <c r="AH666">
        <v>444</v>
      </c>
      <c r="AI666" t="s">
        <v>1346</v>
      </c>
      <c r="AJ666" t="s">
        <v>1372</v>
      </c>
      <c r="AK666" t="s">
        <v>1347</v>
      </c>
      <c r="AL666" t="s">
        <v>1698</v>
      </c>
      <c r="AM666" t="s">
        <v>1346</v>
      </c>
      <c r="AN666" t="s">
        <v>1672</v>
      </c>
      <c r="AO666" t="s">
        <v>1933</v>
      </c>
      <c r="AP666" t="s">
        <v>1745</v>
      </c>
      <c r="AQ666" t="s">
        <v>1471</v>
      </c>
      <c r="AR666" t="s">
        <v>1471</v>
      </c>
      <c r="AY666">
        <v>110</v>
      </c>
      <c r="AZ666">
        <v>5</v>
      </c>
      <c r="BA666">
        <v>11</v>
      </c>
      <c r="BB666">
        <v>27</v>
      </c>
      <c r="BC666">
        <v>33</v>
      </c>
      <c r="BD666">
        <v>55</v>
      </c>
      <c r="BE666">
        <v>28</v>
      </c>
      <c r="BF666">
        <v>137</v>
      </c>
      <c r="BG666">
        <v>121</v>
      </c>
      <c r="BH666">
        <v>16</v>
      </c>
      <c r="BI666">
        <v>11</v>
      </c>
      <c r="BJ666" t="s">
        <v>1334</v>
      </c>
      <c r="BK666" t="s">
        <v>2</v>
      </c>
      <c r="BL666" t="s">
        <v>5</v>
      </c>
      <c r="BM666" t="s">
        <v>3</v>
      </c>
      <c r="BN666" t="s">
        <v>3</v>
      </c>
      <c r="BO666" t="s">
        <v>1480</v>
      </c>
      <c r="BP666">
        <v>1191</v>
      </c>
      <c r="BQ666">
        <v>240</v>
      </c>
      <c r="BR666">
        <v>204</v>
      </c>
      <c r="BS666" t="s">
        <v>1351</v>
      </c>
      <c r="BT666" t="s">
        <v>1699</v>
      </c>
      <c r="BU666" t="s">
        <v>1843</v>
      </c>
      <c r="BV666" t="s">
        <v>1862</v>
      </c>
      <c r="BW666" t="s">
        <v>1818</v>
      </c>
      <c r="BX666" t="s">
        <v>2396</v>
      </c>
      <c r="BY666" s="44" t="str">
        <f t="shared" si="10"/>
        <v>Show location</v>
      </c>
    </row>
    <row r="667" spans="1:77" x14ac:dyDescent="0.3">
      <c r="A667" s="51" t="s">
        <v>1573</v>
      </c>
      <c r="B667" t="s">
        <v>2650</v>
      </c>
      <c r="C667" t="s">
        <v>2647</v>
      </c>
      <c r="D667" t="s">
        <v>2648</v>
      </c>
      <c r="E667" t="s">
        <v>102</v>
      </c>
      <c r="F667" t="s">
        <v>1351</v>
      </c>
      <c r="G667" t="s">
        <v>1478</v>
      </c>
      <c r="H667" t="s">
        <v>1843</v>
      </c>
      <c r="I667" t="s">
        <v>1699</v>
      </c>
      <c r="J667" t="s">
        <v>1505</v>
      </c>
      <c r="K667" t="s">
        <v>1862</v>
      </c>
      <c r="L667" t="s">
        <v>1289</v>
      </c>
      <c r="M667" t="s">
        <v>782</v>
      </c>
      <c r="N667" t="s">
        <v>1470</v>
      </c>
      <c r="O667">
        <v>12.15363</v>
      </c>
      <c r="P667">
        <v>27.541810000000002</v>
      </c>
      <c r="Q667" t="s">
        <v>1</v>
      </c>
      <c r="R667" t="s">
        <v>95</v>
      </c>
      <c r="S667">
        <v>7</v>
      </c>
      <c r="T667">
        <v>57</v>
      </c>
      <c r="U667">
        <v>9</v>
      </c>
      <c r="V667">
        <v>61</v>
      </c>
      <c r="Y667">
        <v>9</v>
      </c>
      <c r="Z667">
        <v>61</v>
      </c>
      <c r="AI667" t="s">
        <v>1347</v>
      </c>
      <c r="AJ667" t="s">
        <v>1370</v>
      </c>
      <c r="AK667" t="s">
        <v>1346</v>
      </c>
      <c r="AL667" t="s">
        <v>1372</v>
      </c>
      <c r="AO667" t="s">
        <v>1933</v>
      </c>
      <c r="AP667" t="s">
        <v>1745</v>
      </c>
      <c r="AQ667" t="s">
        <v>1471</v>
      </c>
      <c r="AR667" t="s">
        <v>1471</v>
      </c>
      <c r="AY667">
        <v>9</v>
      </c>
      <c r="AZ667">
        <v>1</v>
      </c>
      <c r="BA667">
        <v>1</v>
      </c>
      <c r="BB667">
        <v>2</v>
      </c>
      <c r="BC667">
        <v>5</v>
      </c>
      <c r="BD667">
        <v>7</v>
      </c>
      <c r="BE667">
        <v>10</v>
      </c>
      <c r="BF667">
        <v>17</v>
      </c>
      <c r="BG667">
        <v>14</v>
      </c>
      <c r="BH667">
        <v>3</v>
      </c>
      <c r="BI667">
        <v>1</v>
      </c>
      <c r="BJ667" t="s">
        <v>1334</v>
      </c>
      <c r="BK667" t="s">
        <v>2</v>
      </c>
      <c r="BL667" t="s">
        <v>5</v>
      </c>
      <c r="BM667" t="s">
        <v>3</v>
      </c>
      <c r="BN667" t="s">
        <v>3</v>
      </c>
      <c r="BO667" t="s">
        <v>1509</v>
      </c>
      <c r="BP667">
        <v>1189</v>
      </c>
      <c r="BQ667">
        <v>30</v>
      </c>
      <c r="BR667">
        <v>31</v>
      </c>
      <c r="BS667" t="s">
        <v>1351</v>
      </c>
      <c r="BT667" t="s">
        <v>1699</v>
      </c>
      <c r="BU667" t="s">
        <v>1843</v>
      </c>
      <c r="BV667" t="s">
        <v>1862</v>
      </c>
      <c r="BW667" t="s">
        <v>1818</v>
      </c>
      <c r="BX667" t="s">
        <v>2397</v>
      </c>
      <c r="BY667" s="44" t="str">
        <f t="shared" si="10"/>
        <v>Show location</v>
      </c>
    </row>
    <row r="668" spans="1:77" x14ac:dyDescent="0.3">
      <c r="A668" s="51" t="s">
        <v>1565</v>
      </c>
      <c r="B668" t="s">
        <v>2650</v>
      </c>
      <c r="C668" t="s">
        <v>2647</v>
      </c>
      <c r="D668" t="s">
        <v>2648</v>
      </c>
      <c r="E668" t="s">
        <v>102</v>
      </c>
      <c r="F668" t="s">
        <v>1351</v>
      </c>
      <c r="G668" t="s">
        <v>1478</v>
      </c>
      <c r="H668" t="s">
        <v>1843</v>
      </c>
      <c r="I668" t="s">
        <v>1699</v>
      </c>
      <c r="J668" t="s">
        <v>1505</v>
      </c>
      <c r="K668" t="s">
        <v>1862</v>
      </c>
      <c r="L668" t="s">
        <v>1290</v>
      </c>
      <c r="M668" t="s">
        <v>783</v>
      </c>
      <c r="N668" t="s">
        <v>1470</v>
      </c>
      <c r="O668">
        <v>12.200340000000001</v>
      </c>
      <c r="P668">
        <v>27.696570000000001</v>
      </c>
      <c r="Q668" t="s">
        <v>1</v>
      </c>
      <c r="R668" t="s">
        <v>95</v>
      </c>
      <c r="U668">
        <v>3</v>
      </c>
      <c r="V668">
        <v>16</v>
      </c>
      <c r="AG668">
        <v>3</v>
      </c>
      <c r="AH668">
        <v>16</v>
      </c>
      <c r="AI668" t="s">
        <v>1346</v>
      </c>
      <c r="AJ668" t="s">
        <v>1372</v>
      </c>
      <c r="AK668" t="s">
        <v>1347</v>
      </c>
      <c r="AL668" t="s">
        <v>1698</v>
      </c>
      <c r="AO668" t="s">
        <v>1933</v>
      </c>
      <c r="AP668" t="s">
        <v>1745</v>
      </c>
      <c r="AQ668" t="s">
        <v>1471</v>
      </c>
      <c r="AR668" t="s">
        <v>1471</v>
      </c>
      <c r="AY668">
        <v>3</v>
      </c>
      <c r="AZ668">
        <v>0</v>
      </c>
      <c r="BA668">
        <v>1</v>
      </c>
      <c r="BB668">
        <v>2</v>
      </c>
      <c r="BC668">
        <v>2</v>
      </c>
      <c r="BD668">
        <v>3</v>
      </c>
      <c r="BE668">
        <v>3</v>
      </c>
      <c r="BF668">
        <v>2</v>
      </c>
      <c r="BG668">
        <v>3</v>
      </c>
      <c r="BH668">
        <v>0</v>
      </c>
      <c r="BI668">
        <v>0</v>
      </c>
      <c r="BJ668" t="s">
        <v>1334</v>
      </c>
      <c r="BK668" t="s">
        <v>42</v>
      </c>
      <c r="BL668" t="s">
        <v>5</v>
      </c>
      <c r="BM668" t="s">
        <v>5</v>
      </c>
      <c r="BN668" t="s">
        <v>3</v>
      </c>
      <c r="BO668" t="s">
        <v>1509</v>
      </c>
      <c r="BP668">
        <v>1182</v>
      </c>
      <c r="BQ668">
        <v>7</v>
      </c>
      <c r="BR668">
        <v>9</v>
      </c>
      <c r="BS668" t="s">
        <v>1351</v>
      </c>
      <c r="BT668" t="s">
        <v>1699</v>
      </c>
      <c r="BU668" t="s">
        <v>1843</v>
      </c>
      <c r="BV668" t="s">
        <v>1862</v>
      </c>
      <c r="BW668" t="s">
        <v>1818</v>
      </c>
      <c r="BX668" t="s">
        <v>2370</v>
      </c>
      <c r="BY668" s="44" t="str">
        <f t="shared" si="10"/>
        <v>Show location</v>
      </c>
    </row>
    <row r="669" spans="1:77" x14ac:dyDescent="0.3">
      <c r="A669" s="51" t="s">
        <v>1532</v>
      </c>
      <c r="B669" t="s">
        <v>2650</v>
      </c>
      <c r="C669" t="s">
        <v>2647</v>
      </c>
      <c r="D669" t="s">
        <v>2648</v>
      </c>
      <c r="E669" t="s">
        <v>102</v>
      </c>
      <c r="F669" t="s">
        <v>1351</v>
      </c>
      <c r="G669" t="s">
        <v>1478</v>
      </c>
      <c r="H669" t="s">
        <v>1843</v>
      </c>
      <c r="I669" t="s">
        <v>1699</v>
      </c>
      <c r="J669" t="s">
        <v>1505</v>
      </c>
      <c r="K669" t="s">
        <v>1862</v>
      </c>
      <c r="L669" t="s">
        <v>1291</v>
      </c>
      <c r="M669" t="s">
        <v>784</v>
      </c>
      <c r="N669" t="s">
        <v>1470</v>
      </c>
      <c r="O669">
        <v>12.12303</v>
      </c>
      <c r="P669">
        <v>27.110849999999999</v>
      </c>
      <c r="Q669" t="s">
        <v>1</v>
      </c>
      <c r="R669" t="s">
        <v>95</v>
      </c>
      <c r="S669">
        <v>100</v>
      </c>
      <c r="T669">
        <v>800</v>
      </c>
      <c r="U669">
        <v>45</v>
      </c>
      <c r="V669">
        <v>245</v>
      </c>
      <c r="W669">
        <v>43</v>
      </c>
      <c r="X669">
        <v>239</v>
      </c>
      <c r="AE669">
        <v>2</v>
      </c>
      <c r="AF669">
        <v>6</v>
      </c>
      <c r="AI669" t="s">
        <v>1347</v>
      </c>
      <c r="AK669" t="s">
        <v>1346</v>
      </c>
      <c r="AO669" t="s">
        <v>1933</v>
      </c>
      <c r="AP669" t="s">
        <v>1745</v>
      </c>
      <c r="AQ669" t="s">
        <v>1471</v>
      </c>
      <c r="AR669" t="s">
        <v>1471</v>
      </c>
      <c r="AT669">
        <v>45</v>
      </c>
      <c r="AZ669">
        <v>0</v>
      </c>
      <c r="BA669">
        <v>4</v>
      </c>
      <c r="BB669">
        <v>6</v>
      </c>
      <c r="BC669">
        <v>2</v>
      </c>
      <c r="BD669">
        <v>13</v>
      </c>
      <c r="BE669">
        <v>24</v>
      </c>
      <c r="BF669">
        <v>96</v>
      </c>
      <c r="BG669">
        <v>85</v>
      </c>
      <c r="BH669">
        <v>9</v>
      </c>
      <c r="BI669">
        <v>6</v>
      </c>
      <c r="BJ669" t="s">
        <v>1334</v>
      </c>
      <c r="BK669" t="s">
        <v>2</v>
      </c>
      <c r="BL669" t="s">
        <v>5</v>
      </c>
      <c r="BM669" t="s">
        <v>7</v>
      </c>
      <c r="BN669" t="s">
        <v>5</v>
      </c>
      <c r="BO669" t="s">
        <v>1509</v>
      </c>
      <c r="BP669">
        <v>575</v>
      </c>
      <c r="BQ669">
        <v>124</v>
      </c>
      <c r="BR669">
        <v>121</v>
      </c>
      <c r="BS669" t="s">
        <v>1351</v>
      </c>
      <c r="BT669" t="s">
        <v>1699</v>
      </c>
      <c r="BU669" t="s">
        <v>1843</v>
      </c>
      <c r="BV669" t="s">
        <v>1862</v>
      </c>
      <c r="BW669" t="s">
        <v>1818</v>
      </c>
      <c r="BX669" t="s">
        <v>2244</v>
      </c>
      <c r="BY669" s="44" t="str">
        <f t="shared" si="10"/>
        <v>Show location</v>
      </c>
    </row>
    <row r="670" spans="1:77" x14ac:dyDescent="0.3">
      <c r="A670" s="51" t="s">
        <v>1518</v>
      </c>
      <c r="B670" t="s">
        <v>2650</v>
      </c>
      <c r="C670" t="s">
        <v>2647</v>
      </c>
      <c r="D670" t="s">
        <v>2648</v>
      </c>
      <c r="E670" t="s">
        <v>102</v>
      </c>
      <c r="F670" t="s">
        <v>1351</v>
      </c>
      <c r="G670" t="s">
        <v>1478</v>
      </c>
      <c r="H670" t="s">
        <v>1843</v>
      </c>
      <c r="I670" t="s">
        <v>1693</v>
      </c>
      <c r="J670" t="s">
        <v>1479</v>
      </c>
      <c r="K670" t="s">
        <v>1850</v>
      </c>
      <c r="L670" t="s">
        <v>1292</v>
      </c>
      <c r="M670" t="s">
        <v>785</v>
      </c>
      <c r="N670" t="s">
        <v>1470</v>
      </c>
      <c r="O670">
        <v>10.37936</v>
      </c>
      <c r="P670">
        <v>29.123609999999999</v>
      </c>
      <c r="Q670" t="s">
        <v>1</v>
      </c>
      <c r="R670" t="s">
        <v>95</v>
      </c>
      <c r="S670">
        <v>66</v>
      </c>
      <c r="T670">
        <v>446</v>
      </c>
      <c r="U670">
        <v>66</v>
      </c>
      <c r="V670">
        <v>446</v>
      </c>
      <c r="AA670">
        <v>66</v>
      </c>
      <c r="AB670">
        <v>446</v>
      </c>
      <c r="AI670" t="s">
        <v>1351</v>
      </c>
      <c r="AJ670" t="s">
        <v>1693</v>
      </c>
      <c r="AK670" t="s">
        <v>1351</v>
      </c>
      <c r="AL670" t="s">
        <v>1696</v>
      </c>
      <c r="AO670" t="s">
        <v>1933</v>
      </c>
      <c r="AP670" t="s">
        <v>1471</v>
      </c>
      <c r="AQ670" t="s">
        <v>1471</v>
      </c>
      <c r="AR670" t="s">
        <v>1471</v>
      </c>
      <c r="AY670">
        <v>66</v>
      </c>
      <c r="AZ670">
        <v>50</v>
      </c>
      <c r="BA670">
        <v>0</v>
      </c>
      <c r="BB670">
        <v>0</v>
      </c>
      <c r="BC670">
        <v>99</v>
      </c>
      <c r="BD670">
        <v>50</v>
      </c>
      <c r="BE670">
        <v>-2</v>
      </c>
      <c r="BF670">
        <v>149</v>
      </c>
      <c r="BG670">
        <v>50</v>
      </c>
      <c r="BH670">
        <v>0</v>
      </c>
      <c r="BI670">
        <v>50</v>
      </c>
      <c r="BJ670" t="s">
        <v>1334</v>
      </c>
      <c r="BK670" t="s">
        <v>2</v>
      </c>
      <c r="BL670" t="s">
        <v>5</v>
      </c>
      <c r="BM670" t="s">
        <v>4</v>
      </c>
      <c r="BN670" t="s">
        <v>5</v>
      </c>
      <c r="BO670" t="s">
        <v>1480</v>
      </c>
      <c r="BP670">
        <v>462</v>
      </c>
      <c r="BQ670">
        <v>249</v>
      </c>
      <c r="BR670">
        <v>197</v>
      </c>
      <c r="BS670" t="s">
        <v>1351</v>
      </c>
      <c r="BT670" t="s">
        <v>1693</v>
      </c>
      <c r="BU670" t="s">
        <v>1843</v>
      </c>
      <c r="BV670" t="s">
        <v>1850</v>
      </c>
      <c r="BW670" t="s">
        <v>1818</v>
      </c>
      <c r="BX670" t="s">
        <v>2164</v>
      </c>
      <c r="BY670" s="44" t="str">
        <f t="shared" si="10"/>
        <v>Show location</v>
      </c>
    </row>
    <row r="671" spans="1:77" x14ac:dyDescent="0.3">
      <c r="A671" s="51" t="s">
        <v>1494</v>
      </c>
      <c r="B671" t="s">
        <v>2650</v>
      </c>
      <c r="C671" t="s">
        <v>2647</v>
      </c>
      <c r="D671" t="s">
        <v>2648</v>
      </c>
      <c r="E671" t="s">
        <v>102</v>
      </c>
      <c r="F671" t="s">
        <v>1351</v>
      </c>
      <c r="G671" t="s">
        <v>1478</v>
      </c>
      <c r="H671" t="s">
        <v>1843</v>
      </c>
      <c r="I671" t="s">
        <v>1693</v>
      </c>
      <c r="J671" t="s">
        <v>1479</v>
      </c>
      <c r="K671" t="s">
        <v>1850</v>
      </c>
      <c r="L671" t="s">
        <v>1293</v>
      </c>
      <c r="M671" t="s">
        <v>786</v>
      </c>
      <c r="N671" t="s">
        <v>1470</v>
      </c>
      <c r="O671">
        <v>11.02726</v>
      </c>
      <c r="P671">
        <v>29.28201</v>
      </c>
      <c r="Q671" t="s">
        <v>1</v>
      </c>
      <c r="R671" t="s">
        <v>95</v>
      </c>
      <c r="S671">
        <v>16</v>
      </c>
      <c r="T671">
        <v>98</v>
      </c>
      <c r="U671">
        <v>2</v>
      </c>
      <c r="V671">
        <v>6</v>
      </c>
      <c r="AE671">
        <v>2</v>
      </c>
      <c r="AF671">
        <v>6</v>
      </c>
      <c r="AI671" t="s">
        <v>1350</v>
      </c>
      <c r="AO671" t="s">
        <v>1745</v>
      </c>
      <c r="AP671" t="s">
        <v>1933</v>
      </c>
      <c r="AQ671" t="s">
        <v>1934</v>
      </c>
      <c r="AR671" t="s">
        <v>1471</v>
      </c>
      <c r="AY671">
        <v>2</v>
      </c>
      <c r="AZ671">
        <v>1</v>
      </c>
      <c r="BA671">
        <v>1</v>
      </c>
      <c r="BB671">
        <v>0</v>
      </c>
      <c r="BC671">
        <v>0</v>
      </c>
      <c r="BD671">
        <v>0</v>
      </c>
      <c r="BE671">
        <v>2</v>
      </c>
      <c r="BF671">
        <v>2</v>
      </c>
      <c r="BG671">
        <v>0</v>
      </c>
      <c r="BH671">
        <v>0</v>
      </c>
      <c r="BI671">
        <v>0</v>
      </c>
      <c r="BJ671" t="s">
        <v>1676</v>
      </c>
      <c r="BK671" t="s">
        <v>2</v>
      </c>
      <c r="BL671" t="s">
        <v>3</v>
      </c>
      <c r="BM671" t="s">
        <v>3</v>
      </c>
      <c r="BN671" t="s">
        <v>3</v>
      </c>
      <c r="BO671" t="s">
        <v>1480</v>
      </c>
      <c r="BP671">
        <v>435</v>
      </c>
      <c r="BQ671">
        <v>3</v>
      </c>
      <c r="BR671">
        <v>3</v>
      </c>
      <c r="BS671" t="s">
        <v>1351</v>
      </c>
      <c r="BT671" t="s">
        <v>1693</v>
      </c>
      <c r="BU671" t="s">
        <v>1843</v>
      </c>
      <c r="BV671" t="s">
        <v>1850</v>
      </c>
      <c r="BW671" t="s">
        <v>1818</v>
      </c>
      <c r="BX671" t="s">
        <v>2108</v>
      </c>
      <c r="BY671" s="44" t="str">
        <f t="shared" si="10"/>
        <v>Show location</v>
      </c>
    </row>
    <row r="672" spans="1:77" x14ac:dyDescent="0.3">
      <c r="A672" s="51" t="s">
        <v>1481</v>
      </c>
      <c r="B672" t="s">
        <v>2650</v>
      </c>
      <c r="C672" t="s">
        <v>2647</v>
      </c>
      <c r="D672" t="s">
        <v>2648</v>
      </c>
      <c r="E672" t="s">
        <v>102</v>
      </c>
      <c r="F672" t="s">
        <v>1351</v>
      </c>
      <c r="G672" t="s">
        <v>1478</v>
      </c>
      <c r="H672" t="s">
        <v>1843</v>
      </c>
      <c r="I672" t="s">
        <v>1693</v>
      </c>
      <c r="J672" t="s">
        <v>1479</v>
      </c>
      <c r="K672" t="s">
        <v>1850</v>
      </c>
      <c r="L672" t="s">
        <v>1294</v>
      </c>
      <c r="M672" t="s">
        <v>787</v>
      </c>
      <c r="N672" t="s">
        <v>1470</v>
      </c>
      <c r="O672">
        <v>11.08235</v>
      </c>
      <c r="P672">
        <v>29.31466</v>
      </c>
      <c r="Q672" t="s">
        <v>1</v>
      </c>
      <c r="R672" t="s">
        <v>2612</v>
      </c>
      <c r="S672">
        <v>18</v>
      </c>
      <c r="T672">
        <v>102</v>
      </c>
      <c r="U672">
        <v>19</v>
      </c>
      <c r="V672">
        <v>99</v>
      </c>
      <c r="AE672">
        <v>19</v>
      </c>
      <c r="AF672">
        <v>99</v>
      </c>
      <c r="AI672" t="s">
        <v>1351</v>
      </c>
      <c r="AJ672" t="s">
        <v>1693</v>
      </c>
      <c r="AO672" t="s">
        <v>1933</v>
      </c>
      <c r="AP672" t="s">
        <v>1745</v>
      </c>
      <c r="AQ672" t="s">
        <v>1934</v>
      </c>
      <c r="AR672" t="s">
        <v>1471</v>
      </c>
      <c r="AY672">
        <v>19</v>
      </c>
      <c r="AZ672">
        <v>4</v>
      </c>
      <c r="BA672">
        <v>1</v>
      </c>
      <c r="BB672">
        <v>4</v>
      </c>
      <c r="BC672">
        <v>2</v>
      </c>
      <c r="BD672">
        <v>10</v>
      </c>
      <c r="BE672">
        <v>8</v>
      </c>
      <c r="BF672">
        <v>30</v>
      </c>
      <c r="BG672">
        <v>30</v>
      </c>
      <c r="BH672">
        <v>7</v>
      </c>
      <c r="BI672">
        <v>3</v>
      </c>
      <c r="BJ672" t="s">
        <v>1676</v>
      </c>
      <c r="BK672" t="s">
        <v>2</v>
      </c>
      <c r="BL672" t="s">
        <v>5</v>
      </c>
      <c r="BM672" t="s">
        <v>5</v>
      </c>
      <c r="BN672" t="s">
        <v>5</v>
      </c>
      <c r="BO672" t="s">
        <v>1480</v>
      </c>
      <c r="BP672">
        <v>428</v>
      </c>
      <c r="BQ672">
        <v>55</v>
      </c>
      <c r="BR672">
        <v>44</v>
      </c>
      <c r="BS672" t="s">
        <v>1351</v>
      </c>
      <c r="BT672" t="s">
        <v>1693</v>
      </c>
      <c r="BU672" t="s">
        <v>1843</v>
      </c>
      <c r="BV672" t="s">
        <v>1850</v>
      </c>
      <c r="BW672" t="s">
        <v>1818</v>
      </c>
      <c r="BX672" t="s">
        <v>2007</v>
      </c>
      <c r="BY672" s="44" t="str">
        <f t="shared" si="10"/>
        <v>Show location</v>
      </c>
    </row>
    <row r="673" spans="1:77" x14ac:dyDescent="0.3">
      <c r="A673" s="51" t="s">
        <v>1477</v>
      </c>
      <c r="B673" t="s">
        <v>2650</v>
      </c>
      <c r="C673" t="s">
        <v>2647</v>
      </c>
      <c r="D673" t="s">
        <v>2648</v>
      </c>
      <c r="E673" t="s">
        <v>102</v>
      </c>
      <c r="F673" t="s">
        <v>1351</v>
      </c>
      <c r="G673" t="s">
        <v>1478</v>
      </c>
      <c r="H673" t="s">
        <v>1843</v>
      </c>
      <c r="I673" t="s">
        <v>1693</v>
      </c>
      <c r="J673" t="s">
        <v>1479</v>
      </c>
      <c r="K673" t="s">
        <v>1850</v>
      </c>
      <c r="L673" t="s">
        <v>1295</v>
      </c>
      <c r="M673" t="s">
        <v>788</v>
      </c>
      <c r="N673" t="s">
        <v>1470</v>
      </c>
      <c r="O673">
        <v>10.945080000000001</v>
      </c>
      <c r="P673">
        <v>28.891449999999999</v>
      </c>
      <c r="Q673" t="s">
        <v>1</v>
      </c>
      <c r="R673" t="s">
        <v>95</v>
      </c>
      <c r="S673">
        <v>100</v>
      </c>
      <c r="T673">
        <v>616</v>
      </c>
      <c r="U673">
        <v>20</v>
      </c>
      <c r="V673">
        <v>213</v>
      </c>
      <c r="AE673">
        <v>20</v>
      </c>
      <c r="AF673">
        <v>213</v>
      </c>
      <c r="AI673" t="s">
        <v>1351</v>
      </c>
      <c r="AJ673" t="s">
        <v>1401</v>
      </c>
      <c r="AO673" t="s">
        <v>1933</v>
      </c>
      <c r="AP673" t="s">
        <v>1471</v>
      </c>
      <c r="AQ673" t="s">
        <v>1471</v>
      </c>
      <c r="AR673" t="s">
        <v>1471</v>
      </c>
      <c r="AY673">
        <v>20</v>
      </c>
      <c r="AZ673">
        <v>24</v>
      </c>
      <c r="BA673">
        <v>0</v>
      </c>
      <c r="BB673">
        <v>0</v>
      </c>
      <c r="BC673">
        <v>24</v>
      </c>
      <c r="BD673">
        <v>47</v>
      </c>
      <c r="BE673">
        <v>23</v>
      </c>
      <c r="BF673">
        <v>24</v>
      </c>
      <c r="BG673">
        <v>71</v>
      </c>
      <c r="BH673">
        <v>0</v>
      </c>
      <c r="BI673">
        <v>0</v>
      </c>
      <c r="BJ673" t="s">
        <v>1334</v>
      </c>
      <c r="BK673" t="s">
        <v>2</v>
      </c>
      <c r="BL673" t="s">
        <v>5</v>
      </c>
      <c r="BM673" t="s">
        <v>3</v>
      </c>
      <c r="BN673" t="s">
        <v>3</v>
      </c>
      <c r="BO673" t="s">
        <v>1472</v>
      </c>
      <c r="BP673">
        <v>456</v>
      </c>
      <c r="BQ673">
        <v>95</v>
      </c>
      <c r="BR673">
        <v>118</v>
      </c>
      <c r="BS673" t="s">
        <v>1351</v>
      </c>
      <c r="BT673" t="s">
        <v>1693</v>
      </c>
      <c r="BU673" t="s">
        <v>1843</v>
      </c>
      <c r="BV673" t="s">
        <v>1850</v>
      </c>
      <c r="BW673" t="s">
        <v>1818</v>
      </c>
      <c r="BX673" t="s">
        <v>1989</v>
      </c>
      <c r="BY673" s="44" t="str">
        <f t="shared" si="10"/>
        <v>Show location</v>
      </c>
    </row>
    <row r="674" spans="1:77" x14ac:dyDescent="0.3">
      <c r="A674" s="51" t="s">
        <v>1487</v>
      </c>
      <c r="B674" t="s">
        <v>2650</v>
      </c>
      <c r="C674" t="s">
        <v>2647</v>
      </c>
      <c r="D674" t="s">
        <v>2648</v>
      </c>
      <c r="E674" t="s">
        <v>102</v>
      </c>
      <c r="F674" t="s">
        <v>1351</v>
      </c>
      <c r="G674" t="s">
        <v>1478</v>
      </c>
      <c r="H674" t="s">
        <v>1843</v>
      </c>
      <c r="I674" t="s">
        <v>1693</v>
      </c>
      <c r="J674" t="s">
        <v>1479</v>
      </c>
      <c r="K674" t="s">
        <v>1850</v>
      </c>
      <c r="L674" t="s">
        <v>1296</v>
      </c>
      <c r="M674" t="s">
        <v>789</v>
      </c>
      <c r="N674" t="s">
        <v>1470</v>
      </c>
      <c r="O674">
        <v>10.39293</v>
      </c>
      <c r="P674">
        <v>29.12246</v>
      </c>
      <c r="Q674" t="s">
        <v>1</v>
      </c>
      <c r="R674" t="s">
        <v>95</v>
      </c>
      <c r="S674">
        <v>9</v>
      </c>
      <c r="T674">
        <v>57</v>
      </c>
      <c r="U674">
        <v>9</v>
      </c>
      <c r="V674">
        <v>57</v>
      </c>
      <c r="Y674">
        <v>9</v>
      </c>
      <c r="Z674">
        <v>57</v>
      </c>
      <c r="AI674" t="s">
        <v>1351</v>
      </c>
      <c r="AJ674" t="s">
        <v>1696</v>
      </c>
      <c r="AO674" t="s">
        <v>1933</v>
      </c>
      <c r="AP674" t="s">
        <v>1471</v>
      </c>
      <c r="AQ674" t="s">
        <v>1471</v>
      </c>
      <c r="AR674" t="s">
        <v>1471</v>
      </c>
      <c r="AY674">
        <v>9</v>
      </c>
      <c r="AZ674">
        <v>0</v>
      </c>
      <c r="BA674">
        <v>0</v>
      </c>
      <c r="BB674">
        <v>6</v>
      </c>
      <c r="BC674">
        <v>6</v>
      </c>
      <c r="BD674">
        <v>11</v>
      </c>
      <c r="BE674">
        <v>17</v>
      </c>
      <c r="BF674">
        <v>6</v>
      </c>
      <c r="BG674">
        <v>11</v>
      </c>
      <c r="BH674">
        <v>0</v>
      </c>
      <c r="BI674">
        <v>0</v>
      </c>
      <c r="BJ674" t="s">
        <v>1334</v>
      </c>
      <c r="BK674" t="s">
        <v>2</v>
      </c>
      <c r="BL674" t="s">
        <v>5</v>
      </c>
      <c r="BM674" t="s">
        <v>4</v>
      </c>
      <c r="BN674" t="s">
        <v>7</v>
      </c>
      <c r="BO674" t="s">
        <v>1509</v>
      </c>
      <c r="BP674">
        <v>1556</v>
      </c>
      <c r="BQ674">
        <v>23</v>
      </c>
      <c r="BR674">
        <v>34</v>
      </c>
      <c r="BS674" t="s">
        <v>1351</v>
      </c>
      <c r="BT674" t="s">
        <v>1693</v>
      </c>
      <c r="BU674" t="s">
        <v>1843</v>
      </c>
      <c r="BV674" t="s">
        <v>1850</v>
      </c>
      <c r="BW674" t="s">
        <v>1829</v>
      </c>
      <c r="BX674" t="s">
        <v>2144</v>
      </c>
      <c r="BY674" s="44" t="str">
        <f t="shared" si="10"/>
        <v>Show location</v>
      </c>
    </row>
    <row r="675" spans="1:77" x14ac:dyDescent="0.3">
      <c r="A675" s="51" t="s">
        <v>1514</v>
      </c>
      <c r="B675" t="s">
        <v>2650</v>
      </c>
      <c r="C675" t="s">
        <v>2647</v>
      </c>
      <c r="D675" t="s">
        <v>2648</v>
      </c>
      <c r="E675" t="s">
        <v>102</v>
      </c>
      <c r="F675" t="s">
        <v>1351</v>
      </c>
      <c r="G675" t="s">
        <v>1478</v>
      </c>
      <c r="H675" t="s">
        <v>1843</v>
      </c>
      <c r="I675" t="s">
        <v>1693</v>
      </c>
      <c r="J675" t="s">
        <v>1479</v>
      </c>
      <c r="K675" t="s">
        <v>1850</v>
      </c>
      <c r="L675" t="s">
        <v>1297</v>
      </c>
      <c r="M675" t="s">
        <v>91</v>
      </c>
      <c r="N675" t="s">
        <v>1470</v>
      </c>
      <c r="O675">
        <v>10.263669999999999</v>
      </c>
      <c r="P675">
        <v>29.102979999999999</v>
      </c>
      <c r="Q675" t="s">
        <v>1</v>
      </c>
      <c r="R675" t="s">
        <v>2612</v>
      </c>
      <c r="S675">
        <v>64</v>
      </c>
      <c r="T675">
        <v>687</v>
      </c>
      <c r="U675">
        <v>154</v>
      </c>
      <c r="V675">
        <v>1053</v>
      </c>
      <c r="AA675">
        <v>89</v>
      </c>
      <c r="AB675">
        <v>598</v>
      </c>
      <c r="AE675">
        <v>65</v>
      </c>
      <c r="AF675">
        <v>455</v>
      </c>
      <c r="AI675" t="s">
        <v>1351</v>
      </c>
      <c r="AJ675" t="s">
        <v>1693</v>
      </c>
      <c r="AK675" t="s">
        <v>1351</v>
      </c>
      <c r="AL675" t="s">
        <v>1696</v>
      </c>
      <c r="AO675" t="s">
        <v>1933</v>
      </c>
      <c r="AP675" t="s">
        <v>1471</v>
      </c>
      <c r="AQ675" t="s">
        <v>1471</v>
      </c>
      <c r="AR675" t="s">
        <v>1471</v>
      </c>
      <c r="AY675">
        <v>154</v>
      </c>
      <c r="AZ675">
        <v>96</v>
      </c>
      <c r="BA675">
        <v>0</v>
      </c>
      <c r="BB675">
        <v>0</v>
      </c>
      <c r="BC675">
        <v>191</v>
      </c>
      <c r="BD675">
        <v>96</v>
      </c>
      <c r="BE675">
        <v>288</v>
      </c>
      <c r="BF675">
        <v>191</v>
      </c>
      <c r="BG675">
        <v>191</v>
      </c>
      <c r="BH675">
        <v>0</v>
      </c>
      <c r="BI675">
        <v>0</v>
      </c>
      <c r="BJ675" t="s">
        <v>1334</v>
      </c>
      <c r="BK675" t="s">
        <v>2</v>
      </c>
      <c r="BL675" t="s">
        <v>5</v>
      </c>
      <c r="BM675" t="s">
        <v>4</v>
      </c>
      <c r="BN675" t="s">
        <v>5</v>
      </c>
      <c r="BO675" t="s">
        <v>1480</v>
      </c>
      <c r="BP675">
        <v>461</v>
      </c>
      <c r="BQ675">
        <v>383</v>
      </c>
      <c r="BR675">
        <v>670</v>
      </c>
      <c r="BS675" t="s">
        <v>1351</v>
      </c>
      <c r="BT675" t="s">
        <v>1696</v>
      </c>
      <c r="BU675" t="s">
        <v>1843</v>
      </c>
      <c r="BV675" t="s">
        <v>1854</v>
      </c>
      <c r="BW675" t="s">
        <v>1818</v>
      </c>
      <c r="BX675" t="s">
        <v>2124</v>
      </c>
      <c r="BY675" s="44" t="str">
        <f t="shared" si="10"/>
        <v>Show location</v>
      </c>
    </row>
    <row r="676" spans="1:77" x14ac:dyDescent="0.3">
      <c r="A676" s="51" t="s">
        <v>1508</v>
      </c>
      <c r="B676" t="s">
        <v>2650</v>
      </c>
      <c r="C676" t="s">
        <v>2647</v>
      </c>
      <c r="D676" t="s">
        <v>2648</v>
      </c>
      <c r="E676" t="s">
        <v>102</v>
      </c>
      <c r="F676" t="s">
        <v>1351</v>
      </c>
      <c r="G676" t="s">
        <v>1478</v>
      </c>
      <c r="H676" t="s">
        <v>1843</v>
      </c>
      <c r="I676" t="s">
        <v>1693</v>
      </c>
      <c r="J676" t="s">
        <v>1479</v>
      </c>
      <c r="K676" t="s">
        <v>1850</v>
      </c>
      <c r="L676" t="s">
        <v>1298</v>
      </c>
      <c r="M676" t="s">
        <v>790</v>
      </c>
      <c r="N676" t="s">
        <v>1470</v>
      </c>
      <c r="O676">
        <v>10.788650000000001</v>
      </c>
      <c r="P676">
        <v>28.76484</v>
      </c>
      <c r="Q676" t="s">
        <v>1</v>
      </c>
      <c r="R676" t="s">
        <v>95</v>
      </c>
      <c r="S676">
        <v>48</v>
      </c>
      <c r="T676">
        <v>307</v>
      </c>
      <c r="U676">
        <v>4</v>
      </c>
      <c r="V676">
        <v>30</v>
      </c>
      <c r="Y676">
        <v>4</v>
      </c>
      <c r="Z676">
        <v>30</v>
      </c>
      <c r="AI676" t="s">
        <v>1350</v>
      </c>
      <c r="AJ676" t="s">
        <v>1795</v>
      </c>
      <c r="AO676" t="s">
        <v>1745</v>
      </c>
      <c r="AP676" t="s">
        <v>1471</v>
      </c>
      <c r="AQ676" t="s">
        <v>1471</v>
      </c>
      <c r="AR676" t="s">
        <v>1471</v>
      </c>
      <c r="AY676">
        <v>4</v>
      </c>
      <c r="AZ676">
        <v>3</v>
      </c>
      <c r="BA676">
        <v>0</v>
      </c>
      <c r="BB676">
        <v>0</v>
      </c>
      <c r="BC676">
        <v>5</v>
      </c>
      <c r="BD676">
        <v>3</v>
      </c>
      <c r="BE676">
        <v>9</v>
      </c>
      <c r="BF676">
        <v>5</v>
      </c>
      <c r="BG676">
        <v>5</v>
      </c>
      <c r="BH676">
        <v>0</v>
      </c>
      <c r="BI676">
        <v>0</v>
      </c>
      <c r="BJ676" t="s">
        <v>1334</v>
      </c>
      <c r="BK676" t="s">
        <v>2</v>
      </c>
      <c r="BL676" t="s">
        <v>7</v>
      </c>
      <c r="BM676" t="s">
        <v>3</v>
      </c>
      <c r="BN676" t="s">
        <v>7</v>
      </c>
      <c r="BO676" t="s">
        <v>1509</v>
      </c>
      <c r="BP676">
        <v>460</v>
      </c>
      <c r="BQ676">
        <v>11</v>
      </c>
      <c r="BR676">
        <v>19</v>
      </c>
      <c r="BS676" t="s">
        <v>1351</v>
      </c>
      <c r="BT676" t="s">
        <v>1693</v>
      </c>
      <c r="BU676" t="s">
        <v>1814</v>
      </c>
      <c r="BV676" t="s">
        <v>1850</v>
      </c>
      <c r="BW676" t="s">
        <v>1816</v>
      </c>
      <c r="BX676" t="s">
        <v>2093</v>
      </c>
      <c r="BY676" s="44" t="str">
        <f t="shared" si="10"/>
        <v>Show location</v>
      </c>
    </row>
    <row r="677" spans="1:77" x14ac:dyDescent="0.3">
      <c r="A677" s="51" t="s">
        <v>1501</v>
      </c>
      <c r="B677" t="s">
        <v>2650</v>
      </c>
      <c r="C677" t="s">
        <v>2647</v>
      </c>
      <c r="D677" t="s">
        <v>2648</v>
      </c>
      <c r="E677" t="s">
        <v>102</v>
      </c>
      <c r="F677" t="s">
        <v>1351</v>
      </c>
      <c r="G677" t="s">
        <v>1478</v>
      </c>
      <c r="H677" t="s">
        <v>1843</v>
      </c>
      <c r="I677" t="s">
        <v>1693</v>
      </c>
      <c r="J677" t="s">
        <v>1479</v>
      </c>
      <c r="K677" t="s">
        <v>1850</v>
      </c>
      <c r="L677" t="s">
        <v>1299</v>
      </c>
      <c r="M677" t="s">
        <v>791</v>
      </c>
      <c r="N677" t="s">
        <v>1470</v>
      </c>
      <c r="O677">
        <v>10.832850000000001</v>
      </c>
      <c r="P677">
        <v>29.320930000000001</v>
      </c>
      <c r="Q677" t="s">
        <v>6</v>
      </c>
      <c r="R677" t="s">
        <v>1497</v>
      </c>
      <c r="S677">
        <v>82</v>
      </c>
      <c r="T677">
        <v>553</v>
      </c>
      <c r="U677">
        <v>16</v>
      </c>
      <c r="V677">
        <v>83</v>
      </c>
      <c r="AE677">
        <v>16</v>
      </c>
      <c r="AF677">
        <v>83</v>
      </c>
      <c r="AI677" t="s">
        <v>1347</v>
      </c>
      <c r="AJ677" t="s">
        <v>1700</v>
      </c>
      <c r="AO677" t="s">
        <v>1745</v>
      </c>
      <c r="AP677" t="s">
        <v>1933</v>
      </c>
      <c r="AQ677" t="s">
        <v>1934</v>
      </c>
      <c r="AR677" t="s">
        <v>1471</v>
      </c>
      <c r="AY677">
        <v>16</v>
      </c>
      <c r="AZ677">
        <v>4</v>
      </c>
      <c r="BA677">
        <v>3</v>
      </c>
      <c r="BB677">
        <v>6</v>
      </c>
      <c r="BC677">
        <v>9</v>
      </c>
      <c r="BD677">
        <v>11</v>
      </c>
      <c r="BE677">
        <v>21</v>
      </c>
      <c r="BF677">
        <v>12</v>
      </c>
      <c r="BG677">
        <v>12</v>
      </c>
      <c r="BH677">
        <v>2</v>
      </c>
      <c r="BI677">
        <v>3</v>
      </c>
      <c r="BJ677" t="s">
        <v>1334</v>
      </c>
      <c r="BK677" t="s">
        <v>2</v>
      </c>
      <c r="BL677" t="s">
        <v>5</v>
      </c>
      <c r="BM677" t="s">
        <v>4</v>
      </c>
      <c r="BN677" t="s">
        <v>3</v>
      </c>
      <c r="BO677" t="s">
        <v>1472</v>
      </c>
      <c r="BP677">
        <v>431</v>
      </c>
      <c r="BQ677">
        <v>35</v>
      </c>
      <c r="BR677">
        <v>48</v>
      </c>
      <c r="BS677" t="s">
        <v>1351</v>
      </c>
      <c r="BT677" t="s">
        <v>1693</v>
      </c>
      <c r="BU677" t="s">
        <v>1843</v>
      </c>
      <c r="BV677" t="s">
        <v>1850</v>
      </c>
      <c r="BW677" t="s">
        <v>1818</v>
      </c>
      <c r="BX677" t="s">
        <v>2068</v>
      </c>
      <c r="BY677" s="44" t="str">
        <f t="shared" si="10"/>
        <v>Show location</v>
      </c>
    </row>
    <row r="678" spans="1:77" x14ac:dyDescent="0.3">
      <c r="A678" s="51" t="s">
        <v>1508</v>
      </c>
      <c r="B678" t="s">
        <v>2650</v>
      </c>
      <c r="C678" t="s">
        <v>2647</v>
      </c>
      <c r="D678" t="s">
        <v>2648</v>
      </c>
      <c r="E678" t="s">
        <v>102</v>
      </c>
      <c r="F678" t="s">
        <v>1351</v>
      </c>
      <c r="G678" t="s">
        <v>1478</v>
      </c>
      <c r="H678" t="s">
        <v>1843</v>
      </c>
      <c r="I678" t="s">
        <v>1693</v>
      </c>
      <c r="J678" t="s">
        <v>1479</v>
      </c>
      <c r="K678" t="s">
        <v>1850</v>
      </c>
      <c r="L678" t="s">
        <v>1737</v>
      </c>
      <c r="M678" t="s">
        <v>1738</v>
      </c>
      <c r="N678" t="s">
        <v>1739</v>
      </c>
      <c r="O678">
        <v>0</v>
      </c>
      <c r="P678">
        <v>0</v>
      </c>
      <c r="Q678" t="s">
        <v>6</v>
      </c>
      <c r="R678" t="s">
        <v>1497</v>
      </c>
      <c r="S678">
        <v>104</v>
      </c>
      <c r="T678">
        <v>718</v>
      </c>
      <c r="U678">
        <v>104</v>
      </c>
      <c r="V678">
        <v>718</v>
      </c>
      <c r="Y678">
        <v>102</v>
      </c>
      <c r="Z678">
        <v>714</v>
      </c>
      <c r="AC678">
        <v>2</v>
      </c>
      <c r="AD678">
        <v>4</v>
      </c>
      <c r="AI678" t="s">
        <v>1350</v>
      </c>
      <c r="AO678" t="s">
        <v>1745</v>
      </c>
      <c r="AP678" t="s">
        <v>1933</v>
      </c>
      <c r="AQ678" t="s">
        <v>1934</v>
      </c>
      <c r="AR678" t="s">
        <v>1471</v>
      </c>
      <c r="AT678">
        <v>104</v>
      </c>
      <c r="AZ678">
        <v>55</v>
      </c>
      <c r="BA678">
        <v>70</v>
      </c>
      <c r="BB678">
        <v>55</v>
      </c>
      <c r="BC678">
        <v>62</v>
      </c>
      <c r="BD678">
        <v>91</v>
      </c>
      <c r="BE678">
        <v>105</v>
      </c>
      <c r="BF678">
        <v>97</v>
      </c>
      <c r="BG678">
        <v>104</v>
      </c>
      <c r="BH678">
        <v>43</v>
      </c>
      <c r="BI678">
        <v>36</v>
      </c>
      <c r="BJ678" t="s">
        <v>1335</v>
      </c>
      <c r="BK678" t="s">
        <v>1649</v>
      </c>
      <c r="BL678" t="s">
        <v>1650</v>
      </c>
      <c r="BM678" t="s">
        <v>5</v>
      </c>
      <c r="BN678" t="s">
        <v>1650</v>
      </c>
      <c r="BO678" t="s">
        <v>1472</v>
      </c>
      <c r="BP678">
        <v>432</v>
      </c>
      <c r="BQ678">
        <v>341</v>
      </c>
      <c r="BR678">
        <v>377</v>
      </c>
      <c r="BS678" t="s">
        <v>1351</v>
      </c>
      <c r="BT678" t="s">
        <v>1693</v>
      </c>
      <c r="BU678" t="s">
        <v>1814</v>
      </c>
      <c r="BV678" t="s">
        <v>1850</v>
      </c>
      <c r="BW678" t="s">
        <v>1872</v>
      </c>
      <c r="BX678" t="s">
        <v>2094</v>
      </c>
      <c r="BY678" s="44" t="str">
        <f t="shared" si="10"/>
        <v>Show location</v>
      </c>
    </row>
    <row r="679" spans="1:77" x14ac:dyDescent="0.3">
      <c r="A679" s="51" t="s">
        <v>1520</v>
      </c>
      <c r="B679" t="s">
        <v>2650</v>
      </c>
      <c r="C679" t="s">
        <v>2647</v>
      </c>
      <c r="D679" t="s">
        <v>2648</v>
      </c>
      <c r="E679" t="s">
        <v>102</v>
      </c>
      <c r="F679" t="s">
        <v>1351</v>
      </c>
      <c r="G679" t="s">
        <v>1478</v>
      </c>
      <c r="H679" t="s">
        <v>1843</v>
      </c>
      <c r="I679" t="s">
        <v>1693</v>
      </c>
      <c r="J679" t="s">
        <v>1479</v>
      </c>
      <c r="K679" t="s">
        <v>1850</v>
      </c>
      <c r="L679" t="s">
        <v>792</v>
      </c>
      <c r="M679" t="s">
        <v>793</v>
      </c>
      <c r="N679" t="s">
        <v>1470</v>
      </c>
      <c r="O679">
        <v>10.534330000000001</v>
      </c>
      <c r="P679">
        <v>29.286159999999999</v>
      </c>
      <c r="Q679" t="s">
        <v>1</v>
      </c>
      <c r="R679" t="s">
        <v>95</v>
      </c>
      <c r="U679">
        <v>8</v>
      </c>
      <c r="V679">
        <v>76</v>
      </c>
      <c r="AE679">
        <v>1</v>
      </c>
      <c r="AF679">
        <v>16</v>
      </c>
      <c r="AG679">
        <v>7</v>
      </c>
      <c r="AH679">
        <v>60</v>
      </c>
      <c r="AI679" t="s">
        <v>1350</v>
      </c>
      <c r="AJ679" t="s">
        <v>1705</v>
      </c>
      <c r="AO679" t="s">
        <v>1745</v>
      </c>
      <c r="AP679" t="s">
        <v>1933</v>
      </c>
      <c r="AQ679" t="s">
        <v>1946</v>
      </c>
      <c r="AR679" t="s">
        <v>1471</v>
      </c>
      <c r="AY679">
        <v>8</v>
      </c>
      <c r="AZ679">
        <v>2</v>
      </c>
      <c r="BA679">
        <v>2</v>
      </c>
      <c r="BB679">
        <v>6</v>
      </c>
      <c r="BC679">
        <v>5</v>
      </c>
      <c r="BD679">
        <v>12</v>
      </c>
      <c r="BE679">
        <v>7</v>
      </c>
      <c r="BF679">
        <v>20</v>
      </c>
      <c r="BG679">
        <v>16</v>
      </c>
      <c r="BH679">
        <v>3</v>
      </c>
      <c r="BI679">
        <v>3</v>
      </c>
      <c r="BJ679" t="s">
        <v>1334</v>
      </c>
      <c r="BK679" t="s">
        <v>2</v>
      </c>
      <c r="BL679" t="s">
        <v>5</v>
      </c>
      <c r="BM679" t="s">
        <v>4</v>
      </c>
      <c r="BN679" t="s">
        <v>3</v>
      </c>
      <c r="BO679" t="s">
        <v>1472</v>
      </c>
      <c r="BP679">
        <v>464</v>
      </c>
      <c r="BQ679">
        <v>43</v>
      </c>
      <c r="BR679">
        <v>33</v>
      </c>
      <c r="BS679" t="s">
        <v>1351</v>
      </c>
      <c r="BT679" t="s">
        <v>1693</v>
      </c>
      <c r="BU679" t="s">
        <v>1843</v>
      </c>
      <c r="BV679" t="s">
        <v>1850</v>
      </c>
      <c r="BW679" t="s">
        <v>1818</v>
      </c>
      <c r="BX679" t="s">
        <v>2184</v>
      </c>
      <c r="BY679" s="44" t="str">
        <f t="shared" si="10"/>
        <v>Show location</v>
      </c>
    </row>
    <row r="680" spans="1:77" x14ac:dyDescent="0.3">
      <c r="A680" s="51" t="s">
        <v>1520</v>
      </c>
      <c r="B680" t="s">
        <v>2650</v>
      </c>
      <c r="C680" t="s">
        <v>2647</v>
      </c>
      <c r="D680" t="s">
        <v>2648</v>
      </c>
      <c r="E680" t="s">
        <v>102</v>
      </c>
      <c r="F680" t="s">
        <v>1351</v>
      </c>
      <c r="G680" t="s">
        <v>1478</v>
      </c>
      <c r="H680" t="s">
        <v>1843</v>
      </c>
      <c r="I680" t="s">
        <v>1693</v>
      </c>
      <c r="J680" t="s">
        <v>1479</v>
      </c>
      <c r="K680" t="s">
        <v>1850</v>
      </c>
      <c r="L680" t="s">
        <v>794</v>
      </c>
      <c r="M680" t="s">
        <v>795</v>
      </c>
      <c r="N680" t="s">
        <v>1493</v>
      </c>
      <c r="O680">
        <v>10.533329999999999</v>
      </c>
      <c r="P680">
        <v>29.286180000000002</v>
      </c>
      <c r="Q680" t="s">
        <v>1</v>
      </c>
      <c r="R680" t="s">
        <v>95</v>
      </c>
      <c r="U680">
        <v>12</v>
      </c>
      <c r="V680">
        <v>68</v>
      </c>
      <c r="Y680">
        <v>10</v>
      </c>
      <c r="Z680">
        <v>49</v>
      </c>
      <c r="AC680">
        <v>2</v>
      </c>
      <c r="AD680">
        <v>19</v>
      </c>
      <c r="AI680" t="s">
        <v>1350</v>
      </c>
      <c r="AJ680" t="s">
        <v>1705</v>
      </c>
      <c r="AO680" t="s">
        <v>1745</v>
      </c>
      <c r="AP680" t="s">
        <v>1939</v>
      </c>
      <c r="AQ680" t="s">
        <v>1933</v>
      </c>
      <c r="AR680" t="s">
        <v>1471</v>
      </c>
      <c r="AX680">
        <v>12</v>
      </c>
      <c r="AZ680">
        <v>2</v>
      </c>
      <c r="BA680">
        <v>1</v>
      </c>
      <c r="BB680">
        <v>7</v>
      </c>
      <c r="BC680">
        <v>6</v>
      </c>
      <c r="BD680">
        <v>11</v>
      </c>
      <c r="BE680">
        <v>17</v>
      </c>
      <c r="BF680">
        <v>14</v>
      </c>
      <c r="BG680">
        <v>9</v>
      </c>
      <c r="BH680">
        <v>1</v>
      </c>
      <c r="BI680">
        <v>0</v>
      </c>
      <c r="BJ680" t="s">
        <v>1334</v>
      </c>
      <c r="BK680" t="s">
        <v>2</v>
      </c>
      <c r="BL680" t="s">
        <v>5</v>
      </c>
      <c r="BM680" t="s">
        <v>4</v>
      </c>
      <c r="BN680" t="s">
        <v>5</v>
      </c>
      <c r="BO680" t="s">
        <v>1472</v>
      </c>
      <c r="BP680">
        <v>465</v>
      </c>
      <c r="BQ680">
        <v>35</v>
      </c>
      <c r="BR680">
        <v>33</v>
      </c>
      <c r="BS680" t="s">
        <v>1351</v>
      </c>
      <c r="BT680" t="s">
        <v>1693</v>
      </c>
      <c r="BU680" t="s">
        <v>1843</v>
      </c>
      <c r="BV680" t="s">
        <v>1850</v>
      </c>
      <c r="BW680" t="s">
        <v>1818</v>
      </c>
      <c r="BX680" t="s">
        <v>2185</v>
      </c>
      <c r="BY680" s="44" t="str">
        <f t="shared" si="10"/>
        <v>Show location</v>
      </c>
    </row>
    <row r="681" spans="1:77" x14ac:dyDescent="0.3">
      <c r="A681" s="51" t="s">
        <v>1501</v>
      </c>
      <c r="B681" t="s">
        <v>2650</v>
      </c>
      <c r="C681" t="s">
        <v>2647</v>
      </c>
      <c r="D681" t="s">
        <v>2648</v>
      </c>
      <c r="E681" t="s">
        <v>102</v>
      </c>
      <c r="F681" t="s">
        <v>1351</v>
      </c>
      <c r="G681" t="s">
        <v>1478</v>
      </c>
      <c r="H681" t="s">
        <v>1843</v>
      </c>
      <c r="I681" t="s">
        <v>1693</v>
      </c>
      <c r="J681" t="s">
        <v>1479</v>
      </c>
      <c r="K681" t="s">
        <v>1850</v>
      </c>
      <c r="L681" t="s">
        <v>1300</v>
      </c>
      <c r="M681" t="s">
        <v>796</v>
      </c>
      <c r="N681" t="s">
        <v>1470</v>
      </c>
      <c r="O681">
        <v>10.788650000000001</v>
      </c>
      <c r="P681">
        <v>28.76484</v>
      </c>
      <c r="Q681" t="s">
        <v>1</v>
      </c>
      <c r="R681" t="s">
        <v>95</v>
      </c>
      <c r="S681">
        <v>26</v>
      </c>
      <c r="T681">
        <v>211</v>
      </c>
      <c r="U681">
        <v>26</v>
      </c>
      <c r="V681">
        <v>211</v>
      </c>
      <c r="Y681">
        <v>26</v>
      </c>
      <c r="Z681">
        <v>211</v>
      </c>
      <c r="AI681" t="s">
        <v>1351</v>
      </c>
      <c r="AJ681" t="s">
        <v>1401</v>
      </c>
      <c r="AO681" t="s">
        <v>1933</v>
      </c>
      <c r="AP681" t="s">
        <v>1471</v>
      </c>
      <c r="AQ681" t="s">
        <v>1471</v>
      </c>
      <c r="AR681" t="s">
        <v>1471</v>
      </c>
      <c r="AY681">
        <v>26</v>
      </c>
      <c r="AZ681">
        <v>0</v>
      </c>
      <c r="BA681">
        <v>21</v>
      </c>
      <c r="BB681">
        <v>21</v>
      </c>
      <c r="BC681">
        <v>0</v>
      </c>
      <c r="BD681">
        <v>42</v>
      </c>
      <c r="BE681">
        <v>22</v>
      </c>
      <c r="BF681">
        <v>42</v>
      </c>
      <c r="BG681">
        <v>63</v>
      </c>
      <c r="BH681">
        <v>0</v>
      </c>
      <c r="BI681">
        <v>0</v>
      </c>
      <c r="BJ681" t="s">
        <v>1334</v>
      </c>
      <c r="BK681" t="s">
        <v>2</v>
      </c>
      <c r="BL681" t="s">
        <v>7</v>
      </c>
      <c r="BM681" t="s">
        <v>5</v>
      </c>
      <c r="BN681" t="s">
        <v>7</v>
      </c>
      <c r="BO681" t="s">
        <v>1472</v>
      </c>
      <c r="BP681">
        <v>459</v>
      </c>
      <c r="BQ681">
        <v>105</v>
      </c>
      <c r="BR681">
        <v>106</v>
      </c>
      <c r="BS681" t="s">
        <v>1351</v>
      </c>
      <c r="BT681" t="s">
        <v>1693</v>
      </c>
      <c r="BU681" t="s">
        <v>1814</v>
      </c>
      <c r="BV681" t="s">
        <v>1850</v>
      </c>
      <c r="BW681" t="s">
        <v>1816</v>
      </c>
      <c r="BX681" t="s">
        <v>2069</v>
      </c>
      <c r="BY681" s="44" t="str">
        <f t="shared" si="10"/>
        <v>Show location</v>
      </c>
    </row>
    <row r="682" spans="1:77" x14ac:dyDescent="0.3">
      <c r="A682" s="51" t="s">
        <v>1502</v>
      </c>
      <c r="B682" t="s">
        <v>2650</v>
      </c>
      <c r="C682" t="s">
        <v>2647</v>
      </c>
      <c r="D682" t="s">
        <v>2648</v>
      </c>
      <c r="E682" t="s">
        <v>102</v>
      </c>
      <c r="F682" t="s">
        <v>1351</v>
      </c>
      <c r="G682" t="s">
        <v>1478</v>
      </c>
      <c r="H682" t="s">
        <v>1843</v>
      </c>
      <c r="I682" t="s">
        <v>1693</v>
      </c>
      <c r="J682" t="s">
        <v>1479</v>
      </c>
      <c r="K682" t="s">
        <v>1850</v>
      </c>
      <c r="L682" t="s">
        <v>1301</v>
      </c>
      <c r="M682" t="s">
        <v>92</v>
      </c>
      <c r="N682" t="s">
        <v>1493</v>
      </c>
      <c r="O682">
        <v>10.812760000000001</v>
      </c>
      <c r="P682">
        <v>29.3309</v>
      </c>
      <c r="Q682" t="s">
        <v>6</v>
      </c>
      <c r="R682" t="s">
        <v>1497</v>
      </c>
      <c r="S682">
        <v>100</v>
      </c>
      <c r="T682">
        <v>720</v>
      </c>
      <c r="U682">
        <v>9</v>
      </c>
      <c r="V682">
        <v>47</v>
      </c>
      <c r="AE682">
        <v>9</v>
      </c>
      <c r="AF682">
        <v>47</v>
      </c>
      <c r="AI682" t="s">
        <v>1351</v>
      </c>
      <c r="AJ682" t="s">
        <v>1401</v>
      </c>
      <c r="AO682" t="s">
        <v>1933</v>
      </c>
      <c r="AP682" t="s">
        <v>1745</v>
      </c>
      <c r="AQ682" t="s">
        <v>1934</v>
      </c>
      <c r="AR682" t="s">
        <v>1471</v>
      </c>
      <c r="AT682">
        <v>9</v>
      </c>
      <c r="AZ682">
        <v>1</v>
      </c>
      <c r="BA682">
        <v>0</v>
      </c>
      <c r="BB682">
        <v>1</v>
      </c>
      <c r="BC682">
        <v>4</v>
      </c>
      <c r="BD682">
        <v>7</v>
      </c>
      <c r="BE682">
        <v>7</v>
      </c>
      <c r="BF682">
        <v>10</v>
      </c>
      <c r="BG682">
        <v>15</v>
      </c>
      <c r="BH682">
        <v>1</v>
      </c>
      <c r="BI682">
        <v>1</v>
      </c>
      <c r="BJ682" t="s">
        <v>1676</v>
      </c>
      <c r="BK682" t="s">
        <v>2</v>
      </c>
      <c r="BL682" t="s">
        <v>7</v>
      </c>
      <c r="BM682" t="s">
        <v>5</v>
      </c>
      <c r="BN682" t="s">
        <v>7</v>
      </c>
      <c r="BO682" t="s">
        <v>1472</v>
      </c>
      <c r="BP682">
        <v>430</v>
      </c>
      <c r="BQ682">
        <v>20</v>
      </c>
      <c r="BR682">
        <v>27</v>
      </c>
      <c r="BS682" t="s">
        <v>1351</v>
      </c>
      <c r="BT682" t="s">
        <v>1693</v>
      </c>
      <c r="BU682" t="s">
        <v>1843</v>
      </c>
      <c r="BV682" t="s">
        <v>1850</v>
      </c>
      <c r="BW682" t="s">
        <v>1829</v>
      </c>
      <c r="BX682" t="s">
        <v>2047</v>
      </c>
      <c r="BY682" s="44" t="str">
        <f t="shared" si="10"/>
        <v>Show location</v>
      </c>
    </row>
    <row r="683" spans="1:77" x14ac:dyDescent="0.3">
      <c r="A683" s="51" t="s">
        <v>1477</v>
      </c>
      <c r="B683" t="s">
        <v>2650</v>
      </c>
      <c r="C683" t="s">
        <v>2647</v>
      </c>
      <c r="D683" t="s">
        <v>2648</v>
      </c>
      <c r="E683" t="s">
        <v>102</v>
      </c>
      <c r="F683" t="s">
        <v>1351</v>
      </c>
      <c r="G683" t="s">
        <v>1478</v>
      </c>
      <c r="H683" t="s">
        <v>1843</v>
      </c>
      <c r="I683" t="s">
        <v>1693</v>
      </c>
      <c r="J683" t="s">
        <v>1479</v>
      </c>
      <c r="K683" t="s">
        <v>1850</v>
      </c>
      <c r="L683" t="s">
        <v>807</v>
      </c>
      <c r="M683" t="s">
        <v>797</v>
      </c>
      <c r="N683" t="s">
        <v>1470</v>
      </c>
      <c r="O683">
        <v>10.09375</v>
      </c>
      <c r="P683">
        <v>27.896570000000001</v>
      </c>
      <c r="Q683" t="s">
        <v>1</v>
      </c>
      <c r="R683" t="s">
        <v>95</v>
      </c>
      <c r="S683">
        <v>75</v>
      </c>
      <c r="T683">
        <v>470</v>
      </c>
      <c r="U683">
        <v>2</v>
      </c>
      <c r="V683">
        <v>12</v>
      </c>
      <c r="AG683">
        <v>2</v>
      </c>
      <c r="AH683">
        <v>12</v>
      </c>
      <c r="AI683" t="s">
        <v>1350</v>
      </c>
      <c r="AO683" t="s">
        <v>1933</v>
      </c>
      <c r="AP683" t="s">
        <v>1745</v>
      </c>
      <c r="AQ683" t="s">
        <v>1934</v>
      </c>
      <c r="AR683" t="s">
        <v>1471</v>
      </c>
      <c r="AT683">
        <v>2</v>
      </c>
      <c r="AZ683">
        <v>0</v>
      </c>
      <c r="BA683">
        <v>2</v>
      </c>
      <c r="BB683">
        <v>1</v>
      </c>
      <c r="BC683">
        <v>1</v>
      </c>
      <c r="BD683">
        <v>1</v>
      </c>
      <c r="BE683">
        <v>2</v>
      </c>
      <c r="BF683">
        <v>2</v>
      </c>
      <c r="BG683">
        <v>1</v>
      </c>
      <c r="BH683">
        <v>1</v>
      </c>
      <c r="BI683">
        <v>1</v>
      </c>
      <c r="BJ683" t="s">
        <v>1676</v>
      </c>
      <c r="BK683" t="s">
        <v>2</v>
      </c>
      <c r="BL683" t="s">
        <v>5</v>
      </c>
      <c r="BM683" t="s">
        <v>5</v>
      </c>
      <c r="BN683" t="s">
        <v>5</v>
      </c>
      <c r="BO683" t="s">
        <v>1480</v>
      </c>
      <c r="BP683">
        <v>1555</v>
      </c>
      <c r="BQ683">
        <v>5</v>
      </c>
      <c r="BR683">
        <v>7</v>
      </c>
      <c r="BS683" t="s">
        <v>1351</v>
      </c>
      <c r="BT683" t="s">
        <v>1693</v>
      </c>
      <c r="BU683" t="s">
        <v>1851</v>
      </c>
      <c r="BV683" t="s">
        <v>1850</v>
      </c>
      <c r="BW683" t="s">
        <v>1818</v>
      </c>
      <c r="BX683" t="s">
        <v>1990</v>
      </c>
      <c r="BY683" s="44" t="str">
        <f t="shared" si="10"/>
        <v>Show location</v>
      </c>
    </row>
    <row r="684" spans="1:77" x14ac:dyDescent="0.3">
      <c r="A684" s="51" t="s">
        <v>1481</v>
      </c>
      <c r="B684" t="s">
        <v>2650</v>
      </c>
      <c r="C684" t="s">
        <v>2647</v>
      </c>
      <c r="D684" t="s">
        <v>2648</v>
      </c>
      <c r="E684" t="s">
        <v>102</v>
      </c>
      <c r="F684" t="s">
        <v>1351</v>
      </c>
      <c r="G684" t="s">
        <v>1478</v>
      </c>
      <c r="H684" t="s">
        <v>1843</v>
      </c>
      <c r="I684" t="s">
        <v>1693</v>
      </c>
      <c r="J684" t="s">
        <v>1479</v>
      </c>
      <c r="K684" t="s">
        <v>1850</v>
      </c>
      <c r="L684" t="s">
        <v>1302</v>
      </c>
      <c r="M684" t="s">
        <v>798</v>
      </c>
      <c r="N684" t="s">
        <v>1470</v>
      </c>
      <c r="O684">
        <v>11.847803000000001</v>
      </c>
      <c r="P684">
        <v>28.491961</v>
      </c>
      <c r="Q684" t="s">
        <v>1</v>
      </c>
      <c r="R684" t="s">
        <v>95</v>
      </c>
      <c r="S684">
        <v>75</v>
      </c>
      <c r="T684">
        <v>465</v>
      </c>
      <c r="U684">
        <v>53</v>
      </c>
      <c r="V684">
        <v>290</v>
      </c>
      <c r="Y684">
        <v>53</v>
      </c>
      <c r="Z684">
        <v>290</v>
      </c>
      <c r="AI684" t="s">
        <v>1351</v>
      </c>
      <c r="AJ684" t="s">
        <v>1696</v>
      </c>
      <c r="AO684" t="s">
        <v>1933</v>
      </c>
      <c r="AP684" t="s">
        <v>1471</v>
      </c>
      <c r="AQ684" t="s">
        <v>1471</v>
      </c>
      <c r="AR684" t="s">
        <v>1471</v>
      </c>
      <c r="AY684">
        <v>53</v>
      </c>
      <c r="AZ684">
        <v>0</v>
      </c>
      <c r="BA684">
        <v>0</v>
      </c>
      <c r="BB684">
        <v>29</v>
      </c>
      <c r="BC684">
        <v>29</v>
      </c>
      <c r="BD684">
        <v>87</v>
      </c>
      <c r="BE684">
        <v>0</v>
      </c>
      <c r="BF684">
        <v>87</v>
      </c>
      <c r="BG684">
        <v>58</v>
      </c>
      <c r="BH684">
        <v>0</v>
      </c>
      <c r="BI684">
        <v>0</v>
      </c>
      <c r="BJ684" t="s">
        <v>1334</v>
      </c>
      <c r="BK684" t="s">
        <v>2</v>
      </c>
      <c r="BL684" t="s">
        <v>7</v>
      </c>
      <c r="BM684" t="s">
        <v>7</v>
      </c>
      <c r="BN684" t="s">
        <v>7</v>
      </c>
      <c r="BO684" t="s">
        <v>1472</v>
      </c>
      <c r="BP684">
        <v>457</v>
      </c>
      <c r="BQ684">
        <v>203</v>
      </c>
      <c r="BR684">
        <v>87</v>
      </c>
      <c r="BS684" t="s">
        <v>1351</v>
      </c>
      <c r="BT684" t="s">
        <v>1694</v>
      </c>
      <c r="BU684" t="s">
        <v>1843</v>
      </c>
      <c r="BV684" t="s">
        <v>1857</v>
      </c>
      <c r="BW684" t="s">
        <v>1818</v>
      </c>
      <c r="BX684" t="s">
        <v>2008</v>
      </c>
      <c r="BY684" s="44" t="str">
        <f t="shared" si="10"/>
        <v>Show location</v>
      </c>
    </row>
    <row r="685" spans="1:77" x14ac:dyDescent="0.3">
      <c r="A685" s="51" t="s">
        <v>1532</v>
      </c>
      <c r="B685" t="s">
        <v>2650</v>
      </c>
      <c r="C685" t="s">
        <v>2647</v>
      </c>
      <c r="D685" t="s">
        <v>2648</v>
      </c>
      <c r="E685" t="s">
        <v>102</v>
      </c>
      <c r="F685" t="s">
        <v>1351</v>
      </c>
      <c r="G685" t="s">
        <v>1478</v>
      </c>
      <c r="H685" t="s">
        <v>1843</v>
      </c>
      <c r="I685" t="s">
        <v>1703</v>
      </c>
      <c r="J685" t="s">
        <v>1536</v>
      </c>
      <c r="K685" t="s">
        <v>1883</v>
      </c>
      <c r="L685" t="s">
        <v>1303</v>
      </c>
      <c r="M685" t="s">
        <v>799</v>
      </c>
      <c r="N685" t="s">
        <v>1470</v>
      </c>
      <c r="O685">
        <v>14.04457</v>
      </c>
      <c r="P685">
        <v>27.875769999999999</v>
      </c>
      <c r="Q685" t="s">
        <v>1</v>
      </c>
      <c r="R685" t="s">
        <v>95</v>
      </c>
      <c r="S685">
        <v>150</v>
      </c>
      <c r="T685">
        <v>900</v>
      </c>
      <c r="U685">
        <v>56</v>
      </c>
      <c r="V685">
        <v>289</v>
      </c>
      <c r="Y685">
        <v>46</v>
      </c>
      <c r="Z685">
        <v>213</v>
      </c>
      <c r="AE685">
        <v>10</v>
      </c>
      <c r="AF685">
        <v>76</v>
      </c>
      <c r="AI685" t="s">
        <v>1351</v>
      </c>
      <c r="AJ685" t="s">
        <v>1364</v>
      </c>
      <c r="AK685" t="s">
        <v>1351</v>
      </c>
      <c r="AL685" t="s">
        <v>1703</v>
      </c>
      <c r="AO685" t="s">
        <v>1933</v>
      </c>
      <c r="AP685" t="s">
        <v>1745</v>
      </c>
      <c r="AQ685" t="s">
        <v>1946</v>
      </c>
      <c r="AR685" t="s">
        <v>1471</v>
      </c>
      <c r="AX685">
        <v>56</v>
      </c>
      <c r="AZ685">
        <v>12</v>
      </c>
      <c r="BA685">
        <v>10</v>
      </c>
      <c r="BB685">
        <v>24</v>
      </c>
      <c r="BC685">
        <v>41</v>
      </c>
      <c r="BD685">
        <v>17</v>
      </c>
      <c r="BE685">
        <v>45</v>
      </c>
      <c r="BF685">
        <v>51</v>
      </c>
      <c r="BG685">
        <v>70</v>
      </c>
      <c r="BH685">
        <v>14</v>
      </c>
      <c r="BI685">
        <v>5</v>
      </c>
      <c r="BJ685" t="s">
        <v>1676</v>
      </c>
      <c r="BK685" t="s">
        <v>2</v>
      </c>
      <c r="BL685" t="s">
        <v>7</v>
      </c>
      <c r="BM685" t="s">
        <v>7</v>
      </c>
      <c r="BN685" t="s">
        <v>7</v>
      </c>
      <c r="BO685" t="s">
        <v>1472</v>
      </c>
      <c r="BP685">
        <v>582</v>
      </c>
      <c r="BQ685">
        <v>118</v>
      </c>
      <c r="BR685">
        <v>171</v>
      </c>
      <c r="BS685" t="s">
        <v>1351</v>
      </c>
      <c r="BT685" t="s">
        <v>1703</v>
      </c>
      <c r="BU685" t="s">
        <v>1843</v>
      </c>
      <c r="BV685" t="s">
        <v>1883</v>
      </c>
      <c r="BW685" t="s">
        <v>1818</v>
      </c>
      <c r="BX685" t="s">
        <v>2245</v>
      </c>
      <c r="BY685" s="44" t="str">
        <f t="shared" si="10"/>
        <v>Show location</v>
      </c>
    </row>
    <row r="686" spans="1:77" x14ac:dyDescent="0.3">
      <c r="A686" s="51" t="s">
        <v>1532</v>
      </c>
      <c r="B686" t="s">
        <v>2650</v>
      </c>
      <c r="C686" t="s">
        <v>2647</v>
      </c>
      <c r="D686" t="s">
        <v>2648</v>
      </c>
      <c r="E686" t="s">
        <v>102</v>
      </c>
      <c r="F686" t="s">
        <v>1351</v>
      </c>
      <c r="G686" t="s">
        <v>1478</v>
      </c>
      <c r="H686" t="s">
        <v>1843</v>
      </c>
      <c r="I686" t="s">
        <v>1703</v>
      </c>
      <c r="J686" t="s">
        <v>1536</v>
      </c>
      <c r="K686" t="s">
        <v>1883</v>
      </c>
      <c r="L686" t="s">
        <v>1304</v>
      </c>
      <c r="M686" t="s">
        <v>800</v>
      </c>
      <c r="N686" t="s">
        <v>1470</v>
      </c>
      <c r="O686">
        <v>13.833</v>
      </c>
      <c r="P686">
        <v>27.735009999999999</v>
      </c>
      <c r="Q686" t="s">
        <v>1</v>
      </c>
      <c r="R686" t="s">
        <v>95</v>
      </c>
      <c r="S686">
        <v>120</v>
      </c>
      <c r="T686">
        <v>720</v>
      </c>
      <c r="U686">
        <v>41</v>
      </c>
      <c r="V686">
        <v>230</v>
      </c>
      <c r="Y686">
        <v>28</v>
      </c>
      <c r="Z686">
        <v>139</v>
      </c>
      <c r="AE686">
        <v>13</v>
      </c>
      <c r="AF686">
        <v>91</v>
      </c>
      <c r="AI686" t="s">
        <v>1351</v>
      </c>
      <c r="AJ686" t="s">
        <v>1364</v>
      </c>
      <c r="AK686" t="s">
        <v>1351</v>
      </c>
      <c r="AL686" t="s">
        <v>1703</v>
      </c>
      <c r="AM686" t="s">
        <v>1346</v>
      </c>
      <c r="AN686" t="s">
        <v>1674</v>
      </c>
      <c r="AO686" t="s">
        <v>1933</v>
      </c>
      <c r="AP686" t="s">
        <v>1946</v>
      </c>
      <c r="AQ686" t="s">
        <v>1745</v>
      </c>
      <c r="AR686" t="s">
        <v>1471</v>
      </c>
      <c r="AT686">
        <v>41</v>
      </c>
      <c r="AZ686">
        <v>6</v>
      </c>
      <c r="BA686">
        <v>10</v>
      </c>
      <c r="BB686">
        <v>18</v>
      </c>
      <c r="BC686">
        <v>40</v>
      </c>
      <c r="BD686">
        <v>12</v>
      </c>
      <c r="BE686">
        <v>34</v>
      </c>
      <c r="BF686">
        <v>44</v>
      </c>
      <c r="BG686">
        <v>54</v>
      </c>
      <c r="BH686">
        <v>8</v>
      </c>
      <c r="BI686">
        <v>4</v>
      </c>
      <c r="BJ686" t="s">
        <v>1676</v>
      </c>
      <c r="BK686" t="s">
        <v>2</v>
      </c>
      <c r="BL686" t="s">
        <v>7</v>
      </c>
      <c r="BM686" t="s">
        <v>7</v>
      </c>
      <c r="BN686" t="s">
        <v>7</v>
      </c>
      <c r="BO686" t="s">
        <v>1472</v>
      </c>
      <c r="BP686">
        <v>581</v>
      </c>
      <c r="BQ686">
        <v>88</v>
      </c>
      <c r="BR686">
        <v>142</v>
      </c>
      <c r="BS686" t="s">
        <v>1351</v>
      </c>
      <c r="BT686" t="s">
        <v>1703</v>
      </c>
      <c r="BU686" t="s">
        <v>1843</v>
      </c>
      <c r="BV686" t="s">
        <v>1883</v>
      </c>
      <c r="BW686" t="s">
        <v>1818</v>
      </c>
      <c r="BX686" t="s">
        <v>2246</v>
      </c>
      <c r="BY686" s="44" t="str">
        <f t="shared" si="10"/>
        <v>Show location</v>
      </c>
    </row>
  </sheetData>
  <phoneticPr fontId="10" type="noConversion"/>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061E-5E02-463F-A7B2-280D40EC45D7}">
  <dimension ref="A1:N3"/>
  <sheetViews>
    <sheetView showGridLines="0" workbookViewId="0"/>
  </sheetViews>
  <sheetFormatPr defaultRowHeight="14.4" x14ac:dyDescent="0.3"/>
  <cols>
    <col min="1" max="1" width="14.21875" bestFit="1" customWidth="1"/>
    <col min="13" max="13" width="10.5546875" bestFit="1" customWidth="1"/>
  </cols>
  <sheetData>
    <row r="1" spans="1:14" ht="55.2" x14ac:dyDescent="0.3">
      <c r="A1" s="12"/>
      <c r="B1" s="12" t="s">
        <v>1352</v>
      </c>
      <c r="C1" s="12" t="s">
        <v>1353</v>
      </c>
      <c r="D1" s="12" t="s">
        <v>1354</v>
      </c>
      <c r="E1" s="12" t="s">
        <v>1355</v>
      </c>
      <c r="F1" s="12" t="s">
        <v>1356</v>
      </c>
      <c r="G1" s="12" t="s">
        <v>1357</v>
      </c>
      <c r="H1" s="12" t="s">
        <v>1358</v>
      </c>
      <c r="I1" s="12" t="s">
        <v>1359</v>
      </c>
      <c r="J1" s="12" t="s">
        <v>1360</v>
      </c>
      <c r="K1" s="12" t="s">
        <v>1361</v>
      </c>
      <c r="L1" s="12" t="s">
        <v>1403</v>
      </c>
      <c r="M1" s="12" t="s">
        <v>1404</v>
      </c>
      <c r="N1" s="12" t="s">
        <v>1362</v>
      </c>
    </row>
    <row r="2" spans="1:14" x14ac:dyDescent="0.3">
      <c r="A2" s="6" t="s">
        <v>1316</v>
      </c>
      <c r="B2" s="10">
        <f>GETPIVOTDATA("0 (less than 1)Year Male",Summary!$A$189)</f>
        <v>105434</v>
      </c>
      <c r="C2" s="10">
        <f>GETPIVOTDATA("0 (less than 1)Year Female",Summary!$A$189)</f>
        <v>126875</v>
      </c>
      <c r="D2" s="10">
        <f>GETPIVOTDATA("1-5 Year Male",Summary!$A$189)</f>
        <v>248653</v>
      </c>
      <c r="E2" s="10">
        <f>GETPIVOTDATA("1-5 Year  Female",Summary!$A$189)</f>
        <v>261302</v>
      </c>
      <c r="F2" s="10">
        <f>GETPIVOTDATA("6-17 Year Male",Summary!$A$189)</f>
        <v>465915</v>
      </c>
      <c r="G2" s="10">
        <f>GETPIVOTDATA("6-17 Year Female",Summary!$A$189)</f>
        <v>498092</v>
      </c>
      <c r="H2" s="10">
        <f>GETPIVOTDATA("18-59 Year Male",Summary!$A$189)</f>
        <v>556669</v>
      </c>
      <c r="I2" s="10">
        <f>GETPIVOTDATA("18-59 Year Female",Summary!$A$189)</f>
        <v>603205</v>
      </c>
      <c r="J2" s="10">
        <f>GETPIVOTDATA("60+ Year Male",Summary!$A$189)</f>
        <v>108358</v>
      </c>
      <c r="K2" s="10">
        <f>GETPIVOTDATA("60+ Year Female",Summary!$A$189)</f>
        <v>112050</v>
      </c>
      <c r="L2" s="8">
        <f>B2+D2+F2+H2+J2</f>
        <v>1485029</v>
      </c>
      <c r="M2" s="8">
        <f>C2+E2+G2+I2+K2</f>
        <v>1601524</v>
      </c>
      <c r="N2" s="8">
        <f>L2+M2</f>
        <v>3086553</v>
      </c>
    </row>
    <row r="3" spans="1:14" x14ac:dyDescent="0.3">
      <c r="A3" s="15" t="s">
        <v>1325</v>
      </c>
      <c r="B3" s="14">
        <f>B2/$N$2</f>
        <v>3.4159141281552591E-2</v>
      </c>
      <c r="C3" s="14">
        <f t="shared" ref="C3:K3" si="0">C2/$N$2</f>
        <v>4.110572538362374E-2</v>
      </c>
      <c r="D3" s="14">
        <f t="shared" si="0"/>
        <v>8.0560094059619253E-2</v>
      </c>
      <c r="E3" s="14">
        <f t="shared" si="0"/>
        <v>8.4658193136485912E-2</v>
      </c>
      <c r="F3" s="14">
        <f t="shared" si="0"/>
        <v>0.15094994318905264</v>
      </c>
      <c r="G3" s="14">
        <f t="shared" si="0"/>
        <v>0.16137484112535894</v>
      </c>
      <c r="H3" s="14">
        <f t="shared" si="0"/>
        <v>0.18035296980158771</v>
      </c>
      <c r="I3" s="14">
        <f t="shared" si="0"/>
        <v>0.19542998289677838</v>
      </c>
      <c r="J3" s="14">
        <f t="shared" si="0"/>
        <v>3.5106476383201586E-2</v>
      </c>
      <c r="K3" s="14">
        <f t="shared" si="0"/>
        <v>3.6302632742739233E-2</v>
      </c>
      <c r="L3" s="14">
        <f>L2/N2</f>
        <v>0.48112862471501383</v>
      </c>
      <c r="M3" s="14">
        <f>M2/N2</f>
        <v>0.51887137528498617</v>
      </c>
      <c r="N3" s="23">
        <f>SUM(L3:M3)</f>
        <v>1</v>
      </c>
    </row>
  </sheetData>
  <conditionalFormatting sqref="B2:N2">
    <cfRule type="dataBar" priority="40">
      <dataBar>
        <cfvo type="min"/>
        <cfvo type="max"/>
        <color rgb="FF638EC6"/>
      </dataBar>
      <extLst>
        <ext xmlns:x14="http://schemas.microsoft.com/office/spreadsheetml/2009/9/main" uri="{B025F937-C7B1-47D3-B67F-A62EFF666E3E}">
          <x14:id>{6D622194-EA03-4050-B1B8-2C8971B93265}</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6D622194-EA03-4050-B1B8-2C8971B93265}">
            <x14:dataBar minLength="0" maxLength="100" border="1" negativeBarBorderColorSameAsPositive="0">
              <x14:cfvo type="autoMin"/>
              <x14:cfvo type="autoMax"/>
              <x14:borderColor rgb="FF638EC6"/>
              <x14:negativeFillColor rgb="FFFF0000"/>
              <x14:negativeBorderColor rgb="FFFF0000"/>
              <x14:axisColor rgb="FF000000"/>
            </x14:dataBar>
          </x14:cfRule>
          <xm:sqref>B2:N2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7CA6-F344-4A5D-A114-65628AB92023}">
  <dimension ref="A1:I3"/>
  <sheetViews>
    <sheetView showGridLines="0" workbookViewId="0">
      <selection activeCell="L2" sqref="L2"/>
    </sheetView>
  </sheetViews>
  <sheetFormatPr defaultRowHeight="14.4" x14ac:dyDescent="0.3"/>
  <cols>
    <col min="2" max="8" width="15.77734375" customWidth="1"/>
    <col min="9" max="9" width="9.21875" bestFit="1" customWidth="1"/>
  </cols>
  <sheetData>
    <row r="1" spans="1:9" ht="55.2" x14ac:dyDescent="0.3">
      <c r="B1" s="12" t="s">
        <v>1336</v>
      </c>
      <c r="C1" s="12" t="s">
        <v>1337</v>
      </c>
      <c r="D1" s="12" t="s">
        <v>1338</v>
      </c>
      <c r="E1" s="12" t="s">
        <v>1339</v>
      </c>
      <c r="F1" s="12" t="s">
        <v>1340</v>
      </c>
      <c r="G1" s="12" t="s">
        <v>1341</v>
      </c>
      <c r="H1" s="12" t="s">
        <v>1342</v>
      </c>
      <c r="I1" s="12" t="s">
        <v>1316</v>
      </c>
    </row>
    <row r="2" spans="1:9" x14ac:dyDescent="0.3">
      <c r="A2" t="s">
        <v>1405</v>
      </c>
      <c r="B2" s="9">
        <f>GETPIVOTDATA("Camp (formal)",Summary!$A$6)</f>
        <v>489390</v>
      </c>
      <c r="C2" s="9">
        <f>GETPIVOTDATA("Host Community /In Host Family/Community accommodation",Summary!$A$6)</f>
        <v>56065</v>
      </c>
      <c r="D2" s="9">
        <f>GETPIVOTDATA("In Rented accommodation (paying rent)",Summary!$A$6)</f>
        <v>3532</v>
      </c>
      <c r="E2" s="9">
        <f>GETPIVOTDATA("In Abandoned buildings/critical shelters/no rent",Summary!$A$6)</f>
        <v>2513</v>
      </c>
      <c r="F2" s="9">
        <f>GETPIVOTDATA("In schools or other public buildings/no rent",Summary!$A$6)</f>
        <v>6490</v>
      </c>
      <c r="G2" s="9">
        <f>GETPIVOTDATA("Gathering sites (informal settlements or open area)",Summary!$A$6)</f>
        <v>23489</v>
      </c>
      <c r="H2" s="9">
        <f>GETPIVOTDATA("Other type of shelter",Summary!$A$6)</f>
        <v>38492</v>
      </c>
      <c r="I2" s="22">
        <f>SUM(B2:H2)</f>
        <v>619971</v>
      </c>
    </row>
    <row r="3" spans="1:9" x14ac:dyDescent="0.3">
      <c r="A3" t="s">
        <v>1325</v>
      </c>
      <c r="B3" s="14">
        <f>B2/$I$2</f>
        <v>0.78937563208601691</v>
      </c>
      <c r="C3" s="14">
        <f t="shared" ref="C3:H3" si="0">C2/$I$2</f>
        <v>9.0431649222302332E-2</v>
      </c>
      <c r="D3" s="14">
        <f t="shared" si="0"/>
        <v>5.6970406680312462E-3</v>
      </c>
      <c r="E3" s="14">
        <f t="shared" si="0"/>
        <v>4.0534154016881431E-3</v>
      </c>
      <c r="F3" s="14">
        <f t="shared" si="0"/>
        <v>1.0468231578573836E-2</v>
      </c>
      <c r="G3" s="14">
        <f t="shared" si="0"/>
        <v>3.788725601681369E-2</v>
      </c>
      <c r="H3" s="14">
        <f t="shared" si="0"/>
        <v>6.2086775026573823E-2</v>
      </c>
      <c r="I3" s="23">
        <f>SUM(B3:H3)</f>
        <v>0.99999999999999978</v>
      </c>
    </row>
  </sheetData>
  <conditionalFormatting sqref="B2:H2">
    <cfRule type="dataBar" priority="1">
      <dataBar>
        <cfvo type="min"/>
        <cfvo type="max"/>
        <color rgb="FF638EC6"/>
      </dataBar>
      <extLst>
        <ext xmlns:x14="http://schemas.microsoft.com/office/spreadsheetml/2009/9/main" uri="{B025F937-C7B1-47D3-B67F-A62EFF666E3E}">
          <x14:id>{3C66577D-DC81-401C-8DCA-600ADF1B4BBE}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3C66577D-DC81-401C-8DCA-600ADF1B4BBE}">
            <x14:dataBar minLength="0" maxLength="100" border="1" negativeBarBorderColorSameAsPositive="0">
              <x14:cfvo type="autoMin"/>
              <x14:cfvo type="autoMax"/>
              <x14:borderColor rgb="FF638EC6"/>
              <x14:negativeFillColor rgb="FFFF0000"/>
              <x14:negativeBorderColor rgb="FFFF0000"/>
              <x14:axisColor rgb="FF000000"/>
            </x14:dataBar>
          </x14:cfRule>
          <xm:sqref>B2:H2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631F-FD14-472C-BBFC-4CB356C16C07}">
  <dimension ref="A1:G3"/>
  <sheetViews>
    <sheetView showGridLines="0" workbookViewId="0">
      <selection activeCell="N8" sqref="N8"/>
    </sheetView>
  </sheetViews>
  <sheetFormatPr defaultRowHeight="14.4" x14ac:dyDescent="0.3"/>
  <cols>
    <col min="1" max="2" width="15.21875" customWidth="1"/>
  </cols>
  <sheetData>
    <row r="1" spans="1:7" ht="27.6" x14ac:dyDescent="0.3">
      <c r="A1" s="12" t="s">
        <v>1326</v>
      </c>
      <c r="B1" s="12" t="s">
        <v>1327</v>
      </c>
      <c r="C1" s="12">
        <v>2018</v>
      </c>
      <c r="D1" s="12">
        <v>2019</v>
      </c>
      <c r="E1" s="12">
        <v>2020</v>
      </c>
      <c r="F1" s="12">
        <v>2021</v>
      </c>
      <c r="G1" s="13" t="s">
        <v>1316</v>
      </c>
    </row>
    <row r="2" spans="1:7" x14ac:dyDescent="0.3">
      <c r="A2" s="6">
        <f>GETPIVOTDATA("Between 2003 and 2010",Summary!$A$48)</f>
        <v>356356</v>
      </c>
      <c r="B2" s="6">
        <f>GETPIVOTDATA("Between 2011 and 2017",Summary!$A$48)</f>
        <v>209701</v>
      </c>
      <c r="C2" s="6">
        <f>GETPIVOTDATA("2018",Summary!$A$48)</f>
        <v>11618</v>
      </c>
      <c r="D2" s="6">
        <f>GETPIVOTDATA("2019",Summary!$A$48)</f>
        <v>10290</v>
      </c>
      <c r="E2" s="6">
        <f>GETPIVOTDATA("2020",Summary!$A$48)</f>
        <v>18090</v>
      </c>
      <c r="F2" s="6">
        <f>GETPIVOTDATA("2021",Summary!$A$48)</f>
        <v>13916</v>
      </c>
      <c r="G2">
        <f>SUM(A2:F2)</f>
        <v>619971</v>
      </c>
    </row>
    <row r="3" spans="1:7" x14ac:dyDescent="0.3">
      <c r="A3" s="4">
        <f t="shared" ref="A3:F3" si="0">A2/$G$2</f>
        <v>0.5747946274906407</v>
      </c>
      <c r="B3" s="4">
        <f t="shared" si="0"/>
        <v>0.33824324040963205</v>
      </c>
      <c r="C3" s="4">
        <f t="shared" si="0"/>
        <v>1.8739586206451591E-2</v>
      </c>
      <c r="D3" s="4">
        <f t="shared" si="0"/>
        <v>1.6597550530589335E-2</v>
      </c>
      <c r="E3" s="4">
        <f t="shared" si="0"/>
        <v>2.9178784168936933E-2</v>
      </c>
      <c r="F3" s="4">
        <f t="shared" si="0"/>
        <v>2.2446211193749385E-2</v>
      </c>
    </row>
  </sheetData>
  <conditionalFormatting sqref="A2:F2">
    <cfRule type="dataBar" priority="1">
      <dataBar>
        <cfvo type="min"/>
        <cfvo type="max"/>
        <color rgb="FF638EC6"/>
      </dataBar>
      <extLst>
        <ext xmlns:x14="http://schemas.microsoft.com/office/spreadsheetml/2009/9/main" uri="{B025F937-C7B1-47D3-B67F-A62EFF666E3E}">
          <x14:id>{9206375B-D093-4242-BB0C-6733E4D130F6}</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9206375B-D093-4242-BB0C-6733E4D130F6}">
            <x14:dataBar minLength="0" maxLength="100" border="1" negativeBarBorderColorSameAsPositive="0">
              <x14:cfvo type="autoMin"/>
              <x14:cfvo type="autoMax"/>
              <x14:borderColor rgb="FF638EC6"/>
              <x14:negativeFillColor rgb="FFFF0000"/>
              <x14:negativeBorderColor rgb="FFFF0000"/>
              <x14:axisColor rgb="FF000000"/>
            </x14:dataBar>
          </x14:cfRule>
          <xm:sqref>A2:F2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FB8A-90E1-4380-89EE-CDDA033FCC2A}">
  <dimension ref="A1:D3"/>
  <sheetViews>
    <sheetView showGridLines="0" workbookViewId="0">
      <selection activeCell="L6" sqref="L6"/>
    </sheetView>
  </sheetViews>
  <sheetFormatPr defaultRowHeight="14.4" x14ac:dyDescent="0.3"/>
  <cols>
    <col min="1" max="1" width="16.21875" customWidth="1"/>
  </cols>
  <sheetData>
    <row r="1" spans="1:4" ht="31.5" customHeight="1" x14ac:dyDescent="0.3">
      <c r="A1" s="12" t="s">
        <v>1333</v>
      </c>
      <c r="B1" s="12" t="s">
        <v>1334</v>
      </c>
      <c r="C1" s="12" t="s">
        <v>1335</v>
      </c>
      <c r="D1" s="12" t="s">
        <v>1316</v>
      </c>
    </row>
    <row r="2" spans="1:4" x14ac:dyDescent="0.3">
      <c r="A2" s="6">
        <f>GETPIVOTDATA("IND",Summary!$A$306,"IDPINTENDtheir place","Move to somewhere else")</f>
        <v>5146</v>
      </c>
      <c r="B2" s="6">
        <f>GETPIVOTDATA("IND",Summary!$A$306,"IDPINTENDtheir place","IDPs Remain")</f>
        <v>1478192</v>
      </c>
      <c r="C2" s="6">
        <f>GETPIVOTDATA("IND",Summary!$A$306,"IDPINTENDtheir place","IDPs Return")</f>
        <v>1599715</v>
      </c>
      <c r="D2" s="15">
        <f>SUM(A2:C2)</f>
        <v>3083053</v>
      </c>
    </row>
    <row r="3" spans="1:4" x14ac:dyDescent="0.3">
      <c r="A3" s="14">
        <f>A2/$D$2</f>
        <v>1.6691247279887824E-3</v>
      </c>
      <c r="B3" s="14">
        <f>B2/$D$2</f>
        <v>0.47945721335312758</v>
      </c>
      <c r="C3" s="14">
        <f>C2/$D$2</f>
        <v>0.51887366191888362</v>
      </c>
      <c r="D3" s="14">
        <f>D2/$D$2</f>
        <v>1</v>
      </c>
    </row>
  </sheetData>
  <conditionalFormatting sqref="A2:C2">
    <cfRule type="dataBar" priority="1">
      <dataBar>
        <cfvo type="min"/>
        <cfvo type="max"/>
        <color rgb="FF638EC6"/>
      </dataBar>
      <extLst>
        <ext xmlns:x14="http://schemas.microsoft.com/office/spreadsheetml/2009/9/main" uri="{B025F937-C7B1-47D3-B67F-A62EFF666E3E}">
          <x14:id>{14DDFAC7-70F2-491B-AAB8-2AA7EB2A0CE4}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14DDFAC7-70F2-491B-AAB8-2AA7EB2A0CE4}">
            <x14:dataBar minLength="0" maxLength="100" border="1" negativeBarBorderColorSameAsPositive="0">
              <x14:cfvo type="autoMin"/>
              <x14:cfvo type="autoMax"/>
              <x14:borderColor rgb="FF638EC6"/>
              <x14:negativeFillColor rgb="FFFF0000"/>
              <x14:negativeBorderColor rgb="FFFF0000"/>
              <x14:axisColor rgb="FF000000"/>
            </x14:dataBar>
          </x14:cfRule>
          <xm:sqref>A2:C2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E81E3E2CB990478E4D23509A7986D3" ma:contentTypeVersion="13" ma:contentTypeDescription="Create a new document." ma:contentTypeScope="" ma:versionID="9155422e16e690813069b5b2d2196934">
  <xsd:schema xmlns:xsd="http://www.w3.org/2001/XMLSchema" xmlns:xs="http://www.w3.org/2001/XMLSchema" xmlns:p="http://schemas.microsoft.com/office/2006/metadata/properties" xmlns:ns3="466fae8f-0004-43c7-ad27-676b3340cbea" xmlns:ns4="88cf1b51-fa46-4f3b-a777-47cf297d458e" targetNamespace="http://schemas.microsoft.com/office/2006/metadata/properties" ma:root="true" ma:fieldsID="38e4fc5ecf1d849f5793d8d16b51357b" ns3:_="" ns4:_="">
    <xsd:import namespace="466fae8f-0004-43c7-ad27-676b3340cbea"/>
    <xsd:import namespace="88cf1b51-fa46-4f3b-a777-47cf297d458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6fae8f-0004-43c7-ad27-676b3340cb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cf1b51-fa46-4f3b-a777-47cf297d458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9 3 9 6 1 b f 3 - 6 c 1 c - 4 0 a 9 - b 4 a 2 - e f c 6 f f 7 2 4 2 7 1 "   x m l n s = " h t t p : / / s c h e m a s . m i c r o s o f t . c o m / D a t a M a s h u p " > A A A A A L o D A A B Q S w M E F A A C A A g A Q X 8 3 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Q X 8 3 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F / N 1 M k P C M l t A A A A C E C A A A T A B w A R m 9 y b X V s Y X M v U 2 V j d G l v b j E u b S C i G A A o o B Q A A A A A A A A A A A A A A A A A A A A A A A A A A A A r T k 0 u y c z P U w i G 0 I b W v F y 8 X M U Z i U W p K Q r K S o a 6 n i 4 F x U m V Z Y k 5 p a l K C r Y K O a k l v F w K Q B C c X 1 q U n A o U C S 7 M 0 X N J L E l M S i x O L d Z Q M j Q 3 0 j M y 1 T M 2 1 D M 0 V N L U g S j 2 z U / K z M k s q Q w p S k z O z s x L B 2 k D 6 6 + O 9 k v M T b V V Q l e g F F s b D T I 0 F m q A s l J K U n 4 8 h m v Q t V V H B y d n p O Y m 2 o K U K + l 4 l q T m 2 q L 5 A W Y w L 1 d m H m 6 z 8 Y S C g o a R 5 k g K C Q B Q S w E C L Q A U A A I A C A B B f z d T I D g f Z 6 Q A A A D 1 A A A A E g A A A A A A A A A A A A A A A A A A A A A A Q 2 9 u Z m l n L 1 B h Y 2 t h Z 2 U u e G 1 s U E s B A i 0 A F A A C A A g A Q X 8 3 U w / K 6 a u k A A A A 6 Q A A A B M A A A A A A A A A A A A A A A A A 8 A A A A F t D b 2 5 0 Z W 5 0 X 1 R 5 c G V z X S 5 4 b W x Q S w E C L Q A U A A I A C A B B f z d T J D w j J b Q A A A A h A g A A E w A A A A A A A A A A A A A A A A D h A Q A A R m 9 y b X V s Y X M v U 2 V j d G l v b j E u b V B L B Q Y A A A A A A w A D A M I A A A D i 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n g A A A A A A A K O 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x L U l E c H N i e X Z h b H V 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O Y W 1 l V X B k Y X R l Z E F m d G V y R m l s b C I g V m F s d W U 9 I m w w I i A v P j x F b n R y e S B U e X B l P S J G a W x s V G F y Z 2 V 0 I i B W Y W x 1 Z T 0 i c 1 8 x X 0 l E c H N i e X Z h b H V l I i A v P j x F b n R y e S B U e X B l P S J G a W x s Z W R D b 2 1 w b G V 0 Z V J l c 3 V s d F R v V 2 9 y a 3 N o Z W V 0 I i B W Y W x 1 Z T 0 i b D E i I C 8 + P E V u d H J 5 I F R 5 c G U 9 I l F 1 Z X J 5 S U Q i I F Z h b H V l P S J z Z j M x M W N j N j k t O W N m Y i 0 0 Y T M w L T k x N W Q t N W U z M D Y 3 M T M 2 Y 2 I 3 I i A v P j x F b n R y e S B U e X B l P S J S Z W N v d m V y e V R h c m d l d F J v d y I g V m F s d W U 9 I m w x I i A v P j x F b n R y e S B U e X B l P S J S Z W N v d m V y e V R h c m d l d E N v b H V t b i I g V m F s d W U 9 I m w x I i A v P j x F b n R y e S B U e X B l P S J S Z W N v d m V y e V R h c m d l d F N o Z W V 0 I i B W Y W x 1 Z T 0 i c z E t S U R w c 2 J 5 d m F s d W U i I C 8 + P E V u d H J 5 I F R 5 c G U 9 I k Z p b G x F c n J v c k N v d W 5 0 I i B W Y W x 1 Z T 0 i b D A i I C 8 + P E V u d H J 5 I F R 5 c G U 9 I k Z p b G x M Y X N 0 V X B k Y X R l Z C I g V m F s d W U 9 I m Q y M D I x L T A 5 L T I z V D E z O j U 3 O j Q 5 L j U y N j A w N T d a I i A v P j x F b n R y e S B U e X B l P S J G a W x s Q 2 9 s d W 1 u V H l w Z X M i I F Z h b H V l P S J z Q m d Z R 0 J n W U d C Z 1 l H Q m d Z R k J R W U d C U V V G Q l F V R k J R V U Z C U V V G Q l F V R k J R W U d C Z 1 l H Q m d Z R 0 J n W U N B Z 0 l D Q W d J Q 0 J B S U N B Z 0 l D Q W d J Q 0 F n W U d C Z 1 l H Q m d Z R 0 J n W U d C Z 1 l H Q m d Z R 0 J n W U N C Z 1 l H Q m d Z Q 0 J B S U d C Z 1 l H Q m d Z P S I g L z 4 8 R W 5 0 c n k g V H l w Z T 0 i R m l s b E V y c m 9 y Q 2 9 k Z S I g V m F s d W U 9 I n N V b m t u b 3 d u I i A v P j x F b n R y e S B U e X B l P S J G a W x s Q 2 9 1 b n Q i I F Z h b H V l P S J s M C I g L z 4 8 R W 5 0 c n k g V H l w Z T 0 i R m l s b E N v b H V t b k 5 h b W V z I i B W Y W x 1 Z T 0 i c 1 s m c X V v d D t E b 0 E m c X V v d D s s J n F 1 b 3 Q 7 U m 9 1 b m R O b y Z x d W 9 0 O y w m c X V v d D t T d G F 0 Z V 9 O Y W 1 l J n F 1 b 3 Q 7 L C Z x d W 9 0 O 1 N 0 Y X R l Q 2 9 k Z S Z x d W 9 0 O y w m c X V v d D t T d G F 0 Z V B j b 2 R l J n F 1 b 3 Q 7 L C Z x d W 9 0 O 0 x v Y 2 F s a X R 5 J n F 1 b 3 Q 7 L C Z x d W 9 0 O 2 x v Y 2 F s a X R 5 Y 2 9 k Z S Z x d W 9 0 O y w m c X V v d D t Q Y 2 9 k Z S Z x d W 9 0 O y w m c X V v d D t M b 2 N h d G l v b i Z x d W 9 0 O y w m c X V v d D t s b 2 N h d G l v b i B E V E 0 g Q 2 9 k Z S Z x d W 9 0 O y w m c X V v d D t W a X N p d G V k Q m V m b 3 J l J n F 1 b 3 Q 7 L C Z x d W 9 0 O 0 d J U 1 9 5 J n F 1 b 3 Q 7 L C Z x d W 9 0 O 0 d J U 1 9 4 J n F 1 b 3 Q 7 L C Z x d W 9 0 O 0 x v Y 2 F 0 a W 9 u d H l w Z S Z x d W 9 0 O y w m c X V v d D t M b 2 N h d G l v b k N s Y X N z a W Z p Y 2 F 0 a W 9 u J n F 1 b 3 Q 7 L C Z x d W 9 0 O 1 J v d W 5 k I D I g I E h I I N i n 2 Y T Y p 9 i z 2 L E m c X V v d D s s J n F 1 b 3 Q 7 U m 9 1 b m Q g M i A g S U 5 E I N i n 2 Y T Y p 9 m B 2 L H Y p 9 i v J n F 1 b 3 Q 7 L C Z x d W 9 0 O 0 h I J n F 1 b 3 Q 7 L C Z x d W 9 0 O 0 l O R C Z x d W 9 0 O y w m c X V v d D t I S D I w M D N u M j A x M C Z x d W 9 0 O y w m c X V v d D t J T k Q y M D A z b j I w M T A m c X V v d D s s J n F 1 b 3 Q 7 S E h i Z X Q y M D E x b j I w M T c m c X V v d D s s J n F 1 b 3 Q 7 S U 5 E Y m V 0 M j A x M W 4 y M D E 3 J n F 1 b 3 Q 7 L C Z x d W 9 0 O 0 h I M j A x O C Z x d W 9 0 O y w m c X V v d D t J T k Q y M D E 4 J n F 1 b 3 Q 7 L C Z x d W 9 0 O 0 h I M j A x O S Z x d W 9 0 O y w m c X V v d D t J T k Q y M D E 5 J n F 1 b 3 Q 7 L C Z x d W 9 0 O 0 h I M j A y M C Z x d W 9 0 O y w m c X V v d D t J T k Q y M D I w J n F 1 b 3 Q 7 L C Z x d W 9 0 O 0 h I M j A y M S Z x d W 9 0 O y w m c X V v d D t J T k Q y M D I x J n F 1 b 3 Q 7 L C Z x d W 9 0 O 1 N 0 Y X R l M S Z x d W 9 0 O y w m c X V v d D t M b 2 N h b G l 0 e T E m c X V v d D s s J n F 1 b 3 Q 7 U 3 R h d G U y J n F 1 b 3 Q 7 L C Z x d W 9 0 O 0 x v Y 2 F s a X R 5 M i Z x d W 9 0 O y w m c X V v d D t T d G F 0 Z T M m c X V v d D s s J n F 1 b 3 Q 7 T G 9 j Y W x p d H k z J n F 1 b 3 Q 7 L C Z x d W 9 0 O 0 Z p c n N 0 J n F 1 b 3 Q 7 L C Z x d W 9 0 O 1 N l Y 2 9 u Z C Z x d W 9 0 O y w m c X V v d D t U a G l y Z C Z x d W 9 0 O y w m c X V v d D t J Z k 9 0 a G V y J n F 1 b 3 Q 7 L C Z x d W 9 0 O z F D Y W 1 w J n F 1 b 3 Q 7 L C Z x d W 9 0 O z J I b 3 N 0 I E Z h b W l s e S Z x d W 9 0 O y w m c X V v d D s z U m V u d G V k J n F 1 b 3 Q 7 L C Z x d W 9 0 O z R B Y m F u Z G 9 u Z W R i d W l s Z G l u Z 3 M m c X V v d D s s J n F 1 b 3 Q 7 N X N j a G 9 v b C Z x d W 9 0 O y w m c X V v d D s 2 R 2 F 0 a G V y a W 5 n J n F 1 b 3 Q 7 L C Z x d W 9 0 O z d P d G h l c i Z x d W 9 0 O y w m c X V v d D t s Z X N z d G h h b j F N J n F 1 b 3 Q 7 L C Z x d W 9 0 O z B s Z X N z d G h h b j F G J n F 1 b 3 Q 7 L C Z x d W 9 0 O z E t N U 0 m c X V v d D s s J n F 1 b 3 Q 7 M S 0 1 R i Z x d W 9 0 O y w m c X V v d D s 2 L T E 3 T S Z x d W 9 0 O y w m c X V v d D s 2 L T E 3 R i Z x d W 9 0 O y w m c X V v d D s x O C 0 1 O U 0 m c X V v d D s s J n F 1 b 3 Q 7 M T g t N T l G J n F 1 b 3 Q 7 L C Z x d W 9 0 O z Y w K 0 0 m c X V v d D s s J n F 1 b 3 Q 7 N j A r R i Z x d W 9 0 O y w m c X V v d D t J R F B J T l R F T k R 0 a G V p c i B w b G F j Z S Z x d W 9 0 O y w m c X V v d D t J b n R T d G F 0 Z T E m c X V v d D s s J n F 1 b 3 Q 7 S W 5 0 T G 9 j M S Z x d W 9 0 O y w m c X V v d D t J b n R T d G F 0 Z T I m c X V v d D s s J n F 1 b 3 Q 7 S W 5 0 T G 9 j M i Z x d W 9 0 O y w m c X V v d D t J b n R T d G F 0 Z T M m c X V v d D s s J n F 1 b 3 Q 7 S W 5 0 T G 9 j M y Z x d W 9 0 O y w m c X V v d D t i T m F t Z S B h b m Q g U 3 V y b m F t Z T o z J n F 1 b 3 Q 7 L C Z x d W 9 0 O 2 N U e X B l O j M m c X V v d D s s J n F 1 b 3 Q 7 Z F N l e D o z J n F 1 b 3 Q 7 L C Z x d W 9 0 O 2 V D b 2 5 0 Y W N 0 I E R l d G F p b H M 6 M y Z x d W 9 0 O y w m c X V v d D t i T m F t Z S B h b m Q g U 3 V y b m F t Z T o x M S Z x d W 9 0 O y w m c X V v d D t j V H l w Z T o x M S Z x d W 9 0 O y w m c X V v d D t k U 2 V 4 O j E x J n F 1 b 3 Q 7 L C Z x d W 9 0 O 2 V D b 2 5 0 Y W N 0 I E R l d G F p b H M 6 M T E m c X V v d D s s J n F 1 b 3 Q 7 Y k 5 h b W U g Y W 5 k I F N 1 c m 5 h b W U 6 M j E m c X V v d D s s J n F 1 b 3 Q 7 Y 1 R 5 c G U 6 M j E m c X V v d D s s J n F 1 b 3 Q 7 Z F N l e D o y M S Z x d W 9 0 O y w m c X V v d D t l Q 2 9 u d G F j d C B E Z X R h a W x z O j I x J n F 1 b 3 Q 7 L C Z x d W 9 0 O 0 h v d y B t Y W 5 5 I E t l e S B J b m Z v c m 1 h b n R z I H d l c m U g a W 5 0 Z X J 2 a W V 3 Z W Q / M S Z x d W 9 0 O y w m c X V v d D t X Y X M g d G h l I G l u d G V y d m l l d 2 l u Z y B j b 2 5 k d W N 0 Z W Q g a W 4 g c G V y c 2 9 u I G 9 y I G 9 u I H R o Z S B w a G 9 u Z T 8 x J n F 1 b 3 Q 7 L C Z x d W 9 0 O 0 l z I H R o Z S B p b m Z v c m 1 h d G l v b i B w c m 9 2 a W R l Z C B i e S B 0 a G U g c 2 9 1 c m N l I G 1 h d G N o a W 5 n I H l v d X I g b 2 J z Z X J 2 Y T E m c X V v d D s s J n F 1 b 3 Q 7 R G 9 l c y B 0 a G U g c 2 9 1 c m N l I G 9 m I G l u Z m 9 y b W F 0 a W 9 u I G h h d m U g Y W 5 5 I G x p c 3 Q g b 3 I g a W 5 m b 3 J t Y X R p b 2 4 g b 2 4 x J n F 1 b 3 Q 7 L C Z x d W 9 0 O 0 l z I H R o Z S B p b m Z v c m 1 h d G l v b i B w c m 9 2 a W R l Z C B p Z G V u d G l j Y W w g Y m V 0 d 2 V l b i B k a W Z m Z X J l b n Q g c 2 9 1 c m N l c z E m c X V v d D s s J n F 1 b 3 Q 7 Q 3 J l Z G l i a W x p d H k g U 2 N v c m U m c X V v d D s s J n F 1 b 3 Q 7 a W 5 k Z X g m c X V v d D s s J n F 1 b 3 Q 7 T W F s Z S Z x d W 9 0 O y w m c X V v d D t G Z W 1 h b G U m c X V v d D s s J n F 1 b 3 Q 7 V m V y a W Z p Z W Q g U 3 R h d G U m c X V v d D s s J n F 1 b 3 Q 7 V m V y a W Z p Z W Q g T G 9 j Y W x p d H k m c X V v d D s s J n F 1 b 3 Q 7 Y W R t a W 4 x U G N v Z C Z x d W 9 0 O y w m c X V v d D t h Z G 1 p b j J Q Y 2 9 k J n F 1 b 3 Q 7 L C Z x d W 9 0 O 0 F j Y 3 V y Y W N 5 J n F 1 b 3 Q 7 L C Z x d W 9 0 O 3 V 1 a W Q m c X V v d D t d I i A v P j x F b n R y e S B U e X B l P S J B Z G R l Z F R v R G F 0 Y U 1 v Z G V s I i B W Y W x 1 Z T 0 i b D A i I C 8 + P E V u d H J 5 I F R 5 c G U 9 I k Z p b G x T d G F 0 d X M i I F Z h b H V l P S J z V 2 F p d G l u Z 0 Z v c k V 4 Y 2 V s U m V m c m V z a C I g L z 4 8 R W 5 0 c n k g V H l w Z T 0 i U m V s Y X R p b 2 5 z a G l w S W 5 m b 0 N v b n R h a W 5 l c i I g V m F s d W U 9 I n N 7 J n F 1 b 3 Q 7 Y 2 9 s d W 1 u Q 2 9 1 b n Q m c X V v d D s 6 O T I s J n F 1 b 3 Q 7 a 2 V 5 Q 2 9 s d W 1 u T m F t Z X M m c X V v d D s 6 W 1 0 s J n F 1 b 3 Q 7 c X V l c n l S Z W x h d G l v b n N o a X B z J n F 1 b 3 Q 7 O l t d L C Z x d W 9 0 O 2 N v b H V t b k l k Z W 5 0 a X R p Z X M m c X V v d D s 6 W y Z x d W 9 0 O 1 N l Y 3 R p b 2 4 x L z E t S U R w c 2 J 5 d m F s d W U v Q X V 0 b 1 J l b W 9 2 Z W R D b 2 x 1 b W 5 z M S 5 7 R G 9 B L D B 9 J n F 1 b 3 Q 7 L C Z x d W 9 0 O 1 N l Y 3 R p b 2 4 x L z E t S U R w c 2 J 5 d m F s d W U v Q X V 0 b 1 J l b W 9 2 Z W R D b 2 x 1 b W 5 z M S 5 7 U m 9 1 b m R O b y w x f S Z x d W 9 0 O y w m c X V v d D t T Z W N 0 a W 9 u M S 8 x L U l E c H N i e X Z h b H V l L 0 F 1 d G 9 S Z W 1 v d m V k Q 2 9 s d W 1 u c z E u e 1 N 0 Y X R l X 0 5 h b W U s M n 0 m c X V v d D s s J n F 1 b 3 Q 7 U 2 V j d G l v b j E v M S 1 J R H B z Y n l 2 Y W x 1 Z S 9 B d X R v U m V t b 3 Z l Z E N v b H V t b n M x L n t T d G F 0 Z U N v Z G U s M 3 0 m c X V v d D s s J n F 1 b 3 Q 7 U 2 V j d G l v b j E v M S 1 J R H B z Y n l 2 Y W x 1 Z S 9 B d X R v U m V t b 3 Z l Z E N v b H V t b n M x L n t T d G F 0 Z V B j b 2 R l L D R 9 J n F 1 b 3 Q 7 L C Z x d W 9 0 O 1 N l Y 3 R p b 2 4 x L z E t S U R w c 2 J 5 d m F s d W U v Q X V 0 b 1 J l b W 9 2 Z W R D b 2 x 1 b W 5 z M S 5 7 T G 9 j Y W x p d H k s N X 0 m c X V v d D s s J n F 1 b 3 Q 7 U 2 V j d G l v b j E v M S 1 J R H B z Y n l 2 Y W x 1 Z S 9 B d X R v U m V t b 3 Z l Z E N v b H V t b n M x L n t s b 2 N h b G l 0 e W N v Z G U s N n 0 m c X V v d D s s J n F 1 b 3 Q 7 U 2 V j d G l v b j E v M S 1 J R H B z Y n l 2 Y W x 1 Z S 9 B d X R v U m V t b 3 Z l Z E N v b H V t b n M x L n t Q Y 2 9 k Z S w 3 f S Z x d W 9 0 O y w m c X V v d D t T Z W N 0 a W 9 u M S 8 x L U l E c H N i e X Z h b H V l L 0 F 1 d G 9 S Z W 1 v d m V k Q 2 9 s d W 1 u c z E u e 0 x v Y 2 F 0 a W 9 u L D h 9 J n F 1 b 3 Q 7 L C Z x d W 9 0 O 1 N l Y 3 R p b 2 4 x L z E t S U R w c 2 J 5 d m F s d W U v Q X V 0 b 1 J l b W 9 2 Z W R D b 2 x 1 b W 5 z M S 5 7 b G 9 j Y X R p b 2 4 g R F R N I E N v Z G U s O X 0 m c X V v d D s s J n F 1 b 3 Q 7 U 2 V j d G l v b j E v M S 1 J R H B z Y n l 2 Y W x 1 Z S 9 B d X R v U m V t b 3 Z l Z E N v b H V t b n M x L n t W a X N p d G V k Q m V m b 3 J l L D E w f S Z x d W 9 0 O y w m c X V v d D t T Z W N 0 a W 9 u M S 8 x L U l E c H N i e X Z h b H V l L 0 F 1 d G 9 S Z W 1 v d m V k Q 2 9 s d W 1 u c z E u e 0 d J U 1 9 5 L D E x f S Z x d W 9 0 O y w m c X V v d D t T Z W N 0 a W 9 u M S 8 x L U l E c H N i e X Z h b H V l L 0 F 1 d G 9 S Z W 1 v d m V k Q 2 9 s d W 1 u c z E u e 0 d J U 1 9 4 L D E y f S Z x d W 9 0 O y w m c X V v d D t T Z W N 0 a W 9 u M S 8 x L U l E c H N i e X Z h b H V l L 0 F 1 d G 9 S Z W 1 v d m V k Q 2 9 s d W 1 u c z E u e 0 x v Y 2 F 0 a W 9 u d H l w Z S w x M 3 0 m c X V v d D s s J n F 1 b 3 Q 7 U 2 V j d G l v b j E v M S 1 J R H B z Y n l 2 Y W x 1 Z S 9 B d X R v U m V t b 3 Z l Z E N v b H V t b n M x L n t M b 2 N h d G l v b k N s Y X N z a W Z p Y 2 F 0 a W 9 u L D E 0 f S Z x d W 9 0 O y w m c X V v d D t T Z W N 0 a W 9 u M S 8 x L U l E c H N i e X Z h b H V l L 0 F 1 d G 9 S Z W 1 v d m V k Q 2 9 s d W 1 u c z E u e 1 J v d W 5 k I D I g I E h I I N i n 2 Y T Y p 9 i z 2 L E s M T V 9 J n F 1 b 3 Q 7 L C Z x d W 9 0 O 1 N l Y 3 R p b 2 4 x L z E t S U R w c 2 J 5 d m F s d W U v Q X V 0 b 1 J l b W 9 2 Z W R D b 2 x 1 b W 5 z M S 5 7 U m 9 1 b m Q g M i A g S U 5 E I N i n 2 Y T Y p 9 m B 2 L H Y p 9 i v L D E 2 f S Z x d W 9 0 O y w m c X V v d D t T Z W N 0 a W 9 u M S 8 x L U l E c H N i e X Z h b H V l L 0 F 1 d G 9 S Z W 1 v d m V k Q 2 9 s d W 1 u c z E u e 0 h I L D E 3 f S Z x d W 9 0 O y w m c X V v d D t T Z W N 0 a W 9 u M S 8 x L U l E c H N i e X Z h b H V l L 0 F 1 d G 9 S Z W 1 v d m V k Q 2 9 s d W 1 u c z E u e 0 l O R C w x O H 0 m c X V v d D s s J n F 1 b 3 Q 7 U 2 V j d G l v b j E v M S 1 J R H B z Y n l 2 Y W x 1 Z S 9 B d X R v U m V t b 3 Z l Z E N v b H V t b n M x L n t I S D I w M D N u M j A x M C w x O X 0 m c X V v d D s s J n F 1 b 3 Q 7 U 2 V j d G l v b j E v M S 1 J R H B z Y n l 2 Y W x 1 Z S 9 B d X R v U m V t b 3 Z l Z E N v b H V t b n M x L n t J T k Q y M D A z b j I w M T A s M j B 9 J n F 1 b 3 Q 7 L C Z x d W 9 0 O 1 N l Y 3 R p b 2 4 x L z E t S U R w c 2 J 5 d m F s d W U v Q X V 0 b 1 J l b W 9 2 Z W R D b 2 x 1 b W 5 z M S 5 7 S E h i Z X Q y M D E x b j I w M T c s M j F 9 J n F 1 b 3 Q 7 L C Z x d W 9 0 O 1 N l Y 3 R p b 2 4 x L z E t S U R w c 2 J 5 d m F s d W U v Q X V 0 b 1 J l b W 9 2 Z W R D b 2 x 1 b W 5 z M S 5 7 S U 5 E Y m V 0 M j A x M W 4 y M D E 3 L D I y f S Z x d W 9 0 O y w m c X V v d D t T Z W N 0 a W 9 u M S 8 x L U l E c H N i e X Z h b H V l L 0 F 1 d G 9 S Z W 1 v d m V k Q 2 9 s d W 1 u c z E u e 0 h I M j A x O C w y M 3 0 m c X V v d D s s J n F 1 b 3 Q 7 U 2 V j d G l v b j E v M S 1 J R H B z Y n l 2 Y W x 1 Z S 9 B d X R v U m V t b 3 Z l Z E N v b H V t b n M x L n t J T k Q y M D E 4 L D I 0 f S Z x d W 9 0 O y w m c X V v d D t T Z W N 0 a W 9 u M S 8 x L U l E c H N i e X Z h b H V l L 0 F 1 d G 9 S Z W 1 v d m V k Q 2 9 s d W 1 u c z E u e 0 h I M j A x O S w y N X 0 m c X V v d D s s J n F 1 b 3 Q 7 U 2 V j d G l v b j E v M S 1 J R H B z Y n l 2 Y W x 1 Z S 9 B d X R v U m V t b 3 Z l Z E N v b H V t b n M x L n t J T k Q y M D E 5 L D I 2 f S Z x d W 9 0 O y w m c X V v d D t T Z W N 0 a W 9 u M S 8 x L U l E c H N i e X Z h b H V l L 0 F 1 d G 9 S Z W 1 v d m V k Q 2 9 s d W 1 u c z E u e 0 h I M j A y M C w y N 3 0 m c X V v d D s s J n F 1 b 3 Q 7 U 2 V j d G l v b j E v M S 1 J R H B z Y n l 2 Y W x 1 Z S 9 B d X R v U m V t b 3 Z l Z E N v b H V t b n M x L n t J T k Q y M D I w L D I 4 f S Z x d W 9 0 O y w m c X V v d D t T Z W N 0 a W 9 u M S 8 x L U l E c H N i e X Z h b H V l L 0 F 1 d G 9 S Z W 1 v d m V k Q 2 9 s d W 1 u c z E u e 0 h I M j A y M S w y O X 0 m c X V v d D s s J n F 1 b 3 Q 7 U 2 V j d G l v b j E v M S 1 J R H B z Y n l 2 Y W x 1 Z S 9 B d X R v U m V t b 3 Z l Z E N v b H V t b n M x L n t J T k Q y M D I x L D M w f S Z x d W 9 0 O y w m c X V v d D t T Z W N 0 a W 9 u M S 8 x L U l E c H N i e X Z h b H V l L 0 F 1 d G 9 S Z W 1 v d m V k Q 2 9 s d W 1 u c z E u e 1 N 0 Y X R l M S w z M X 0 m c X V v d D s s J n F 1 b 3 Q 7 U 2 V j d G l v b j E v M S 1 J R H B z Y n l 2 Y W x 1 Z S 9 B d X R v U m V t b 3 Z l Z E N v b H V t b n M x L n t M b 2 N h b G l 0 e T E s M z J 9 J n F 1 b 3 Q 7 L C Z x d W 9 0 O 1 N l Y 3 R p b 2 4 x L z E t S U R w c 2 J 5 d m F s d W U v Q X V 0 b 1 J l b W 9 2 Z W R D b 2 x 1 b W 5 z M S 5 7 U 3 R h d G U y L D M z f S Z x d W 9 0 O y w m c X V v d D t T Z W N 0 a W 9 u M S 8 x L U l E c H N i e X Z h b H V l L 0 F 1 d G 9 S Z W 1 v d m V k Q 2 9 s d W 1 u c z E u e 0 x v Y 2 F s a X R 5 M i w z N H 0 m c X V v d D s s J n F 1 b 3 Q 7 U 2 V j d G l v b j E v M S 1 J R H B z Y n l 2 Y W x 1 Z S 9 B d X R v U m V t b 3 Z l Z E N v b H V t b n M x L n t T d G F 0 Z T M s M z V 9 J n F 1 b 3 Q 7 L C Z x d W 9 0 O 1 N l Y 3 R p b 2 4 x L z E t S U R w c 2 J 5 d m F s d W U v Q X V 0 b 1 J l b W 9 2 Z W R D b 2 x 1 b W 5 z M S 5 7 T G 9 j Y W x p d H k z L D M 2 f S Z x d W 9 0 O y w m c X V v d D t T Z W N 0 a W 9 u M S 8 x L U l E c H N i e X Z h b H V l L 0 F 1 d G 9 S Z W 1 v d m V k Q 2 9 s d W 1 u c z E u e 0 Z p c n N 0 L D M 3 f S Z x d W 9 0 O y w m c X V v d D t T Z W N 0 a W 9 u M S 8 x L U l E c H N i e X Z h b H V l L 0 F 1 d G 9 S Z W 1 v d m V k Q 2 9 s d W 1 u c z E u e 1 N l Y 2 9 u Z C w z O H 0 m c X V v d D s s J n F 1 b 3 Q 7 U 2 V j d G l v b j E v M S 1 J R H B z Y n l 2 Y W x 1 Z S 9 B d X R v U m V t b 3 Z l Z E N v b H V t b n M x L n t U a G l y Z C w z O X 0 m c X V v d D s s J n F 1 b 3 Q 7 U 2 V j d G l v b j E v M S 1 J R H B z Y n l 2 Y W x 1 Z S 9 B d X R v U m V t b 3 Z l Z E N v b H V t b n M x L n t J Z k 9 0 a G V y L D Q w f S Z x d W 9 0 O y w m c X V v d D t T Z W N 0 a W 9 u M S 8 x L U l E c H N i e X Z h b H V l L 0 F 1 d G 9 S Z W 1 v d m V k Q 2 9 s d W 1 u c z E u e z F D Y W 1 w L D Q x f S Z x d W 9 0 O y w m c X V v d D t T Z W N 0 a W 9 u M S 8 x L U l E c H N i e X Z h b H V l L 0 F 1 d G 9 S Z W 1 v d m V k Q 2 9 s d W 1 u c z E u e z J I b 3 N 0 I E Z h b W l s e S w 0 M n 0 m c X V v d D s s J n F 1 b 3 Q 7 U 2 V j d G l v b j E v M S 1 J R H B z Y n l 2 Y W x 1 Z S 9 B d X R v U m V t b 3 Z l Z E N v b H V t b n M x L n s z U m V u d G V k L D Q z f S Z x d W 9 0 O y w m c X V v d D t T Z W N 0 a W 9 u M S 8 x L U l E c H N i e X Z h b H V l L 0 F 1 d G 9 S Z W 1 v d m V k Q 2 9 s d W 1 u c z E u e z R B Y m F u Z G 9 u Z W R i d W l s Z G l u Z 3 M s N D R 9 J n F 1 b 3 Q 7 L C Z x d W 9 0 O 1 N l Y 3 R p b 2 4 x L z E t S U R w c 2 J 5 d m F s d W U v Q X V 0 b 1 J l b W 9 2 Z W R D b 2 x 1 b W 5 z M S 5 7 N X N j a G 9 v b C w 0 N X 0 m c X V v d D s s J n F 1 b 3 Q 7 U 2 V j d G l v b j E v M S 1 J R H B z Y n l 2 Y W x 1 Z S 9 B d X R v U m V t b 3 Z l Z E N v b H V t b n M x L n s 2 R 2 F 0 a G V y a W 5 n L D Q 2 f S Z x d W 9 0 O y w m c X V v d D t T Z W N 0 a W 9 u M S 8 x L U l E c H N i e X Z h b H V l L 0 F 1 d G 9 S Z W 1 v d m V k Q 2 9 s d W 1 u c z E u e z d P d G h l c i w 0 N 3 0 m c X V v d D s s J n F 1 b 3 Q 7 U 2 V j d G l v b j E v M S 1 J R H B z Y n l 2 Y W x 1 Z S 9 B d X R v U m V t b 3 Z l Z E N v b H V t b n M x L n t s Z X N z d G h h b j F N L D Q 4 f S Z x d W 9 0 O y w m c X V v d D t T Z W N 0 a W 9 u M S 8 x L U l E c H N i e X Z h b H V l L 0 F 1 d G 9 S Z W 1 v d m V k Q 2 9 s d W 1 u c z E u e z B s Z X N z d G h h b j F G L D Q 5 f S Z x d W 9 0 O y w m c X V v d D t T Z W N 0 a W 9 u M S 8 x L U l E c H N i e X Z h b H V l L 0 F 1 d G 9 S Z W 1 v d m V k Q 2 9 s d W 1 u c z E u e z E t N U 0 s N T B 9 J n F 1 b 3 Q 7 L C Z x d W 9 0 O 1 N l Y 3 R p b 2 4 x L z E t S U R w c 2 J 5 d m F s d W U v Q X V 0 b 1 J l b W 9 2 Z W R D b 2 x 1 b W 5 z M S 5 7 M S 0 1 R i w 1 M X 0 m c X V v d D s s J n F 1 b 3 Q 7 U 2 V j d G l v b j E v M S 1 J R H B z Y n l 2 Y W x 1 Z S 9 B d X R v U m V t b 3 Z l Z E N v b H V t b n M x L n s 2 L T E 3 T S w 1 M n 0 m c X V v d D s s J n F 1 b 3 Q 7 U 2 V j d G l v b j E v M S 1 J R H B z Y n l 2 Y W x 1 Z S 9 B d X R v U m V t b 3 Z l Z E N v b H V t b n M x L n s 2 L T E 3 R i w 1 M 3 0 m c X V v d D s s J n F 1 b 3 Q 7 U 2 V j d G l v b j E v M S 1 J R H B z Y n l 2 Y W x 1 Z S 9 B d X R v U m V t b 3 Z l Z E N v b H V t b n M x L n s x O C 0 1 O U 0 s N T R 9 J n F 1 b 3 Q 7 L C Z x d W 9 0 O 1 N l Y 3 R p b 2 4 x L z E t S U R w c 2 J 5 d m F s d W U v Q X V 0 b 1 J l b W 9 2 Z W R D b 2 x 1 b W 5 z M S 5 7 M T g t N T l G L D U 1 f S Z x d W 9 0 O y w m c X V v d D t T Z W N 0 a W 9 u M S 8 x L U l E c H N i e X Z h b H V l L 0 F 1 d G 9 S Z W 1 v d m V k Q 2 9 s d W 1 u c z E u e z Y w K 0 0 s N T Z 9 J n F 1 b 3 Q 7 L C Z x d W 9 0 O 1 N l Y 3 R p b 2 4 x L z E t S U R w c 2 J 5 d m F s d W U v Q X V 0 b 1 J l b W 9 2 Z W R D b 2 x 1 b W 5 z M S 5 7 N j A r R i w 1 N 3 0 m c X V v d D s s J n F 1 b 3 Q 7 U 2 V j d G l v b j E v M S 1 J R H B z Y n l 2 Y W x 1 Z S 9 B d X R v U m V t b 3 Z l Z E N v b H V t b n M x L n t J R F B J T l R F T k R 0 a G V p c i B w b G F j Z S w 1 O H 0 m c X V v d D s s J n F 1 b 3 Q 7 U 2 V j d G l v b j E v M S 1 J R H B z Y n l 2 Y W x 1 Z S 9 B d X R v U m V t b 3 Z l Z E N v b H V t b n M x L n t J b n R T d G F 0 Z T E s N T l 9 J n F 1 b 3 Q 7 L C Z x d W 9 0 O 1 N l Y 3 R p b 2 4 x L z E t S U R w c 2 J 5 d m F s d W U v Q X V 0 b 1 J l b W 9 2 Z W R D b 2 x 1 b W 5 z M S 5 7 S W 5 0 T G 9 j M S w 2 M H 0 m c X V v d D s s J n F 1 b 3 Q 7 U 2 V j d G l v b j E v M S 1 J R H B z Y n l 2 Y W x 1 Z S 9 B d X R v U m V t b 3 Z l Z E N v b H V t b n M x L n t J b n R T d G F 0 Z T I s N j F 9 J n F 1 b 3 Q 7 L C Z x d W 9 0 O 1 N l Y 3 R p b 2 4 x L z E t S U R w c 2 J 5 d m F s d W U v Q X V 0 b 1 J l b W 9 2 Z W R D b 2 x 1 b W 5 z M S 5 7 S W 5 0 T G 9 j M i w 2 M n 0 m c X V v d D s s J n F 1 b 3 Q 7 U 2 V j d G l v b j E v M S 1 J R H B z Y n l 2 Y W x 1 Z S 9 B d X R v U m V t b 3 Z l Z E N v b H V t b n M x L n t J b n R T d G F 0 Z T M s N j N 9 J n F 1 b 3 Q 7 L C Z x d W 9 0 O 1 N l Y 3 R p b 2 4 x L z E t S U R w c 2 J 5 d m F s d W U v Q X V 0 b 1 J l b W 9 2 Z W R D b 2 x 1 b W 5 z M S 5 7 S W 5 0 T G 9 j M y w 2 N H 0 m c X V v d D s s J n F 1 b 3 Q 7 U 2 V j d G l v b j E v M S 1 J R H B z Y n l 2 Y W x 1 Z S 9 B d X R v U m V t b 3 Z l Z E N v b H V t b n M x L n t i T m F t Z S B h b m Q g U 3 V y b m F t Z T o z L D Y 1 f S Z x d W 9 0 O y w m c X V v d D t T Z W N 0 a W 9 u M S 8 x L U l E c H N i e X Z h b H V l L 0 F 1 d G 9 S Z W 1 v d m V k Q 2 9 s d W 1 u c z E u e 2 N U e X B l O j M s N j Z 9 J n F 1 b 3 Q 7 L C Z x d W 9 0 O 1 N l Y 3 R p b 2 4 x L z E t S U R w c 2 J 5 d m F s d W U v Q X V 0 b 1 J l b W 9 2 Z W R D b 2 x 1 b W 5 z M S 5 7 Z F N l e D o z L D Y 3 f S Z x d W 9 0 O y w m c X V v d D t T Z W N 0 a W 9 u M S 8 x L U l E c H N i e X Z h b H V l L 0 F 1 d G 9 S Z W 1 v d m V k Q 2 9 s d W 1 u c z E u e 2 V D b 2 5 0 Y W N 0 I E R l d G F p b H M 6 M y w 2 O H 0 m c X V v d D s s J n F 1 b 3 Q 7 U 2 V j d G l v b j E v M S 1 J R H B z Y n l 2 Y W x 1 Z S 9 B d X R v U m V t b 3 Z l Z E N v b H V t b n M x L n t i T m F t Z S B h b m Q g U 3 V y b m F t Z T o x M S w 2 O X 0 m c X V v d D s s J n F 1 b 3 Q 7 U 2 V j d G l v b j E v M S 1 J R H B z Y n l 2 Y W x 1 Z S 9 B d X R v U m V t b 3 Z l Z E N v b H V t b n M x L n t j V H l w Z T o x M S w 3 M H 0 m c X V v d D s s J n F 1 b 3 Q 7 U 2 V j d G l v b j E v M S 1 J R H B z Y n l 2 Y W x 1 Z S 9 B d X R v U m V t b 3 Z l Z E N v b H V t b n M x L n t k U 2 V 4 O j E x L D c x f S Z x d W 9 0 O y w m c X V v d D t T Z W N 0 a W 9 u M S 8 x L U l E c H N i e X Z h b H V l L 0 F 1 d G 9 S Z W 1 v d m V k Q 2 9 s d W 1 u c z E u e 2 V D b 2 5 0 Y W N 0 I E R l d G F p b H M 6 M T E s N z J 9 J n F 1 b 3 Q 7 L C Z x d W 9 0 O 1 N l Y 3 R p b 2 4 x L z E t S U R w c 2 J 5 d m F s d W U v Q X V 0 b 1 J l b W 9 2 Z W R D b 2 x 1 b W 5 z M S 5 7 Y k 5 h b W U g Y W 5 k I F N 1 c m 5 h b W U 6 M j E s N z N 9 J n F 1 b 3 Q 7 L C Z x d W 9 0 O 1 N l Y 3 R p b 2 4 x L z E t S U R w c 2 J 5 d m F s d W U v Q X V 0 b 1 J l b W 9 2 Z W R D b 2 x 1 b W 5 z M S 5 7 Y 1 R 5 c G U 6 M j E s N z R 9 J n F 1 b 3 Q 7 L C Z x d W 9 0 O 1 N l Y 3 R p b 2 4 x L z E t S U R w c 2 J 5 d m F s d W U v Q X V 0 b 1 J l b W 9 2 Z W R D b 2 x 1 b W 5 z M S 5 7 Z F N l e D o y M S w 3 N X 0 m c X V v d D s s J n F 1 b 3 Q 7 U 2 V j d G l v b j E v M S 1 J R H B z Y n l 2 Y W x 1 Z S 9 B d X R v U m V t b 3 Z l Z E N v b H V t b n M x L n t l Q 2 9 u d G F j d C B E Z X R h a W x z O j I x L D c 2 f S Z x d W 9 0 O y w m c X V v d D t T Z W N 0 a W 9 u M S 8 x L U l E c H N i e X Z h b H V l L 0 F 1 d G 9 S Z W 1 v d m V k Q 2 9 s d W 1 u c z E u e 0 h v d y B t Y W 5 5 I E t l e S B J b m Z v c m 1 h b n R z I H d l c m U g a W 5 0 Z X J 2 a W V 3 Z W Q / M S w 3 N 3 0 m c X V v d D s s J n F 1 b 3 Q 7 U 2 V j d G l v b j E v M S 1 J R H B z Y n l 2 Y W x 1 Z S 9 B d X R v U m V t b 3 Z l Z E N v b H V t b n M x L n t X Y X M g d G h l I G l u d G V y d m l l d 2 l u Z y B j b 2 5 k d W N 0 Z W Q g a W 4 g c G V y c 2 9 u I G 9 y I G 9 u I H R o Z S B w a G 9 u Z T 8 x L D c 4 f S Z x d W 9 0 O y w m c X V v d D t T Z W N 0 a W 9 u M S 8 x L U l E c H N i e X Z h b H V l L 0 F 1 d G 9 S Z W 1 v d m V k Q 2 9 s d W 1 u c z E u e 0 l z I H R o Z S B p b m Z v c m 1 h d G l v b i B w c m 9 2 a W R l Z C B i e S B 0 a G U g c 2 9 1 c m N l I G 1 h d G N o a W 5 n I H l v d X I g b 2 J z Z X J 2 Y T E s N z l 9 J n F 1 b 3 Q 7 L C Z x d W 9 0 O 1 N l Y 3 R p b 2 4 x L z E t S U R w c 2 J 5 d m F s d W U v Q X V 0 b 1 J l b W 9 2 Z W R D b 2 x 1 b W 5 z M S 5 7 R G 9 l c y B 0 a G U g c 2 9 1 c m N l I G 9 m I G l u Z m 9 y b W F 0 a W 9 u I G h h d m U g Y W 5 5 I G x p c 3 Q g b 3 I g a W 5 m b 3 J t Y X R p b 2 4 g b 2 4 x L D g w f S Z x d W 9 0 O y w m c X V v d D t T Z W N 0 a W 9 u M S 8 x L U l E c H N i e X Z h b H V l L 0 F 1 d G 9 S Z W 1 v d m V k Q 2 9 s d W 1 u c z E u e 0 l z I H R o Z S B p b m Z v c m 1 h d G l v b i B w c m 9 2 a W R l Z C B p Z G V u d G l j Y W w g Y m V 0 d 2 V l b i B k a W Z m Z X J l b n Q g c 2 9 1 c m N l c z E s O D F 9 J n F 1 b 3 Q 7 L C Z x d W 9 0 O 1 N l Y 3 R p b 2 4 x L z E t S U R w c 2 J 5 d m F s d W U v Q X V 0 b 1 J l b W 9 2 Z W R D b 2 x 1 b W 5 z M S 5 7 Q 3 J l Z G l i a W x p d H k g U 2 N v c m U s O D J 9 J n F 1 b 3 Q 7 L C Z x d W 9 0 O 1 N l Y 3 R p b 2 4 x L z E t S U R w c 2 J 5 d m F s d W U v Q X V 0 b 1 J l b W 9 2 Z W R D b 2 x 1 b W 5 z M S 5 7 a W 5 k Z X g s O D N 9 J n F 1 b 3 Q 7 L C Z x d W 9 0 O 1 N l Y 3 R p b 2 4 x L z E t S U R w c 2 J 5 d m F s d W U v Q X V 0 b 1 J l b W 9 2 Z W R D b 2 x 1 b W 5 z M S 5 7 T W F s Z S w 4 N H 0 m c X V v d D s s J n F 1 b 3 Q 7 U 2 V j d G l v b j E v M S 1 J R H B z Y n l 2 Y W x 1 Z S 9 B d X R v U m V t b 3 Z l Z E N v b H V t b n M x L n t G Z W 1 h b G U s O D V 9 J n F 1 b 3 Q 7 L C Z x d W 9 0 O 1 N l Y 3 R p b 2 4 x L z E t S U R w c 2 J 5 d m F s d W U v Q X V 0 b 1 J l b W 9 2 Z W R D b 2 x 1 b W 5 z M S 5 7 V m V y a W Z p Z W Q g U 3 R h d G U s O D Z 9 J n F 1 b 3 Q 7 L C Z x d W 9 0 O 1 N l Y 3 R p b 2 4 x L z E t S U R w c 2 J 5 d m F s d W U v Q X V 0 b 1 J l b W 9 2 Z W R D b 2 x 1 b W 5 z M S 5 7 V m V y a W Z p Z W Q g T G 9 j Y W x p d H k s O D d 9 J n F 1 b 3 Q 7 L C Z x d W 9 0 O 1 N l Y 3 R p b 2 4 x L z E t S U R w c 2 J 5 d m F s d W U v Q X V 0 b 1 J l b W 9 2 Z W R D b 2 x 1 b W 5 z M S 5 7 Y W R t a W 4 x U G N v Z C w 4 O H 0 m c X V v d D s s J n F 1 b 3 Q 7 U 2 V j d G l v b j E v M S 1 J R H B z Y n l 2 Y W x 1 Z S 9 B d X R v U m V t b 3 Z l Z E N v b H V t b n M x L n t h Z G 1 p b j J Q Y 2 9 k L D g 5 f S Z x d W 9 0 O y w m c X V v d D t T Z W N 0 a W 9 u M S 8 x L U l E c H N i e X Z h b H V l L 0 F 1 d G 9 S Z W 1 v d m V k Q 2 9 s d W 1 u c z E u e 0 F j Y 3 V y Y W N 5 L D k w f S Z x d W 9 0 O y w m c X V v d D t T Z W N 0 a W 9 u M S 8 x L U l E c H N i e X Z h b H V l L 0 F 1 d G 9 S Z W 1 v d m V k Q 2 9 s d W 1 u c z E u e 3 V 1 a W Q s O T F 9 J n F 1 b 3 Q 7 X S w m c X V v d D t D b 2 x 1 b W 5 D b 3 V u d C Z x d W 9 0 O z o 5 M i w m c X V v d D t L Z X l D b 2 x 1 b W 5 O Y W 1 l c y Z x d W 9 0 O z p b X S w m c X V v d D t D b 2 x 1 b W 5 J Z G V u d G l 0 a W V z J n F 1 b 3 Q 7 O l s m c X V v d D t T Z W N 0 a W 9 u M S 8 x L U l E c H N i e X Z h b H V l L 0 F 1 d G 9 S Z W 1 v d m V k Q 2 9 s d W 1 u c z E u e 0 R v Q S w w f S Z x d W 9 0 O y w m c X V v d D t T Z W N 0 a W 9 u M S 8 x L U l E c H N i e X Z h b H V l L 0 F 1 d G 9 S Z W 1 v d m V k Q 2 9 s d W 1 u c z E u e 1 J v d W 5 k T m 8 s M X 0 m c X V v d D s s J n F 1 b 3 Q 7 U 2 V j d G l v b j E v M S 1 J R H B z Y n l 2 Y W x 1 Z S 9 B d X R v U m V t b 3 Z l Z E N v b H V t b n M x L n t T d G F 0 Z V 9 O Y W 1 l L D J 9 J n F 1 b 3 Q 7 L C Z x d W 9 0 O 1 N l Y 3 R p b 2 4 x L z E t S U R w c 2 J 5 d m F s d W U v Q X V 0 b 1 J l b W 9 2 Z W R D b 2 x 1 b W 5 z M S 5 7 U 3 R h d G V D b 2 R l L D N 9 J n F 1 b 3 Q 7 L C Z x d W 9 0 O 1 N l Y 3 R p b 2 4 x L z E t S U R w c 2 J 5 d m F s d W U v Q X V 0 b 1 J l b W 9 2 Z W R D b 2 x 1 b W 5 z M S 5 7 U 3 R h d G V Q Y 2 9 k Z S w 0 f S Z x d W 9 0 O y w m c X V v d D t T Z W N 0 a W 9 u M S 8 x L U l E c H N i e X Z h b H V l L 0 F 1 d G 9 S Z W 1 v d m V k Q 2 9 s d W 1 u c z E u e 0 x v Y 2 F s a X R 5 L D V 9 J n F 1 b 3 Q 7 L C Z x d W 9 0 O 1 N l Y 3 R p b 2 4 x L z E t S U R w c 2 J 5 d m F s d W U v Q X V 0 b 1 J l b W 9 2 Z W R D b 2 x 1 b W 5 z M S 5 7 b G 9 j Y W x p d H l j b 2 R l L D Z 9 J n F 1 b 3 Q 7 L C Z x d W 9 0 O 1 N l Y 3 R p b 2 4 x L z E t S U R w c 2 J 5 d m F s d W U v Q X V 0 b 1 J l b W 9 2 Z W R D b 2 x 1 b W 5 z M S 5 7 U G N v Z G U s N 3 0 m c X V v d D s s J n F 1 b 3 Q 7 U 2 V j d G l v b j E v M S 1 J R H B z Y n l 2 Y W x 1 Z S 9 B d X R v U m V t b 3 Z l Z E N v b H V t b n M x L n t M b 2 N h d G l v b i w 4 f S Z x d W 9 0 O y w m c X V v d D t T Z W N 0 a W 9 u M S 8 x L U l E c H N i e X Z h b H V l L 0 F 1 d G 9 S Z W 1 v d m V k Q 2 9 s d W 1 u c z E u e 2 x v Y 2 F 0 a W 9 u I E R U T S B D b 2 R l L D l 9 J n F 1 b 3 Q 7 L C Z x d W 9 0 O 1 N l Y 3 R p b 2 4 x L z E t S U R w c 2 J 5 d m F s d W U v Q X V 0 b 1 J l b W 9 2 Z W R D b 2 x 1 b W 5 z M S 5 7 V m l z a X R l Z E J l Z m 9 y Z S w x M H 0 m c X V v d D s s J n F 1 b 3 Q 7 U 2 V j d G l v b j E v M S 1 J R H B z Y n l 2 Y W x 1 Z S 9 B d X R v U m V t b 3 Z l Z E N v b H V t b n M x L n t H S V N f e S w x M X 0 m c X V v d D s s J n F 1 b 3 Q 7 U 2 V j d G l v b j E v M S 1 J R H B z Y n l 2 Y W x 1 Z S 9 B d X R v U m V t b 3 Z l Z E N v b H V t b n M x L n t H S V N f e C w x M n 0 m c X V v d D s s J n F 1 b 3 Q 7 U 2 V j d G l v b j E v M S 1 J R H B z Y n l 2 Y W x 1 Z S 9 B d X R v U m V t b 3 Z l Z E N v b H V t b n M x L n t M b 2 N h d G l v b n R 5 c G U s M T N 9 J n F 1 b 3 Q 7 L C Z x d W 9 0 O 1 N l Y 3 R p b 2 4 x L z E t S U R w c 2 J 5 d m F s d W U v Q X V 0 b 1 J l b W 9 2 Z W R D b 2 x 1 b W 5 z M S 5 7 T G 9 j Y X R p b 2 5 D b G F z c 2 l m a W N h d G l v b i w x N H 0 m c X V v d D s s J n F 1 b 3 Q 7 U 2 V j d G l v b j E v M S 1 J R H B z Y n l 2 Y W x 1 Z S 9 B d X R v U m V t b 3 Z l Z E N v b H V t b n M x L n t S b 3 V u Z C A y I C B I S C D Y p 9 m E 2 K f Y s 9 i x L D E 1 f S Z x d W 9 0 O y w m c X V v d D t T Z W N 0 a W 9 u M S 8 x L U l E c H N i e X Z h b H V l L 0 F 1 d G 9 S Z W 1 v d m V k Q 2 9 s d W 1 u c z E u e 1 J v d W 5 k I D I g I E l O R C D Y p 9 m E 2 K f Z g d i x 2 K f Y r y w x N n 0 m c X V v d D s s J n F 1 b 3 Q 7 U 2 V j d G l v b j E v M S 1 J R H B z Y n l 2 Y W x 1 Z S 9 B d X R v U m V t b 3 Z l Z E N v b H V t b n M x L n t I S C w x N 3 0 m c X V v d D s s J n F 1 b 3 Q 7 U 2 V j d G l v b j E v M S 1 J R H B z Y n l 2 Y W x 1 Z S 9 B d X R v U m V t b 3 Z l Z E N v b H V t b n M x L n t J T k Q s M T h 9 J n F 1 b 3 Q 7 L C Z x d W 9 0 O 1 N l Y 3 R p b 2 4 x L z E t S U R w c 2 J 5 d m F s d W U v Q X V 0 b 1 J l b W 9 2 Z W R D b 2 x 1 b W 5 z M S 5 7 S E g y M D A z b j I w M T A s M T l 9 J n F 1 b 3 Q 7 L C Z x d W 9 0 O 1 N l Y 3 R p b 2 4 x L z E t S U R w c 2 J 5 d m F s d W U v Q X V 0 b 1 J l b W 9 2 Z W R D b 2 x 1 b W 5 z M S 5 7 S U 5 E M j A w M 2 4 y M D E w L D I w f S Z x d W 9 0 O y w m c X V v d D t T Z W N 0 a W 9 u M S 8 x L U l E c H N i e X Z h b H V l L 0 F 1 d G 9 S Z W 1 v d m V k Q 2 9 s d W 1 u c z E u e 0 h I Y m V 0 M j A x M W 4 y M D E 3 L D I x f S Z x d W 9 0 O y w m c X V v d D t T Z W N 0 a W 9 u M S 8 x L U l E c H N i e X Z h b H V l L 0 F 1 d G 9 S Z W 1 v d m V k Q 2 9 s d W 1 u c z E u e 0 l O R G J l d D I w M T F u M j A x N y w y M n 0 m c X V v d D s s J n F 1 b 3 Q 7 U 2 V j d G l v b j E v M S 1 J R H B z Y n l 2 Y W x 1 Z S 9 B d X R v U m V t b 3 Z l Z E N v b H V t b n M x L n t I S D I w M T g s M j N 9 J n F 1 b 3 Q 7 L C Z x d W 9 0 O 1 N l Y 3 R p b 2 4 x L z E t S U R w c 2 J 5 d m F s d W U v Q X V 0 b 1 J l b W 9 2 Z W R D b 2 x 1 b W 5 z M S 5 7 S U 5 E M j A x O C w y N H 0 m c X V v d D s s J n F 1 b 3 Q 7 U 2 V j d G l v b j E v M S 1 J R H B z Y n l 2 Y W x 1 Z S 9 B d X R v U m V t b 3 Z l Z E N v b H V t b n M x L n t I S D I w M T k s M j V 9 J n F 1 b 3 Q 7 L C Z x d W 9 0 O 1 N l Y 3 R p b 2 4 x L z E t S U R w c 2 J 5 d m F s d W U v Q X V 0 b 1 J l b W 9 2 Z W R D b 2 x 1 b W 5 z M S 5 7 S U 5 E M j A x O S w y N n 0 m c X V v d D s s J n F 1 b 3 Q 7 U 2 V j d G l v b j E v M S 1 J R H B z Y n l 2 Y W x 1 Z S 9 B d X R v U m V t b 3 Z l Z E N v b H V t b n M x L n t I S D I w M j A s M j d 9 J n F 1 b 3 Q 7 L C Z x d W 9 0 O 1 N l Y 3 R p b 2 4 x L z E t S U R w c 2 J 5 d m F s d W U v Q X V 0 b 1 J l b W 9 2 Z W R D b 2 x 1 b W 5 z M S 5 7 S U 5 E M j A y M C w y O H 0 m c X V v d D s s J n F 1 b 3 Q 7 U 2 V j d G l v b j E v M S 1 J R H B z Y n l 2 Y W x 1 Z S 9 B d X R v U m V t b 3 Z l Z E N v b H V t b n M x L n t I S D I w M j E s M j l 9 J n F 1 b 3 Q 7 L C Z x d W 9 0 O 1 N l Y 3 R p b 2 4 x L z E t S U R w c 2 J 5 d m F s d W U v Q X V 0 b 1 J l b W 9 2 Z W R D b 2 x 1 b W 5 z M S 5 7 S U 5 E M j A y M S w z M H 0 m c X V v d D s s J n F 1 b 3 Q 7 U 2 V j d G l v b j E v M S 1 J R H B z Y n l 2 Y W x 1 Z S 9 B d X R v U m V t b 3 Z l Z E N v b H V t b n M x L n t T d G F 0 Z T E s M z F 9 J n F 1 b 3 Q 7 L C Z x d W 9 0 O 1 N l Y 3 R p b 2 4 x L z E t S U R w c 2 J 5 d m F s d W U v Q X V 0 b 1 J l b W 9 2 Z W R D b 2 x 1 b W 5 z M S 5 7 T G 9 j Y W x p d H k x L D M y f S Z x d W 9 0 O y w m c X V v d D t T Z W N 0 a W 9 u M S 8 x L U l E c H N i e X Z h b H V l L 0 F 1 d G 9 S Z W 1 v d m V k Q 2 9 s d W 1 u c z E u e 1 N 0 Y X R l M i w z M 3 0 m c X V v d D s s J n F 1 b 3 Q 7 U 2 V j d G l v b j E v M S 1 J R H B z Y n l 2 Y W x 1 Z S 9 B d X R v U m V t b 3 Z l Z E N v b H V t b n M x L n t M b 2 N h b G l 0 e T I s M z R 9 J n F 1 b 3 Q 7 L C Z x d W 9 0 O 1 N l Y 3 R p b 2 4 x L z E t S U R w c 2 J 5 d m F s d W U v Q X V 0 b 1 J l b W 9 2 Z W R D b 2 x 1 b W 5 z M S 5 7 U 3 R h d G U z L D M 1 f S Z x d W 9 0 O y w m c X V v d D t T Z W N 0 a W 9 u M S 8 x L U l E c H N i e X Z h b H V l L 0 F 1 d G 9 S Z W 1 v d m V k Q 2 9 s d W 1 u c z E u e 0 x v Y 2 F s a X R 5 M y w z N n 0 m c X V v d D s s J n F 1 b 3 Q 7 U 2 V j d G l v b j E v M S 1 J R H B z Y n l 2 Y W x 1 Z S 9 B d X R v U m V t b 3 Z l Z E N v b H V t b n M x L n t G a X J z d C w z N 3 0 m c X V v d D s s J n F 1 b 3 Q 7 U 2 V j d G l v b j E v M S 1 J R H B z Y n l 2 Y W x 1 Z S 9 B d X R v U m V t b 3 Z l Z E N v b H V t b n M x L n t T Z W N v b m Q s M z h 9 J n F 1 b 3 Q 7 L C Z x d W 9 0 O 1 N l Y 3 R p b 2 4 x L z E t S U R w c 2 J 5 d m F s d W U v Q X V 0 b 1 J l b W 9 2 Z W R D b 2 x 1 b W 5 z M S 5 7 V G h p c m Q s M z l 9 J n F 1 b 3 Q 7 L C Z x d W 9 0 O 1 N l Y 3 R p b 2 4 x L z E t S U R w c 2 J 5 d m F s d W U v Q X V 0 b 1 J l b W 9 2 Z W R D b 2 x 1 b W 5 z M S 5 7 S W Z P d G h l c i w 0 M H 0 m c X V v d D s s J n F 1 b 3 Q 7 U 2 V j d G l v b j E v M S 1 J R H B z Y n l 2 Y W x 1 Z S 9 B d X R v U m V t b 3 Z l Z E N v b H V t b n M x L n s x Q 2 F t c C w 0 M X 0 m c X V v d D s s J n F 1 b 3 Q 7 U 2 V j d G l v b j E v M S 1 J R H B z Y n l 2 Y W x 1 Z S 9 B d X R v U m V t b 3 Z l Z E N v b H V t b n M x L n s y S G 9 z d C B G Y W 1 p b H k s N D J 9 J n F 1 b 3 Q 7 L C Z x d W 9 0 O 1 N l Y 3 R p b 2 4 x L z E t S U R w c 2 J 5 d m F s d W U v Q X V 0 b 1 J l b W 9 2 Z W R D b 2 x 1 b W 5 z M S 5 7 M 1 J l b n R l Z C w 0 M 3 0 m c X V v d D s s J n F 1 b 3 Q 7 U 2 V j d G l v b j E v M S 1 J R H B z Y n l 2 Y W x 1 Z S 9 B d X R v U m V t b 3 Z l Z E N v b H V t b n M x L n s 0 Q W J h b m R v b m V k Y n V p b G R p b m d z L D Q 0 f S Z x d W 9 0 O y w m c X V v d D t T Z W N 0 a W 9 u M S 8 x L U l E c H N i e X Z h b H V l L 0 F 1 d G 9 S Z W 1 v d m V k Q 2 9 s d W 1 u c z E u e z V z Y 2 h v b 2 w s N D V 9 J n F 1 b 3 Q 7 L C Z x d W 9 0 O 1 N l Y 3 R p b 2 4 x L z E t S U R w c 2 J 5 d m F s d W U v Q X V 0 b 1 J l b W 9 2 Z W R D b 2 x 1 b W 5 z M S 5 7 N k d h d G h l c m l u Z y w 0 N n 0 m c X V v d D s s J n F 1 b 3 Q 7 U 2 V j d G l v b j E v M S 1 J R H B z Y n l 2 Y W x 1 Z S 9 B d X R v U m V t b 3 Z l Z E N v b H V t b n M x L n s 3 T 3 R o Z X I s N D d 9 J n F 1 b 3 Q 7 L C Z x d W 9 0 O 1 N l Y 3 R p b 2 4 x L z E t S U R w c 2 J 5 d m F s d W U v Q X V 0 b 1 J l b W 9 2 Z W R D b 2 x 1 b W 5 z M S 5 7 b G V z c 3 R o Y W 4 x T S w 0 O H 0 m c X V v d D s s J n F 1 b 3 Q 7 U 2 V j d G l v b j E v M S 1 J R H B z Y n l 2 Y W x 1 Z S 9 B d X R v U m V t b 3 Z l Z E N v b H V t b n M x L n s w b G V z c 3 R o Y W 4 x R i w 0 O X 0 m c X V v d D s s J n F 1 b 3 Q 7 U 2 V j d G l v b j E v M S 1 J R H B z Y n l 2 Y W x 1 Z S 9 B d X R v U m V t b 3 Z l Z E N v b H V t b n M x L n s x L T V N L D U w f S Z x d W 9 0 O y w m c X V v d D t T Z W N 0 a W 9 u M S 8 x L U l E c H N i e X Z h b H V l L 0 F 1 d G 9 S Z W 1 v d m V k Q 2 9 s d W 1 u c z E u e z E t N U Y s N T F 9 J n F 1 b 3 Q 7 L C Z x d W 9 0 O 1 N l Y 3 R p b 2 4 x L z E t S U R w c 2 J 5 d m F s d W U v Q X V 0 b 1 J l b W 9 2 Z W R D b 2 x 1 b W 5 z M S 5 7 N i 0 x N 0 0 s N T J 9 J n F 1 b 3 Q 7 L C Z x d W 9 0 O 1 N l Y 3 R p b 2 4 x L z E t S U R w c 2 J 5 d m F s d W U v Q X V 0 b 1 J l b W 9 2 Z W R D b 2 x 1 b W 5 z M S 5 7 N i 0 x N 0 Y s N T N 9 J n F 1 b 3 Q 7 L C Z x d W 9 0 O 1 N l Y 3 R p b 2 4 x L z E t S U R w c 2 J 5 d m F s d W U v Q X V 0 b 1 J l b W 9 2 Z W R D b 2 x 1 b W 5 z M S 5 7 M T g t N T l N L D U 0 f S Z x d W 9 0 O y w m c X V v d D t T Z W N 0 a W 9 u M S 8 x L U l E c H N i e X Z h b H V l L 0 F 1 d G 9 S Z W 1 v d m V k Q 2 9 s d W 1 u c z E u e z E 4 L T U 5 R i w 1 N X 0 m c X V v d D s s J n F 1 b 3 Q 7 U 2 V j d G l v b j E v M S 1 J R H B z Y n l 2 Y W x 1 Z S 9 B d X R v U m V t b 3 Z l Z E N v b H V t b n M x L n s 2 M C t N L D U 2 f S Z x d W 9 0 O y w m c X V v d D t T Z W N 0 a W 9 u M S 8 x L U l E c H N i e X Z h b H V l L 0 F 1 d G 9 S Z W 1 v d m V k Q 2 9 s d W 1 u c z E u e z Y w K 0 Y s N T d 9 J n F 1 b 3 Q 7 L C Z x d W 9 0 O 1 N l Y 3 R p b 2 4 x L z E t S U R w c 2 J 5 d m F s d W U v Q X V 0 b 1 J l b W 9 2 Z W R D b 2 x 1 b W 5 z M S 5 7 S U R Q S U 5 U R U 5 E d G h l a X I g c G x h Y 2 U s N T h 9 J n F 1 b 3 Q 7 L C Z x d W 9 0 O 1 N l Y 3 R p b 2 4 x L z E t S U R w c 2 J 5 d m F s d W U v Q X V 0 b 1 J l b W 9 2 Z W R D b 2 x 1 b W 5 z M S 5 7 S W 5 0 U 3 R h d G U x L D U 5 f S Z x d W 9 0 O y w m c X V v d D t T Z W N 0 a W 9 u M S 8 x L U l E c H N i e X Z h b H V l L 0 F 1 d G 9 S Z W 1 v d m V k Q 2 9 s d W 1 u c z E u e 0 l u d E x v Y z E s N j B 9 J n F 1 b 3 Q 7 L C Z x d W 9 0 O 1 N l Y 3 R p b 2 4 x L z E t S U R w c 2 J 5 d m F s d W U v Q X V 0 b 1 J l b W 9 2 Z W R D b 2 x 1 b W 5 z M S 5 7 S W 5 0 U 3 R h d G U y L D Y x f S Z x d W 9 0 O y w m c X V v d D t T Z W N 0 a W 9 u M S 8 x L U l E c H N i e X Z h b H V l L 0 F 1 d G 9 S Z W 1 v d m V k Q 2 9 s d W 1 u c z E u e 0 l u d E x v Y z I s N j J 9 J n F 1 b 3 Q 7 L C Z x d W 9 0 O 1 N l Y 3 R p b 2 4 x L z E t S U R w c 2 J 5 d m F s d W U v Q X V 0 b 1 J l b W 9 2 Z W R D b 2 x 1 b W 5 z M S 5 7 S W 5 0 U 3 R h d G U z L D Y z f S Z x d W 9 0 O y w m c X V v d D t T Z W N 0 a W 9 u M S 8 x L U l E c H N i e X Z h b H V l L 0 F 1 d G 9 S Z W 1 v d m V k Q 2 9 s d W 1 u c z E u e 0 l u d E x v Y z M s N j R 9 J n F 1 b 3 Q 7 L C Z x d W 9 0 O 1 N l Y 3 R p b 2 4 x L z E t S U R w c 2 J 5 d m F s d W U v Q X V 0 b 1 J l b W 9 2 Z W R D b 2 x 1 b W 5 z M S 5 7 Y k 5 h b W U g Y W 5 k I F N 1 c m 5 h b W U 6 M y w 2 N X 0 m c X V v d D s s J n F 1 b 3 Q 7 U 2 V j d G l v b j E v M S 1 J R H B z Y n l 2 Y W x 1 Z S 9 B d X R v U m V t b 3 Z l Z E N v b H V t b n M x L n t j V H l w Z T o z L D Y 2 f S Z x d W 9 0 O y w m c X V v d D t T Z W N 0 a W 9 u M S 8 x L U l E c H N i e X Z h b H V l L 0 F 1 d G 9 S Z W 1 v d m V k Q 2 9 s d W 1 u c z E u e 2 R T Z X g 6 M y w 2 N 3 0 m c X V v d D s s J n F 1 b 3 Q 7 U 2 V j d G l v b j E v M S 1 J R H B z Y n l 2 Y W x 1 Z S 9 B d X R v U m V t b 3 Z l Z E N v b H V t b n M x L n t l Q 2 9 u d G F j d C B E Z X R h a W x z O j M s N j h 9 J n F 1 b 3 Q 7 L C Z x d W 9 0 O 1 N l Y 3 R p b 2 4 x L z E t S U R w c 2 J 5 d m F s d W U v Q X V 0 b 1 J l b W 9 2 Z W R D b 2 x 1 b W 5 z M S 5 7 Y k 5 h b W U g Y W 5 k I F N 1 c m 5 h b W U 6 M T E s N j l 9 J n F 1 b 3 Q 7 L C Z x d W 9 0 O 1 N l Y 3 R p b 2 4 x L z E t S U R w c 2 J 5 d m F s d W U v Q X V 0 b 1 J l b W 9 2 Z W R D b 2 x 1 b W 5 z M S 5 7 Y 1 R 5 c G U 6 M T E s N z B 9 J n F 1 b 3 Q 7 L C Z x d W 9 0 O 1 N l Y 3 R p b 2 4 x L z E t S U R w c 2 J 5 d m F s d W U v Q X V 0 b 1 J l b W 9 2 Z W R D b 2 x 1 b W 5 z M S 5 7 Z F N l e D o x M S w 3 M X 0 m c X V v d D s s J n F 1 b 3 Q 7 U 2 V j d G l v b j E v M S 1 J R H B z Y n l 2 Y W x 1 Z S 9 B d X R v U m V t b 3 Z l Z E N v b H V t b n M x L n t l Q 2 9 u d G F j d C B E Z X R h a W x z O j E x L D c y f S Z x d W 9 0 O y w m c X V v d D t T Z W N 0 a W 9 u M S 8 x L U l E c H N i e X Z h b H V l L 0 F 1 d G 9 S Z W 1 v d m V k Q 2 9 s d W 1 u c z E u e 2 J O Y W 1 l I G F u Z C B T d X J u Y W 1 l O j I x L D c z f S Z x d W 9 0 O y w m c X V v d D t T Z W N 0 a W 9 u M S 8 x L U l E c H N i e X Z h b H V l L 0 F 1 d G 9 S Z W 1 v d m V k Q 2 9 s d W 1 u c z E u e 2 N U e X B l O j I x L D c 0 f S Z x d W 9 0 O y w m c X V v d D t T Z W N 0 a W 9 u M S 8 x L U l E c H N i e X Z h b H V l L 0 F 1 d G 9 S Z W 1 v d m V k Q 2 9 s d W 1 u c z E u e 2 R T Z X g 6 M j E s N z V 9 J n F 1 b 3 Q 7 L C Z x d W 9 0 O 1 N l Y 3 R p b 2 4 x L z E t S U R w c 2 J 5 d m F s d W U v Q X V 0 b 1 J l b W 9 2 Z W R D b 2 x 1 b W 5 z M S 5 7 Z U N v b n R h Y 3 Q g R G V 0 Y W l s c z o y M S w 3 N n 0 m c X V v d D s s J n F 1 b 3 Q 7 U 2 V j d G l v b j E v M S 1 J R H B z Y n l 2 Y W x 1 Z S 9 B d X R v U m V t b 3 Z l Z E N v b H V t b n M x L n t I b 3 c g b W F u e S B L Z X k g S W 5 m b 3 J t Y W 5 0 c y B 3 Z X J l I G l u d G V y d m l l d 2 V k P z E s N z d 9 J n F 1 b 3 Q 7 L C Z x d W 9 0 O 1 N l Y 3 R p b 2 4 x L z E t S U R w c 2 J 5 d m F s d W U v Q X V 0 b 1 J l b W 9 2 Z W R D b 2 x 1 b W 5 z M S 5 7 V 2 F z I H R o Z S B p b n R l c n Z p Z X d p b m c g Y 2 9 u Z H V j d G V k I G l u I H B l c n N v b i B v c i B v b i B 0 a G U g c G h v b m U / M S w 3 O H 0 m c X V v d D s s J n F 1 b 3 Q 7 U 2 V j d G l v b j E v M S 1 J R H B z Y n l 2 Y W x 1 Z S 9 B d X R v U m V t b 3 Z l Z E N v b H V t b n M x L n t J c y B 0 a G U g a W 5 m b 3 J t Y X R p b 2 4 g c H J v d m l k Z W Q g Y n k g d G h l I H N v d X J j Z S B t Y X R j a G l u Z y B 5 b 3 V y I G 9 i c 2 V y d m E x L D c 5 f S Z x d W 9 0 O y w m c X V v d D t T Z W N 0 a W 9 u M S 8 x L U l E c H N i e X Z h b H V l L 0 F 1 d G 9 S Z W 1 v d m V k Q 2 9 s d W 1 u c z E u e 0 R v Z X M g d G h l I H N v d X J j Z S B v Z i B p b m Z v c m 1 h d G l v b i B o Y X Z l I G F u e S B s a X N 0 I G 9 y I G l u Z m 9 y b W F 0 a W 9 u I G 9 u M S w 4 M H 0 m c X V v d D s s J n F 1 b 3 Q 7 U 2 V j d G l v b j E v M S 1 J R H B z Y n l 2 Y W x 1 Z S 9 B d X R v U m V t b 3 Z l Z E N v b H V t b n M x L n t J c y B 0 a G U g a W 5 m b 3 J t Y X R p b 2 4 g c H J v d m l k Z W Q g a W R l b n R p Y 2 F s I G J l d H d l Z W 4 g Z G l m Z m V y Z W 5 0 I H N v d X J j Z X M x L D g x f S Z x d W 9 0 O y w m c X V v d D t T Z W N 0 a W 9 u M S 8 x L U l E c H N i e X Z h b H V l L 0 F 1 d G 9 S Z W 1 v d m V k Q 2 9 s d W 1 u c z E u e 0 N y Z W R p Y m l s a X R 5 I F N j b 3 J l L D g y f S Z x d W 9 0 O y w m c X V v d D t T Z W N 0 a W 9 u M S 8 x L U l E c H N i e X Z h b H V l L 0 F 1 d G 9 S Z W 1 v d m V k Q 2 9 s d W 1 u c z E u e 2 l u Z G V 4 L D g z f S Z x d W 9 0 O y w m c X V v d D t T Z W N 0 a W 9 u M S 8 x L U l E c H N i e X Z h b H V l L 0 F 1 d G 9 S Z W 1 v d m V k Q 2 9 s d W 1 u c z E u e 0 1 h b G U s O D R 9 J n F 1 b 3 Q 7 L C Z x d W 9 0 O 1 N l Y 3 R p b 2 4 x L z E t S U R w c 2 J 5 d m F s d W U v Q X V 0 b 1 J l b W 9 2 Z W R D b 2 x 1 b W 5 z M S 5 7 R m V t Y W x l L D g 1 f S Z x d W 9 0 O y w m c X V v d D t T Z W N 0 a W 9 u M S 8 x L U l E c H N i e X Z h b H V l L 0 F 1 d G 9 S Z W 1 v d m V k Q 2 9 s d W 1 u c z E u e 1 Z l c m l m a W V k I F N 0 Y X R l L D g 2 f S Z x d W 9 0 O y w m c X V v d D t T Z W N 0 a W 9 u M S 8 x L U l E c H N i e X Z h b H V l L 0 F 1 d G 9 S Z W 1 v d m V k Q 2 9 s d W 1 u c z E u e 1 Z l c m l m a W V k I E x v Y 2 F s a X R 5 L D g 3 f S Z x d W 9 0 O y w m c X V v d D t T Z W N 0 a W 9 u M S 8 x L U l E c H N i e X Z h b H V l L 0 F 1 d G 9 S Z W 1 v d m V k Q 2 9 s d W 1 u c z E u e 2 F k b W l u M V B j b 2 Q s O D h 9 J n F 1 b 3 Q 7 L C Z x d W 9 0 O 1 N l Y 3 R p b 2 4 x L z E t S U R w c 2 J 5 d m F s d W U v Q X V 0 b 1 J l b W 9 2 Z W R D b 2 x 1 b W 5 z M S 5 7 Y W R t a W 4 y U G N v Z C w 4 O X 0 m c X V v d D s s J n F 1 b 3 Q 7 U 2 V j d G l v b j E v M S 1 J R H B z Y n l 2 Y W x 1 Z S 9 B d X R v U m V t b 3 Z l Z E N v b H V t b n M x L n t B Y 2 N 1 c m F j e S w 5 M H 0 m c X V v d D s s J n F 1 b 3 Q 7 U 2 V j d G l v b j E v M S 1 J R H B z Y n l 2 Y W x 1 Z S 9 B d X R v U m V t b 3 Z l Z E N v b H V t b n M x L n t 1 d W l k L D k x f S Z x d W 9 0 O 1 0 s J n F 1 b 3 Q 7 U m V s Y X R p b 2 5 z a G l w S W 5 m b y Z x d W 9 0 O z p b X X 0 i I C 8 + P C 9 T d G F i b G V F b n R y a W V z P j w v S X R l b T 4 8 S X R l b T 4 8 S X R l b U x v Y 2 F 0 a W 9 u P j x J d G V t V H l w Z T 5 G b 3 J t d W x h P C 9 J d G V t V H l w Z T 4 8 S X R l b V B h d G g + U 2 V j d G l v b j E v M S 1 J R H B z Y n l 2 Y W x 1 Z S 9 T b 3 V y Y 2 U 8 L 0 l 0 Z W 1 Q Y X R o P j w v S X R l b U x v Y 2 F 0 a W 9 u P j x T d G F i b G V F b n R y a W V z I C 8 + P C 9 J d G V t P j x J d G V t P j x J d G V t T G 9 j Y X R p b 2 4 + P E l 0 Z W 1 U e X B l P k Z v c m 1 1 b G E 8 L 0 l 0 Z W 1 U e X B l P j x J d G V t U G F 0 a D 5 T Z W N 0 a W 9 u M S 8 x L U l E c H N i e X Z h b H V l L 0 1 v Y m l s a X R 5 V H J h Y 2 t p b m c 8 L 0 l 0 Z W 1 Q Y X R o P j w v S X R l b U x v Y 2 F 0 a W 9 u P j x T d G F i b G V F b n R y a W V z I C 8 + P C 9 J d G V t P j x J d G V t P j x J d G V t T G 9 j Y X R p b 2 4 + P E l 0 Z W 1 U e X B l P k Z v c m 1 1 b G E 8 L 0 l 0 Z W 1 U e X B l P j x J d G V t U G F 0 a D 5 T Z W N 0 a W 9 u M S 8 x L U l E c H N i e X Z h b H V l L 2 R i b 1 8 x L U l E c H N i e X Z h b H V l P C 9 J d G V t U G F 0 a D 4 8 L 0 l 0 Z W 1 M b 2 N h d G l v b j 4 8 U 3 R h Y m x l R W 5 0 c m l l c y A v P j w v S X R l b T 4 8 S X R l b T 4 8 S X R l b U x v Y 2 F 0 a W 9 u P j x J d G V t V H l w Z T 5 G b 3 J t d W x h P C 9 J d G V t V H l w Z T 4 8 S X R l b V B h d G g + U 2 V j d G l v b j E v M S 1 J R H B z Y n l 2 Y W x 1 Z 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T G F z d F V w Z G F 0 Z W Q i I F Z h b H V l P S J k M j A y M S 0 w O S 0 x M l Q x N D o y N z o 1 N i 4 z M z Q 0 N j Q z W i I g L z 4 8 R W 5 0 c n k g V H l w Z T 0 i U X V l c n l J R C I g V m F s d W U 9 I n M 5 Z G Y 0 M T Y 1 O C 0 0 N m M 1 L T Q 5 N m E t O W I y M i 0 5 O T Z i M T J h O W V k M z M i I C 8 + P E V u d H J 5 I F R 5 c G U 9 I k Z p b G x D b 2 x 1 b W 5 U e X B l c y I g V m F s d W U 9 I n N C Z 1 l H Q m d Z R 0 J n W U d C U V V H Q m d V R k J R V U Z C U V V G Q l F V R k J R V U Z C U V V H Q m d Z R 0 J n W U d C Z 1 l H Q W d J Q 0 F n S U N B Z z h D Q W d J Q 0 F n S U N B Z 0 l H Q m d Z R 0 J n W U d C Z 1 l H Q m d Z R 0 J n W U d C Z 1 l H Q W d Z R 0 J n W U d C Z 0 l Q Q W d Z R 0 J n W U c i I C 8 + P E V u d H J 5 I F R 5 c G U 9 I k Z p b G x F c n J v c k N v d W 5 0 I i B W Y W x 1 Z T 0 i b D A i I C 8 + P E V u d H J 5 I F R 5 c G U 9 I k Z p b G x F c n J v c k N v Z G U i I F Z h b H V l P S J z V W 5 r b m 9 3 b i I g L z 4 8 R W 5 0 c n k g V H l w Z T 0 i R m l s b E N v b H V t b k 5 h b W V z I i B W Y W x 1 Z T 0 i c 1 s m c X V v d D t E b 0 E m c X V v d D s s J n F 1 b 3 Q 7 U m 9 1 b m R O b y Z x d W 9 0 O y w m c X V v d D t T d G F 0 Z V 9 O Y W 1 l J n F 1 b 3 Q 7 L C Z x d W 9 0 O 1 N 0 Y X R l Q 2 9 k Z S Z x d W 9 0 O y w m c X V v d D t M b 2 N h b G l 0 e S Z x d W 9 0 O y w m c X V v d D t s b 2 N h b G l 0 e W N v Z G V p Z H B z J n F 1 b 3 Q 7 L C Z x d W 9 0 O 0 x v Y 2 F 0 a W 9 u J n F 1 b 3 Q 7 L C Z x d W 9 0 O 2 x v Y 2 F 0 a W 9 u I E R U T S B D b 2 R l J n F 1 b 3 Q 7 L C Z x d W 9 0 O 1 Z p c 2 l 0 Z W R C Z W Z v c m U m c X V v d D s s J n F 1 b 3 Q 7 R 0 l T X 3 k m c X V v d D s s J n F 1 b 3 Q 7 R 0 l T X 3 g m c X V v d D s s J n F 1 b 3 Q 7 T G 9 j Y X R p b 2 5 0 e X B l J n F 1 b 3 Q 7 L C Z x d W 9 0 O 0 x v Y 2 F 0 a W 9 u Q 2 x h c 3 N p Z m l j Y X R p b 2 4 m c X V v d D s s J n F 1 b 3 Q 7 U m 9 1 b m Q g M i A g S E g g 2 K f Z h N i n 2 L P Y s S Z x d W 9 0 O y w m c X V v d D t S b 3 V u Z C A y I C B J T k Q g 2 K f Z h N i n 2 Y H Y s d i n 2 K 8 m c X V v d D s s J n F 1 b 3 Q 7 S E g m c X V v d D s s J n F 1 b 3 Q 7 S U 5 E J n F 1 b 3 Q 7 L C Z x d W 9 0 O 0 h I M j A w M 2 4 y M D E w J n F 1 b 3 Q 7 L C Z x d W 9 0 O 0 l O R D I w M D N u M j A x M C Z x d W 9 0 O y w m c X V v d D t I S G J l d D I w M T F u M j A x N y Z x d W 9 0 O y w m c X V v d D t J T k R i Z X Q y M D E x b j I w M T c m c X V v d D s s J n F 1 b 3 Q 7 S E g y M D E 4 J n F 1 b 3 Q 7 L C Z x d W 9 0 O 0 l O R D I w M T g m c X V v d D s s J n F 1 b 3 Q 7 S E g y M D E 5 J n F 1 b 3 Q 7 L C Z x d W 9 0 O 0 l O R D I w M T k m c X V v d D s s J n F 1 b 3 Q 7 S E g y M D I w J n F 1 b 3 Q 7 L C Z x d W 9 0 O 0 l O R D I w M j A m c X V v d D s s J n F 1 b 3 Q 7 S E g y M D I x J n F 1 b 3 Q 7 L C Z x d W 9 0 O 0 l O R D I w M j E m c X V v d D s s J n F 1 b 3 Q 7 U 3 R h d G U x J n F 1 b 3 Q 7 L C Z x d W 9 0 O 0 x v Y 2 F s a X R 5 M S Z x d W 9 0 O y w m c X V v d D t T d G F 0 Z T I m c X V v d D s s J n F 1 b 3 Q 7 T G 9 j Y W x p d H k y J n F 1 b 3 Q 7 L C Z x d W 9 0 O 1 N 0 Y X R l M y Z x d W 9 0 O y w m c X V v d D t M b 2 N h b G l 0 e T M m c X V v d D s s J n F 1 b 3 Q 7 R m l y c 3 Q m c X V v d D s s J n F 1 b 3 Q 7 U 2 V j b 2 5 k J n F 1 b 3 Q 7 L C Z x d W 9 0 O 1 R o a X J k J n F 1 b 3 Q 7 L C Z x d W 9 0 O 0 l m T 3 R o Z X I m c X V v d D s s J n F 1 b 3 Q 7 M U N h b X A m c X V v d D s s J n F 1 b 3 Q 7 M k h v c 3 Q g R m F t a W x 5 J n F 1 b 3 Q 7 L C Z x d W 9 0 O z N S Z W 5 0 Z W Q m c X V v d D s s J n F 1 b 3 Q 7 N E F i Y W 5 k b 2 5 l Z G J 1 a W x k a W 5 n c y Z x d W 9 0 O y w m c X V v d D s 1 c 2 N o b 2 9 s J n F 1 b 3 Q 7 L C Z x d W 9 0 O z Z H Y X R o Z X J p b m c m c X V v d D s s J n F 1 b 3 Q 7 N 0 9 0 a G V y J n F 1 b 3 Q 7 L C Z x d W 9 0 O 2 x l c 3 N 0 a G F u M U 0 m c X V v d D s s J n F 1 b 3 Q 7 M G x l c 3 N 0 a G F u M U Y m c X V v d D s s J n F 1 b 3 Q 7 M S 0 1 T S Z x d W 9 0 O y w m c X V v d D s x L T V G J n F 1 b 3 Q 7 L C Z x d W 9 0 O z Y t M T d N J n F 1 b 3 Q 7 L C Z x d W 9 0 O z Y t M T d G J n F 1 b 3 Q 7 L C Z x d W 9 0 O z E 4 L T U 5 T S Z x d W 9 0 O y w m c X V v d D s x O C 0 1 O U Y m c X V v d D s s J n F 1 b 3 Q 7 N j A r T S Z x d W 9 0 O y w m c X V v d D s 2 M C t G J n F 1 b 3 Q 7 L C Z x d W 9 0 O 0 l E U E l O V E V O R H R o Z W l y I H B s Y W N l J n F 1 b 3 Q 7 L C Z x d W 9 0 O 0 l u d F N 0 Y X R l M S Z x d W 9 0 O y w m c X V v d D t J b n R M b 2 M x J n F 1 b 3 Q 7 L C Z x d W 9 0 O 0 l u d F N 0 Y X R l M i Z x d W 9 0 O y w m c X V v d D t J b n R M b 2 M y J n F 1 b 3 Q 7 L C Z x d W 9 0 O 0 l u d F N 0 Y X R l M y Z x d W 9 0 O y w m c X V v d D t J b n R M b 2 M z J n F 1 b 3 Q 7 L C Z x d W 9 0 O 2 J O Y W 1 l I G F u Z C B T d X J u Y W 1 l O j M m c X V v d D s s J n F 1 b 3 Q 7 Y 1 R 5 c G U 6 M y Z x d W 9 0 O y w m c X V v d D t k U 2 V 4 O j M m c X V v d D s s J n F 1 b 3 Q 7 Z U N v b n R h Y 3 Q g R G V 0 Y W l s c z o z J n F 1 b 3 Q 7 L C Z x d W 9 0 O 2 J O Y W 1 l I G F u Z C B T d X J u Y W 1 l O j E x J n F 1 b 3 Q 7 L C Z x d W 9 0 O 2 N U e X B l O j E x J n F 1 b 3 Q 7 L C Z x d W 9 0 O 2 R T Z X g 6 M T E m c X V v d D s s J n F 1 b 3 Q 7 Z U N v b n R h Y 3 Q g R G V 0 Y W l s c z o x M S Z x d W 9 0 O y w m c X V v d D t i T m F t Z S B h b m Q g U 3 V y b m F t Z T o y M S Z x d W 9 0 O y w m c X V v d D t j V H l w Z T o y M S Z x d W 9 0 O y w m c X V v d D t k U 2 V 4 O j I x J n F 1 b 3 Q 7 L C Z x d W 9 0 O 2 V D b 2 5 0 Y W N 0 I E R l d G F p b H M 6 M j E m c X V v d D s s J n F 1 b 3 Q 7 S G 9 3 I G 1 h b n k g S 2 V 5 I E l u Z m 9 y b W F u d H M g d 2 V y Z S B p b n R l c n Z p Z X d l Z D 8 x J n F 1 b 3 Q 7 L C Z x d W 9 0 O 1 d h c y B 0 a G U g a W 5 0 Z X J 2 a W V 3 a W 5 n I G N v b m R 1 Y 3 R l Z C B p b i B w Z X J z b 2 4 g b 3 I g b 2 4 g d G h l I H B o b 2 5 l P z E m c X V v d D s s J n F 1 b 3 Q 7 S X M g d G h l I G l u Z m 9 y b W F 0 a W 9 u I H B y b 3 Z p Z G V k I G J 5 I H R o Z S B z b 3 V y Y 2 U g b W F 0 Y 2 h p b m c g e W 9 1 c i B v Y n N l c n Z h M S Z x d W 9 0 O y w m c X V v d D t E b 2 V z I H R o Z S B z b 3 V y Y 2 U g b 2 Y g a W 5 m b 3 J t Y X R p b 2 4 g a G F 2 Z S B h b n k g b G l z d C B v c i B p b m Z v c m 1 h d G l v b i B v b j E m c X V v d D s s J n F 1 b 3 Q 7 S X M g d G h l I G l u Z m 9 y b W F 0 a W 9 u I H B y b 3 Z p Z G V k I G l k Z W 5 0 a W N h b C B i Z X R 3 Z W V u I G R p Z m Z l c m V u d C B z b 3 V y Y 2 V z M S Z x d W 9 0 O y w m c X V v d D t D c m V k a W J p b G l 0 e S B T Y 2 9 y Z S Z x d W 9 0 O y w m c X V v d D t D b 2 1 t Z W 5 0 J n F 1 b 3 Q 7 L C Z x d W 9 0 O 2 l u Z G V 4 J n F 1 b 3 Q 7 L C Z x d W 9 0 O 0 1 h b G U m c X V v d D s s J n F 1 b 3 Q 7 R m V t Y W x l J n F 1 b 3 Q 7 L C Z x d W 9 0 O 1 Z l c m l m a W V k I F N 0 Y X R l J n F 1 b 3 Q 7 L C Z x d W 9 0 O 1 Z l c m l m a W V k I E x v Y 2 F s a X R 5 J n F 1 b 3 Q 7 L C Z x d W 9 0 O 2 F k b W l u M V B j b 2 Q m c X V v d D s s J n F 1 b 3 Q 7 Y W R t a W 4 y U G N v Z C Z x d W 9 0 O y w m c X V v d D t B Y 2 N 1 c m F j e S Z x d W 9 0 O 1 0 i I C 8 + P E V u d H J 5 I F R 5 c G U 9 I k Z p b G x D b 3 V u d C I g V m F s d W U 9 I m w 2 O D U i I C 8 + P E V u d H J 5 I F R 5 c G U 9 I k Z p b G x T d G F 0 d X M i I F Z h b H V l P S J z Q 2 9 t c G x l d G U i I C 8 + P E V u d H J 5 I F R 5 c G U 9 I k F k Z G V k V G 9 E Y X R h T W 9 k Z W w i I F Z h b H V l P S J s M S I g L z 4 8 R W 5 0 c n k g V H l w Z T 0 i U m V s Y X R p b 2 5 z a G l w S W 5 m b 0 N v b n R h a W 5 l c i I g V m F s d W U 9 I n N 7 J n F 1 b 3 Q 7 Y 2 9 s d W 1 u Q 2 9 1 b n Q m c X V v d D s 6 O T A s J n F 1 b 3 Q 7 a 2 V 5 Q 2 9 s d W 1 u T m F t Z X M m c X V v d D s 6 W 1 0 s J n F 1 b 3 Q 7 c X V l c n l S Z W x h d G l v b n N o a X B z J n F 1 b 3 Q 7 O l t d L C Z x d W 9 0 O 2 N v b H V t b k l k Z W 5 0 a X R p Z X M m c X V v d D s 6 W y Z x d W 9 0 O 1 N l c n Z l c i 5 E Y X R h Y m F z Z V x c L z I v U 1 F M L z E 3 M i 4 y N S 4 z M S 4 x M T t N b 2 J p b G l 0 e V R y Y W N r a W 5 n L 2 R i b y 8 x L U l E c H N i e X Z h b H V l L n t E b 0 E s M H 0 m c X V v d D s s J n F 1 b 3 Q 7 U 2 V y d m V y L k R h d G F i Y X N l X F w v M i 9 T U U w v M T c y L j I 1 L j M x L j E x O 0 1 v Y m l s a X R 5 V H J h Y 2 t p b m c v Z G J v L z E t S U R w c 2 J 5 d m F s d W U u e 1 J v d W 5 k T m 8 s M X 0 m c X V v d D s s J n F 1 b 3 Q 7 U 2 V y d m V y L k R h d G F i Y X N l X F w v M i 9 T U U w v M T c y L j I 1 L j M x L j E x O 0 1 v Y m l s a X R 5 V H J h Y 2 t p b m c v Z G J v L z E t S U R w c 2 J 5 d m F s d W U u e 1 N 0 Y X R l X 0 5 h b W U s M n 0 m c X V v d D s s J n F 1 b 3 Q 7 U 2 V y d m V y L k R h d G F i Y X N l X F w v M i 9 T U U w v M T c y L j I 1 L j M x L j E x O 0 1 v Y m l s a X R 5 V H J h Y 2 t p b m c v Z G J v L z E t S U R w c 2 J 5 d m F s d W U u e 1 N 0 Y X R l Q 2 9 k Z S w z f S Z x d W 9 0 O y w m c X V v d D t T Z X J 2 Z X I u R G F 0 Y W J h c 2 V c X C 8 y L 1 N R T C 8 x N z I u M j U u M z E u M T E 7 T W 9 i a W x p d H l U c m F j a 2 l u Z y 9 k Y m 8 v M S 1 J R H B z Y n l 2 Y W x 1 Z S 5 7 T G 9 j Y W x p d H k s N H 0 m c X V v d D s s J n F 1 b 3 Q 7 U 2 V y d m V y L k R h d G F i Y X N l X F w v M i 9 T U U w v M T c y L j I 1 L j M x L j E x O 0 1 v Y m l s a X R 5 V H J h Y 2 t p b m c v Z G J v L z E t S U R w c 2 J 5 d m F s d W U u e 2 x v Y 2 F s a X R 5 Y 2 9 k Z W l k c H M s N X 0 m c X V v d D s s J n F 1 b 3 Q 7 U 2 V y d m V y L k R h d G F i Y X N l X F w v M i 9 T U U w v M T c y L j I 1 L j M x L j E x O 0 1 v Y m l s a X R 5 V H J h Y 2 t p b m c v Z G J v L z E t S U R w c 2 J 5 d m F s d W U u e 0 x v Y 2 F 0 a W 9 u L D Z 9 J n F 1 b 3 Q 7 L C Z x d W 9 0 O 1 N l c n Z l c i 5 E Y X R h Y m F z Z V x c L z I v U 1 F M L z E 3 M i 4 y N S 4 z M S 4 x M T t N b 2 J p b G l 0 e V R y Y W N r a W 5 n L 2 R i b y 8 x L U l E c H N i e X Z h b H V l L n t s b 2 N h d G l v b i B E V E 0 g Q 2 9 k Z S w 3 f S Z x d W 9 0 O y w m c X V v d D t T Z X J 2 Z X I u R G F 0 Y W J h c 2 V c X C 8 y L 1 N R T C 8 x N z I u M j U u M z E u M T E 7 T W 9 i a W x p d H l U c m F j a 2 l u Z y 9 k Y m 8 v M S 1 J R H B z Y n l 2 Y W x 1 Z S 5 7 V m l z a X R l Z E J l Z m 9 y Z S w 4 f S Z x d W 9 0 O y w m c X V v d D t T Z X J 2 Z X I u R G F 0 Y W J h c 2 V c X C 8 y L 1 N R T C 8 x N z I u M j U u M z E u M T E 7 T W 9 i a W x p d H l U c m F j a 2 l u Z y 9 k Y m 8 v M S 1 J R H B z Y n l 2 Y W x 1 Z S 5 7 R 0 l T X 3 k s O X 0 m c X V v d D s s J n F 1 b 3 Q 7 U 2 V y d m V y L k R h d G F i Y X N l X F w v M i 9 T U U w v M T c y L j I 1 L j M x L j E x O 0 1 v Y m l s a X R 5 V H J h Y 2 t p b m c v Z G J v L z E t S U R w c 2 J 5 d m F s d W U u e 0 d J U 1 9 4 L D E w f S Z x d W 9 0 O y w m c X V v d D t T Z X J 2 Z X I u R G F 0 Y W J h c 2 V c X C 8 y L 1 N R T C 8 x N z I u M j U u M z E u M T E 7 T W 9 i a W x p d H l U c m F j a 2 l u Z y 9 k Y m 8 v M S 1 J R H B z Y n l 2 Y W x 1 Z S 5 7 T G 9 j Y X R p b 2 5 0 e X B l L D E x f S Z x d W 9 0 O y w m c X V v d D t T Z X J 2 Z X I u R G F 0 Y W J h c 2 V c X C 8 y L 1 N R T C 8 x N z I u M j U u M z E u M T E 7 T W 9 i a W x p d H l U c m F j a 2 l u Z y 9 k Y m 8 v M S 1 J R H B z Y n l 2 Y W x 1 Z S 5 7 T G 9 j Y X R p b 2 5 D b G F z c 2 l m a W N h d G l v b i w x M n 0 m c X V v d D s s J n F 1 b 3 Q 7 U 2 V y d m V y L k R h d G F i Y X N l X F w v M i 9 T U U w v M T c y L j I 1 L j M x L j E x O 0 1 v Y m l s a X R 5 V H J h Y 2 t p b m c v Z G J v L z E t S U R w c 2 J 5 d m F s d W U u e 1 J v d W 5 k I D I g I E h I I N i n 2 Y T Y p 9 i z 2 L E s M T N 9 J n F 1 b 3 Q 7 L C Z x d W 9 0 O 1 N l c n Z l c i 5 E Y X R h Y m F z Z V x c L z I v U 1 F M L z E 3 M i 4 y N S 4 z M S 4 x M T t N b 2 J p b G l 0 e V R y Y W N r a W 5 n L 2 R i b y 8 x L U l E c H N i e X Z h b H V l L n t S b 3 V u Z C A y I C B J T k Q g 2 K f Z h N i n 2 Y H Y s d i n 2 K 8 s M T R 9 J n F 1 b 3 Q 7 L C Z x d W 9 0 O 1 N l c n Z l c i 5 E Y X R h Y m F z Z V x c L z I v U 1 F M L z E 3 M i 4 y N S 4 z M S 4 x M T t N b 2 J p b G l 0 e V R y Y W N r a W 5 n L 2 R i b y 8 x L U l E c H N i e X Z h b H V l L n t I S C w x N X 0 m c X V v d D s s J n F 1 b 3 Q 7 U 2 V y d m V y L k R h d G F i Y X N l X F w v M i 9 T U U w v M T c y L j I 1 L j M x L j E x O 0 1 v Y m l s a X R 5 V H J h Y 2 t p b m c v Z G J v L z E t S U R w c 2 J 5 d m F s d W U u e 0 l O R C w x N n 0 m c X V v d D s s J n F 1 b 3 Q 7 U 2 V y d m V y L k R h d G F i Y X N l X F w v M i 9 T U U w v M T c y L j I 1 L j M x L j E x O 0 1 v Y m l s a X R 5 V H J h Y 2 t p b m c v Z G J v L z E t S U R w c 2 J 5 d m F s d W U u e 0 h I M j A w M 2 4 y M D E w L D E 3 f S Z x d W 9 0 O y w m c X V v d D t T Z X J 2 Z X I u R G F 0 Y W J h c 2 V c X C 8 y L 1 N R T C 8 x N z I u M j U u M z E u M T E 7 T W 9 i a W x p d H l U c m F j a 2 l u Z y 9 k Y m 8 v M S 1 J R H B z Y n l 2 Y W x 1 Z S 5 7 S U 5 E M j A w M 2 4 y M D E w L D E 4 f S Z x d W 9 0 O y w m c X V v d D t T Z X J 2 Z X I u R G F 0 Y W J h c 2 V c X C 8 y L 1 N R T C 8 x N z I u M j U u M z E u M T E 7 T W 9 i a W x p d H l U c m F j a 2 l u Z y 9 k Y m 8 v M S 1 J R H B z Y n l 2 Y W x 1 Z S 5 7 S E h i Z X Q y M D E x b j I w M T c s M T l 9 J n F 1 b 3 Q 7 L C Z x d W 9 0 O 1 N l c n Z l c i 5 E Y X R h Y m F z Z V x c L z I v U 1 F M L z E 3 M i 4 y N S 4 z M S 4 x M T t N b 2 J p b G l 0 e V R y Y W N r a W 5 n L 2 R i b y 8 x L U l E c H N i e X Z h b H V l L n t J T k R i Z X Q y M D E x b j I w M T c s M j B 9 J n F 1 b 3 Q 7 L C Z x d W 9 0 O 1 N l c n Z l c i 5 E Y X R h Y m F z Z V x c L z I v U 1 F M L z E 3 M i 4 y N S 4 z M S 4 x M T t N b 2 J p b G l 0 e V R y Y W N r a W 5 n L 2 R i b y 8 x L U l E c H N i e X Z h b H V l L n t I S D I w M T g s M j F 9 J n F 1 b 3 Q 7 L C Z x d W 9 0 O 1 N l c n Z l c i 5 E Y X R h Y m F z Z V x c L z I v U 1 F M L z E 3 M i 4 y N S 4 z M S 4 x M T t N b 2 J p b G l 0 e V R y Y W N r a W 5 n L 2 R i b y 8 x L U l E c H N i e X Z h b H V l L n t J T k Q y M D E 4 L D I y f S Z x d W 9 0 O y w m c X V v d D t T Z X J 2 Z X I u R G F 0 Y W J h c 2 V c X C 8 y L 1 N R T C 8 x N z I u M j U u M z E u M T E 7 T W 9 i a W x p d H l U c m F j a 2 l u Z y 9 k Y m 8 v M S 1 J R H B z Y n l 2 Y W x 1 Z S 5 7 S E g y M D E 5 L D I z f S Z x d W 9 0 O y w m c X V v d D t T Z X J 2 Z X I u R G F 0 Y W J h c 2 V c X C 8 y L 1 N R T C 8 x N z I u M j U u M z E u M T E 7 T W 9 i a W x p d H l U c m F j a 2 l u Z y 9 k Y m 8 v M S 1 J R H B z Y n l 2 Y W x 1 Z S 5 7 S U 5 E M j A x O S w y N H 0 m c X V v d D s s J n F 1 b 3 Q 7 U 2 V y d m V y L k R h d G F i Y X N l X F w v M i 9 T U U w v M T c y L j I 1 L j M x L j E x O 0 1 v Y m l s a X R 5 V H J h Y 2 t p b m c v Z G J v L z E t S U R w c 2 J 5 d m F s d W U u e 0 h I M j A y M C w y N X 0 m c X V v d D s s J n F 1 b 3 Q 7 U 2 V y d m V y L k R h d G F i Y X N l X F w v M i 9 T U U w v M T c y L j I 1 L j M x L j E x O 0 1 v Y m l s a X R 5 V H J h Y 2 t p b m c v Z G J v L z E t S U R w c 2 J 5 d m F s d W U u e 0 l O R D I w M j A s M j Z 9 J n F 1 b 3 Q 7 L C Z x d W 9 0 O 1 N l c n Z l c i 5 E Y X R h Y m F z Z V x c L z I v U 1 F M L z E 3 M i 4 y N S 4 z M S 4 x M T t N b 2 J p b G l 0 e V R y Y W N r a W 5 n L 2 R i b y 8 x L U l E c H N i e X Z h b H V l L n t I S D I w M j E s M j d 9 J n F 1 b 3 Q 7 L C Z x d W 9 0 O 1 N l c n Z l c i 5 E Y X R h Y m F z Z V x c L z I v U 1 F M L z E 3 M i 4 y N S 4 z M S 4 x M T t N b 2 J p b G l 0 e V R y Y W N r a W 5 n L 2 R i b y 8 x L U l E c H N i e X Z h b H V l L n t J T k Q y M D I x L D I 4 f S Z x d W 9 0 O y w m c X V v d D t T Z X J 2 Z X I u R G F 0 Y W J h c 2 V c X C 8 y L 1 N R T C 8 x N z I u M j U u M z E u M T E 7 T W 9 i a W x p d H l U c m F j a 2 l u Z y 9 k Y m 8 v M S 1 J R H B z Y n l 2 Y W x 1 Z S 5 7 U 3 R h d G U x L D I 5 f S Z x d W 9 0 O y w m c X V v d D t T Z X J 2 Z X I u R G F 0 Y W J h c 2 V c X C 8 y L 1 N R T C 8 x N z I u M j U u M z E u M T E 7 T W 9 i a W x p d H l U c m F j a 2 l u Z y 9 k Y m 8 v M S 1 J R H B z Y n l 2 Y W x 1 Z S 5 7 T G 9 j Y W x p d H k x L D M w f S Z x d W 9 0 O y w m c X V v d D t T Z X J 2 Z X I u R G F 0 Y W J h c 2 V c X C 8 y L 1 N R T C 8 x N z I u M j U u M z E u M T E 7 T W 9 i a W x p d H l U c m F j a 2 l u Z y 9 k Y m 8 v M S 1 J R H B z Y n l 2 Y W x 1 Z S 5 7 U 3 R h d G U y L D M x f S Z x d W 9 0 O y w m c X V v d D t T Z X J 2 Z X I u R G F 0 Y W J h c 2 V c X C 8 y L 1 N R T C 8 x N z I u M j U u M z E u M T E 7 T W 9 i a W x p d H l U c m F j a 2 l u Z y 9 k Y m 8 v M S 1 J R H B z Y n l 2 Y W x 1 Z S 5 7 T G 9 j Y W x p d H k y L D M y f S Z x d W 9 0 O y w m c X V v d D t T Z X J 2 Z X I u R G F 0 Y W J h c 2 V c X C 8 y L 1 N R T C 8 x N z I u M j U u M z E u M T E 7 T W 9 i a W x p d H l U c m F j a 2 l u Z y 9 k Y m 8 v M S 1 J R H B z Y n l 2 Y W x 1 Z S 5 7 U 3 R h d G U z L D M z f S Z x d W 9 0 O y w m c X V v d D t T Z X J 2 Z X I u R G F 0 Y W J h c 2 V c X C 8 y L 1 N R T C 8 x N z I u M j U u M z E u M T E 7 T W 9 i a W x p d H l U c m F j a 2 l u Z y 9 k Y m 8 v M S 1 J R H B z Y n l 2 Y W x 1 Z S 5 7 T G 9 j Y W x p d H k z L D M 0 f S Z x d W 9 0 O y w m c X V v d D t T Z X J 2 Z X I u R G F 0 Y W J h c 2 V c X C 8 y L 1 N R T C 8 x N z I u M j U u M z E u M T E 7 T W 9 i a W x p d H l U c m F j a 2 l u Z y 9 k Y m 8 v M S 1 J R H B z Y n l 2 Y W x 1 Z S 5 7 R m l y c 3 Q s M z V 9 J n F 1 b 3 Q 7 L C Z x d W 9 0 O 1 N l c n Z l c i 5 E Y X R h Y m F z Z V x c L z I v U 1 F M L z E 3 M i 4 y N S 4 z M S 4 x M T t N b 2 J p b G l 0 e V R y Y W N r a W 5 n L 2 R i b y 8 x L U l E c H N i e X Z h b H V l L n t T Z W N v b m Q s M z Z 9 J n F 1 b 3 Q 7 L C Z x d W 9 0 O 1 N l c n Z l c i 5 E Y X R h Y m F z Z V x c L z I v U 1 F M L z E 3 M i 4 y N S 4 z M S 4 x M T t N b 2 J p b G l 0 e V R y Y W N r a W 5 n L 2 R i b y 8 x L U l E c H N i e X Z h b H V l L n t U a G l y Z C w z N 3 0 m c X V v d D s s J n F 1 b 3 Q 7 U 2 V y d m V y L k R h d G F i Y X N l X F w v M i 9 T U U w v M T c y L j I 1 L j M x L j E x O 0 1 v Y m l s a X R 5 V H J h Y 2 t p b m c v Z G J v L z E t S U R w c 2 J 5 d m F s d W U u e 0 l m T 3 R o Z X I s M z h 9 J n F 1 b 3 Q 7 L C Z x d W 9 0 O 1 N l c n Z l c i 5 E Y X R h Y m F z Z V x c L z I v U 1 F M L z E 3 M i 4 y N S 4 z M S 4 x M T t N b 2 J p b G l 0 e V R y Y W N r a W 5 n L 2 R i b y 8 x L U l E c H N i e X Z h b H V l L n s x Q 2 F t c C w z O X 0 m c X V v d D s s J n F 1 b 3 Q 7 U 2 V y d m V y L k R h d G F i Y X N l X F w v M i 9 T U U w v M T c y L j I 1 L j M x L j E x O 0 1 v Y m l s a X R 5 V H J h Y 2 t p b m c v Z G J v L z E t S U R w c 2 J 5 d m F s d W U u e z J I b 3 N 0 I E Z h b W l s e S w 0 M H 0 m c X V v d D s s J n F 1 b 3 Q 7 U 2 V y d m V y L k R h d G F i Y X N l X F w v M i 9 T U U w v M T c y L j I 1 L j M x L j E x O 0 1 v Y m l s a X R 5 V H J h Y 2 t p b m c v Z G J v L z E t S U R w c 2 J 5 d m F s d W U u e z N S Z W 5 0 Z W Q s N D F 9 J n F 1 b 3 Q 7 L C Z x d W 9 0 O 1 N l c n Z l c i 5 E Y X R h Y m F z Z V x c L z I v U 1 F M L z E 3 M i 4 y N S 4 z M S 4 x M T t N b 2 J p b G l 0 e V R y Y W N r a W 5 n L 2 R i b y 8 x L U l E c H N i e X Z h b H V l L n s 0 Q W J h b m R v b m V k Y n V p b G R p b m d z L D Q y f S Z x d W 9 0 O y w m c X V v d D t T Z X J 2 Z X I u R G F 0 Y W J h c 2 V c X C 8 y L 1 N R T C 8 x N z I u M j U u M z E u M T E 7 T W 9 i a W x p d H l U c m F j a 2 l u Z y 9 k Y m 8 v M S 1 J R H B z Y n l 2 Y W x 1 Z S 5 7 N X N j a G 9 v b C w 0 M 3 0 m c X V v d D s s J n F 1 b 3 Q 7 U 2 V y d m V y L k R h d G F i Y X N l X F w v M i 9 T U U w v M T c y L j I 1 L j M x L j E x O 0 1 v Y m l s a X R 5 V H J h Y 2 t p b m c v Z G J v L z E t S U R w c 2 J 5 d m F s d W U u e z Z H Y X R o Z X J p b m c s N D R 9 J n F 1 b 3 Q 7 L C Z x d W 9 0 O 1 N l c n Z l c i 5 E Y X R h Y m F z Z V x c L z I v U 1 F M L z E 3 M i 4 y N S 4 z M S 4 x M T t N b 2 J p b G l 0 e V R y Y W N r a W 5 n L 2 R i b y 8 x L U l E c H N i e X Z h b H V l L n s 3 T 3 R o Z X I s N D V 9 J n F 1 b 3 Q 7 L C Z x d W 9 0 O 1 N l c n Z l c i 5 E Y X R h Y m F z Z V x c L z I v U 1 F M L z E 3 M i 4 y N S 4 z M S 4 x M T t N b 2 J p b G l 0 e V R y Y W N r a W 5 n L 2 R i b y 8 x L U l E c H N i e X Z h b H V l L n t s Z X N z d G h h b j F N L D Q 2 f S Z x d W 9 0 O y w m c X V v d D t T Z X J 2 Z X I u R G F 0 Y W J h c 2 V c X C 8 y L 1 N R T C 8 x N z I u M j U u M z E u M T E 7 T W 9 i a W x p d H l U c m F j a 2 l u Z y 9 k Y m 8 v M S 1 J R H B z Y n l 2 Y W x 1 Z S 5 7 M G x l c 3 N 0 a G F u M U Y s N D d 9 J n F 1 b 3 Q 7 L C Z x d W 9 0 O 1 N l c n Z l c i 5 E Y X R h Y m F z Z V x c L z I v U 1 F M L z E 3 M i 4 y N S 4 z M S 4 x M T t N b 2 J p b G l 0 e V R y Y W N r a W 5 n L 2 R i b y 8 x L U l E c H N i e X Z h b H V l L n s x L T V N L D Q 4 f S Z x d W 9 0 O y w m c X V v d D t T Z X J 2 Z X I u R G F 0 Y W J h c 2 V c X C 8 y L 1 N R T C 8 x N z I u M j U u M z E u M T E 7 T W 9 i a W x p d H l U c m F j a 2 l u Z y 9 k Y m 8 v M S 1 J R H B z Y n l 2 Y W x 1 Z S 5 7 M S 0 1 R i w 0 O X 0 m c X V v d D s s J n F 1 b 3 Q 7 U 2 V y d m V y L k R h d G F i Y X N l X F w v M i 9 T U U w v M T c y L j I 1 L j M x L j E x O 0 1 v Y m l s a X R 5 V H J h Y 2 t p b m c v Z G J v L z E t S U R w c 2 J 5 d m F s d W U u e z Y t M T d N L D U w f S Z x d W 9 0 O y w m c X V v d D t T Z X J 2 Z X I u R G F 0 Y W J h c 2 V c X C 8 y L 1 N R T C 8 x N z I u M j U u M z E u M T E 7 T W 9 i a W x p d H l U c m F j a 2 l u Z y 9 k Y m 8 v M S 1 J R H B z Y n l 2 Y W x 1 Z S 5 7 N i 0 x N 0 Y s N T F 9 J n F 1 b 3 Q 7 L C Z x d W 9 0 O 1 N l c n Z l c i 5 E Y X R h Y m F z Z V x c L z I v U 1 F M L z E 3 M i 4 y N S 4 z M S 4 x M T t N b 2 J p b G l 0 e V R y Y W N r a W 5 n L 2 R i b y 8 x L U l E c H N i e X Z h b H V l L n s x O C 0 1 O U 0 s N T J 9 J n F 1 b 3 Q 7 L C Z x d W 9 0 O 1 N l c n Z l c i 5 E Y X R h Y m F z Z V x c L z I v U 1 F M L z E 3 M i 4 y N S 4 z M S 4 x M T t N b 2 J p b G l 0 e V R y Y W N r a W 5 n L 2 R i b y 8 x L U l E c H N i e X Z h b H V l L n s x O C 0 1 O U Y s N T N 9 J n F 1 b 3 Q 7 L C Z x d W 9 0 O 1 N l c n Z l c i 5 E Y X R h Y m F z Z V x c L z I v U 1 F M L z E 3 M i 4 y N S 4 z M S 4 x M T t N b 2 J p b G l 0 e V R y Y W N r a W 5 n L 2 R i b y 8 x L U l E c H N i e X Z h b H V l L n s 2 M C t N L D U 0 f S Z x d W 9 0 O y w m c X V v d D t T Z X J 2 Z X I u R G F 0 Y W J h c 2 V c X C 8 y L 1 N R T C 8 x N z I u M j U u M z E u M T E 7 T W 9 i a W x p d H l U c m F j a 2 l u Z y 9 k Y m 8 v M S 1 J R H B z Y n l 2 Y W x 1 Z S 5 7 N j A r R i w 1 N X 0 m c X V v d D s s J n F 1 b 3 Q 7 U 2 V y d m V y L k R h d G F i Y X N l X F w v M i 9 T U U w v M T c y L j I 1 L j M x L j E x O 0 1 v Y m l s a X R 5 V H J h Y 2 t p b m c v Z G J v L z E t S U R w c 2 J 5 d m F s d W U u e 0 l E U E l O V E V O R H R o Z W l y I H B s Y W N l L D U 2 f S Z x d W 9 0 O y w m c X V v d D t T Z X J 2 Z X I u R G F 0 Y W J h c 2 V c X C 8 y L 1 N R T C 8 x N z I u M j U u M z E u M T E 7 T W 9 i a W x p d H l U c m F j a 2 l u Z y 9 k Y m 8 v M S 1 J R H B z Y n l 2 Y W x 1 Z S 5 7 S W 5 0 U 3 R h d G U x L D U 3 f S Z x d W 9 0 O y w m c X V v d D t T Z X J 2 Z X I u R G F 0 Y W J h c 2 V c X C 8 y L 1 N R T C 8 x N z I u M j U u M z E u M T E 7 T W 9 i a W x p d H l U c m F j a 2 l u Z y 9 k Y m 8 v M S 1 J R H B z Y n l 2 Y W x 1 Z S 5 7 S W 5 0 T G 9 j M S w 1 O H 0 m c X V v d D s s J n F 1 b 3 Q 7 U 2 V y d m V y L k R h d G F i Y X N l X F w v M i 9 T U U w v M T c y L j I 1 L j M x L j E x O 0 1 v Y m l s a X R 5 V H J h Y 2 t p b m c v Z G J v L z E t S U R w c 2 J 5 d m F s d W U u e 0 l u d F N 0 Y X R l M i w 1 O X 0 m c X V v d D s s J n F 1 b 3 Q 7 U 2 V y d m V y L k R h d G F i Y X N l X F w v M i 9 T U U w v M T c y L j I 1 L j M x L j E x O 0 1 v Y m l s a X R 5 V H J h Y 2 t p b m c v Z G J v L z E t S U R w c 2 J 5 d m F s d W U u e 0 l u d E x v Y z I s N j B 9 J n F 1 b 3 Q 7 L C Z x d W 9 0 O 1 N l c n Z l c i 5 E Y X R h Y m F z Z V x c L z I v U 1 F M L z E 3 M i 4 y N S 4 z M S 4 x M T t N b 2 J p b G l 0 e V R y Y W N r a W 5 n L 2 R i b y 8 x L U l E c H N i e X Z h b H V l L n t J b n R T d G F 0 Z T M s N j F 9 J n F 1 b 3 Q 7 L C Z x d W 9 0 O 1 N l c n Z l c i 5 E Y X R h Y m F z Z V x c L z I v U 1 F M L z E 3 M i 4 y N S 4 z M S 4 x M T t N b 2 J p b G l 0 e V R y Y W N r a W 5 n L 2 R i b y 8 x L U l E c H N i e X Z h b H V l L n t J b n R M b 2 M z L D Y y f S Z x d W 9 0 O y w m c X V v d D t T Z X J 2 Z X I u R G F 0 Y W J h c 2 V c X C 8 y L 1 N R T C 8 x N z I u M j U u M z E u M T E 7 T W 9 i a W x p d H l U c m F j a 2 l u Z y 9 k Y m 8 v M S 1 J R H B z Y n l 2 Y W x 1 Z S 5 7 Y k 5 h b W U g Y W 5 k I F N 1 c m 5 h b W U 6 M y w 2 M 3 0 m c X V v d D s s J n F 1 b 3 Q 7 U 2 V y d m V y L k R h d G F i Y X N l X F w v M i 9 T U U w v M T c y L j I 1 L j M x L j E x O 0 1 v Y m l s a X R 5 V H J h Y 2 t p b m c v Z G J v L z E t S U R w c 2 J 5 d m F s d W U u e 2 N U e X B l O j M s N j R 9 J n F 1 b 3 Q 7 L C Z x d W 9 0 O 1 N l c n Z l c i 5 E Y X R h Y m F z Z V x c L z I v U 1 F M L z E 3 M i 4 y N S 4 z M S 4 x M T t N b 2 J p b G l 0 e V R y Y W N r a W 5 n L 2 R i b y 8 x L U l E c H N i e X Z h b H V l L n t k U 2 V 4 O j M s N j V 9 J n F 1 b 3 Q 7 L C Z x d W 9 0 O 1 N l c n Z l c i 5 E Y X R h Y m F z Z V x c L z I v U 1 F M L z E 3 M i 4 y N S 4 z M S 4 x M T t N b 2 J p b G l 0 e V R y Y W N r a W 5 n L 2 R i b y 8 x L U l E c H N i e X Z h b H V l L n t l Q 2 9 u d G F j d C B E Z X R h a W x z O j M s N j Z 9 J n F 1 b 3 Q 7 L C Z x d W 9 0 O 1 N l c n Z l c i 5 E Y X R h Y m F z Z V x c L z I v U 1 F M L z E 3 M i 4 y N S 4 z M S 4 x M T t N b 2 J p b G l 0 e V R y Y W N r a W 5 n L 2 R i b y 8 x L U l E c H N i e X Z h b H V l L n t i T m F t Z S B h b m Q g U 3 V y b m F t Z T o x M S w 2 N 3 0 m c X V v d D s s J n F 1 b 3 Q 7 U 2 V y d m V y L k R h d G F i Y X N l X F w v M i 9 T U U w v M T c y L j I 1 L j M x L j E x O 0 1 v Y m l s a X R 5 V H J h Y 2 t p b m c v Z G J v L z E t S U R w c 2 J 5 d m F s d W U u e 2 N U e X B l O j E x L D Y 4 f S Z x d W 9 0 O y w m c X V v d D t T Z X J 2 Z X I u R G F 0 Y W J h c 2 V c X C 8 y L 1 N R T C 8 x N z I u M j U u M z E u M T E 7 T W 9 i a W x p d H l U c m F j a 2 l u Z y 9 k Y m 8 v M S 1 J R H B z Y n l 2 Y W x 1 Z S 5 7 Z F N l e D o x M S w 2 O X 0 m c X V v d D s s J n F 1 b 3 Q 7 U 2 V y d m V y L k R h d G F i Y X N l X F w v M i 9 T U U w v M T c y L j I 1 L j M x L j E x O 0 1 v Y m l s a X R 5 V H J h Y 2 t p b m c v Z G J v L z E t S U R w c 2 J 5 d m F s d W U u e 2 V D b 2 5 0 Y W N 0 I E R l d G F p b H M 6 M T E s N z B 9 J n F 1 b 3 Q 7 L C Z x d W 9 0 O 1 N l c n Z l c i 5 E Y X R h Y m F z Z V x c L z I v U 1 F M L z E 3 M i 4 y N S 4 z M S 4 x M T t N b 2 J p b G l 0 e V R y Y W N r a W 5 n L 2 R i b y 8 x L U l E c H N i e X Z h b H V l L n t i T m F t Z S B h b m Q g U 3 V y b m F t Z T o y M S w 3 M X 0 m c X V v d D s s J n F 1 b 3 Q 7 U 2 V y d m V y L k R h d G F i Y X N l X F w v M i 9 T U U w v M T c y L j I 1 L j M x L j E x O 0 1 v Y m l s a X R 5 V H J h Y 2 t p b m c v Z G J v L z E t S U R w c 2 J 5 d m F s d W U u e 2 N U e X B l O j I x L D c y f S Z x d W 9 0 O y w m c X V v d D t T Z X J 2 Z X I u R G F 0 Y W J h c 2 V c X C 8 y L 1 N R T C 8 x N z I u M j U u M z E u M T E 7 T W 9 i a W x p d H l U c m F j a 2 l u Z y 9 k Y m 8 v M S 1 J R H B z Y n l 2 Y W x 1 Z S 5 7 Z F N l e D o y M S w 3 M 3 0 m c X V v d D s s J n F 1 b 3 Q 7 U 2 V y d m V y L k R h d G F i Y X N l X F w v M i 9 T U U w v M T c y L j I 1 L j M x L j E x O 0 1 v Y m l s a X R 5 V H J h Y 2 t p b m c v Z G J v L z E t S U R w c 2 J 5 d m F s d W U u e 2 V D b 2 5 0 Y W N 0 I E R l d G F p b H M 6 M j E s N z R 9 J n F 1 b 3 Q 7 L C Z x d W 9 0 O 1 N l c n Z l c i 5 E Y X R h Y m F z Z V x c L z I v U 1 F M L z E 3 M i 4 y N S 4 z M S 4 x M T t N b 2 J p b G l 0 e V R y Y W N r a W 5 n L 2 R i b y 8 x L U l E c H N i e X Z h b H V l L n t I b 3 c g b W F u e S B L Z X k g S W 5 m b 3 J t Y W 5 0 c y B 3 Z X J l I G l u d G V y d m l l d 2 V k P z E s N z V 9 J n F 1 b 3 Q 7 L C Z x d W 9 0 O 1 N l c n Z l c i 5 E Y X R h Y m F z Z V x c L z I v U 1 F M L z E 3 M i 4 y N S 4 z M S 4 x M T t N b 2 J p b G l 0 e V R y Y W N r a W 5 n L 2 R i b y 8 x L U l E c H N i e X Z h b H V l L n t X Y X M g d G h l I G l u d G V y d m l l d 2 l u Z y B j b 2 5 k d W N 0 Z W Q g a W 4 g c G V y c 2 9 u I G 9 y I G 9 u I H R o Z S B w a G 9 u Z T 8 x L D c 2 f S Z x d W 9 0 O y w m c X V v d D t T Z X J 2 Z X I u R G F 0 Y W J h c 2 V c X C 8 y L 1 N R T C 8 x N z I u M j U u M z E u M T E 7 T W 9 i a W x p d H l U c m F j a 2 l u Z y 9 k Y m 8 v M S 1 J R H B z Y n l 2 Y W x 1 Z S 5 7 S X M g d G h l I G l u Z m 9 y b W F 0 a W 9 u I H B y b 3 Z p Z G V k I G J 5 I H R o Z S B z b 3 V y Y 2 U g b W F 0 Y 2 h p b m c g e W 9 1 c i B v Y n N l c n Z h M S w 3 N 3 0 m c X V v d D s s J n F 1 b 3 Q 7 U 2 V y d m V y L k R h d G F i Y X N l X F w v M i 9 T U U w v M T c y L j I 1 L j M x L j E x O 0 1 v Y m l s a X R 5 V H J h Y 2 t p b m c v Z G J v L z E t S U R w c 2 J 5 d m F s d W U u e 0 R v Z X M g d G h l I H N v d X J j Z S B v Z i B p b m Z v c m 1 h d G l v b i B o Y X Z l I G F u e S B s a X N 0 I G 9 y I G l u Z m 9 y b W F 0 a W 9 u I G 9 u M S w 3 O H 0 m c X V v d D s s J n F 1 b 3 Q 7 U 2 V y d m V y L k R h d G F i Y X N l X F w v M i 9 T U U w v M T c y L j I 1 L j M x L j E x O 0 1 v Y m l s a X R 5 V H J h Y 2 t p b m c v Z G J v L z E t S U R w c 2 J 5 d m F s d W U u e 0 l z I H R o Z S B p b m Z v c m 1 h d G l v b i B w c m 9 2 a W R l Z C B p Z G V u d G l j Y W w g Y m V 0 d 2 V l b i B k a W Z m Z X J l b n Q g c 2 9 1 c m N l c z E s N z l 9 J n F 1 b 3 Q 7 L C Z x d W 9 0 O 1 N l c n Z l c i 5 E Y X R h Y m F z Z V x c L z I v U 1 F M L z E 3 M i 4 y N S 4 z M S 4 x M T t N b 2 J p b G l 0 e V R y Y W N r a W 5 n L 2 R i b y 8 x L U l E c H N i e X Z h b H V l L n t D c m V k a W J p b G l 0 e S B T Y 2 9 y Z S w 4 M H 0 m c X V v d D s s J n F 1 b 3 Q 7 U 2 V y d m V y L k R h d G F i Y X N l X F w v M i 9 T U U w v M T c y L j I 1 L j M x L j E x O 0 1 v Y m l s a X R 5 V H J h Y 2 t p b m c v Z G J v L z E t S U R w c 2 J 5 d m F s d W U u e 0 N v b W 1 l b n Q s O D F 9 J n F 1 b 3 Q 7 L C Z x d W 9 0 O 1 N l c n Z l c i 5 E Y X R h Y m F z Z V x c L z I v U 1 F M L z E 3 M i 4 y N S 4 z M S 4 x M T t N b 2 J p b G l 0 e V R y Y W N r a W 5 n L 2 R i b y 8 x L U l E c H N i e X Z h b H V l L n t p b m R l e C w 4 M n 0 m c X V v d D s s J n F 1 b 3 Q 7 U 2 V y d m V y L k R h d G F i Y X N l X F w v M i 9 T U U w v M T c y L j I 1 L j M x L j E x O 0 1 v Y m l s a X R 5 V H J h Y 2 t p b m c v Z G J v L z E t S U R w c 2 J 5 d m F s d W U u e 0 1 h b G U s O D N 9 J n F 1 b 3 Q 7 L C Z x d W 9 0 O 1 N l c n Z l c i 5 E Y X R h Y m F z Z V x c L z I v U 1 F M L z E 3 M i 4 y N S 4 z M S 4 x M T t N b 2 J p b G l 0 e V R y Y W N r a W 5 n L 2 R i b y 8 x L U l E c H N i e X Z h b H V l L n t G Z W 1 h b G U s O D R 9 J n F 1 b 3 Q 7 L C Z x d W 9 0 O 1 N l c n Z l c i 5 E Y X R h Y m F z Z V x c L z I v U 1 F M L z E 3 M i 4 y N S 4 z M S 4 x M T t N b 2 J p b G l 0 e V R y Y W N r a W 5 n L 2 R i b y 8 x L U l E c H N i e X Z h b H V l L n t W Z X J p Z m l l Z C B T d G F 0 Z S w 4 N X 0 m c X V v d D s s J n F 1 b 3 Q 7 U 2 V y d m V y L k R h d G F i Y X N l X F w v M i 9 T U U w v M T c y L j I 1 L j M x L j E x O 0 1 v Y m l s a X R 5 V H J h Y 2 t p b m c v Z G J v L z E t S U R w c 2 J 5 d m F s d W U u e 1 Z l c m l m a W V k I E x v Y 2 F s a X R 5 L D g 2 f S Z x d W 9 0 O y w m c X V v d D t T Z X J 2 Z X I u R G F 0 Y W J h c 2 V c X C 8 y L 1 N R T C 8 x N z I u M j U u M z E u M T E 7 T W 9 i a W x p d H l U c m F j a 2 l u Z y 9 k Y m 8 v M S 1 J R H B z Y n l 2 Y W x 1 Z S 5 7 Y W R t a W 4 x U G N v Z C w 4 N 3 0 m c X V v d D s s J n F 1 b 3 Q 7 U 2 V y d m V y L k R h d G F i Y X N l X F w v M i 9 T U U w v M T c y L j I 1 L j M x L j E x O 0 1 v Y m l s a X R 5 V H J h Y 2 t p b m c v Z G J v L z E t S U R w c 2 J 5 d m F s d W U u e 2 F k b W l u M l B j b 2 Q s O D h 9 J n F 1 b 3 Q 7 L C Z x d W 9 0 O 1 N l c n Z l c i 5 E Y X R h Y m F z Z V x c L z I v U 1 F M L z E 3 M i 4 y N S 4 z M S 4 x M T t N b 2 J p b G l 0 e V R y Y W N r a W 5 n L 2 R i b y 8 x L U l E c H N i e X Z h b H V l L n t B Y 2 N 1 c m F j e S w 4 O X 0 m c X V v d D t d L C Z x d W 9 0 O 0 N v b H V t b k N v d W 5 0 J n F 1 b 3 Q 7 O j k w L C Z x d W 9 0 O 0 t l e U N v b H V t b k 5 h b W V z J n F 1 b 3 Q 7 O l t d L C Z x d W 9 0 O 0 N v b H V t b k l k Z W 5 0 a X R p Z X M m c X V v d D s 6 W y Z x d W 9 0 O 1 N l c n Z l c i 5 E Y X R h Y m F z Z V x c L z I v U 1 F M L z E 3 M i 4 y N S 4 z M S 4 x M T t N b 2 J p b G l 0 e V R y Y W N r a W 5 n L 2 R i b y 8 x L U l E c H N i e X Z h b H V l L n t E b 0 E s M H 0 m c X V v d D s s J n F 1 b 3 Q 7 U 2 V y d m V y L k R h d G F i Y X N l X F w v M i 9 T U U w v M T c y L j I 1 L j M x L j E x O 0 1 v Y m l s a X R 5 V H J h Y 2 t p b m c v Z G J v L z E t S U R w c 2 J 5 d m F s d W U u e 1 J v d W 5 k T m 8 s M X 0 m c X V v d D s s J n F 1 b 3 Q 7 U 2 V y d m V y L k R h d G F i Y X N l X F w v M i 9 T U U w v M T c y L j I 1 L j M x L j E x O 0 1 v Y m l s a X R 5 V H J h Y 2 t p b m c v Z G J v L z E t S U R w c 2 J 5 d m F s d W U u e 1 N 0 Y X R l X 0 5 h b W U s M n 0 m c X V v d D s s J n F 1 b 3 Q 7 U 2 V y d m V y L k R h d G F i Y X N l X F w v M i 9 T U U w v M T c y L j I 1 L j M x L j E x O 0 1 v Y m l s a X R 5 V H J h Y 2 t p b m c v Z G J v L z E t S U R w c 2 J 5 d m F s d W U u e 1 N 0 Y X R l Q 2 9 k Z S w z f S Z x d W 9 0 O y w m c X V v d D t T Z X J 2 Z X I u R G F 0 Y W J h c 2 V c X C 8 y L 1 N R T C 8 x N z I u M j U u M z E u M T E 7 T W 9 i a W x p d H l U c m F j a 2 l u Z y 9 k Y m 8 v M S 1 J R H B z Y n l 2 Y W x 1 Z S 5 7 T G 9 j Y W x p d H k s N H 0 m c X V v d D s s J n F 1 b 3 Q 7 U 2 V y d m V y L k R h d G F i Y X N l X F w v M i 9 T U U w v M T c y L j I 1 L j M x L j E x O 0 1 v Y m l s a X R 5 V H J h Y 2 t p b m c v Z G J v L z E t S U R w c 2 J 5 d m F s d W U u e 2 x v Y 2 F s a X R 5 Y 2 9 k Z W l k c H M s N X 0 m c X V v d D s s J n F 1 b 3 Q 7 U 2 V y d m V y L k R h d G F i Y X N l X F w v M i 9 T U U w v M T c y L j I 1 L j M x L j E x O 0 1 v Y m l s a X R 5 V H J h Y 2 t p b m c v Z G J v L z E t S U R w c 2 J 5 d m F s d W U u e 0 x v Y 2 F 0 a W 9 u L D Z 9 J n F 1 b 3 Q 7 L C Z x d W 9 0 O 1 N l c n Z l c i 5 E Y X R h Y m F z Z V x c L z I v U 1 F M L z E 3 M i 4 y N S 4 z M S 4 x M T t N b 2 J p b G l 0 e V R y Y W N r a W 5 n L 2 R i b y 8 x L U l E c H N i e X Z h b H V l L n t s b 2 N h d G l v b i B E V E 0 g Q 2 9 k Z S w 3 f S Z x d W 9 0 O y w m c X V v d D t T Z X J 2 Z X I u R G F 0 Y W J h c 2 V c X C 8 y L 1 N R T C 8 x N z I u M j U u M z E u M T E 7 T W 9 i a W x p d H l U c m F j a 2 l u Z y 9 k Y m 8 v M S 1 J R H B z Y n l 2 Y W x 1 Z S 5 7 V m l z a X R l Z E J l Z m 9 y Z S w 4 f S Z x d W 9 0 O y w m c X V v d D t T Z X J 2 Z X I u R G F 0 Y W J h c 2 V c X C 8 y L 1 N R T C 8 x N z I u M j U u M z E u M T E 7 T W 9 i a W x p d H l U c m F j a 2 l u Z y 9 k Y m 8 v M S 1 J R H B z Y n l 2 Y W x 1 Z S 5 7 R 0 l T X 3 k s O X 0 m c X V v d D s s J n F 1 b 3 Q 7 U 2 V y d m V y L k R h d G F i Y X N l X F w v M i 9 T U U w v M T c y L j I 1 L j M x L j E x O 0 1 v Y m l s a X R 5 V H J h Y 2 t p b m c v Z G J v L z E t S U R w c 2 J 5 d m F s d W U u e 0 d J U 1 9 4 L D E w f S Z x d W 9 0 O y w m c X V v d D t T Z X J 2 Z X I u R G F 0 Y W J h c 2 V c X C 8 y L 1 N R T C 8 x N z I u M j U u M z E u M T E 7 T W 9 i a W x p d H l U c m F j a 2 l u Z y 9 k Y m 8 v M S 1 J R H B z Y n l 2 Y W x 1 Z S 5 7 T G 9 j Y X R p b 2 5 0 e X B l L D E x f S Z x d W 9 0 O y w m c X V v d D t T Z X J 2 Z X I u R G F 0 Y W J h c 2 V c X C 8 y L 1 N R T C 8 x N z I u M j U u M z E u M T E 7 T W 9 i a W x p d H l U c m F j a 2 l u Z y 9 k Y m 8 v M S 1 J R H B z Y n l 2 Y W x 1 Z S 5 7 T G 9 j Y X R p b 2 5 D b G F z c 2 l m a W N h d G l v b i w x M n 0 m c X V v d D s s J n F 1 b 3 Q 7 U 2 V y d m V y L k R h d G F i Y X N l X F w v M i 9 T U U w v M T c y L j I 1 L j M x L j E x O 0 1 v Y m l s a X R 5 V H J h Y 2 t p b m c v Z G J v L z E t S U R w c 2 J 5 d m F s d W U u e 1 J v d W 5 k I D I g I E h I I N i n 2 Y T Y p 9 i z 2 L E s M T N 9 J n F 1 b 3 Q 7 L C Z x d W 9 0 O 1 N l c n Z l c i 5 E Y X R h Y m F z Z V x c L z I v U 1 F M L z E 3 M i 4 y N S 4 z M S 4 x M T t N b 2 J p b G l 0 e V R y Y W N r a W 5 n L 2 R i b y 8 x L U l E c H N i e X Z h b H V l L n t S b 3 V u Z C A y I C B J T k Q g 2 K f Z h N i n 2 Y H Y s d i n 2 K 8 s M T R 9 J n F 1 b 3 Q 7 L C Z x d W 9 0 O 1 N l c n Z l c i 5 E Y X R h Y m F z Z V x c L z I v U 1 F M L z E 3 M i 4 y N S 4 z M S 4 x M T t N b 2 J p b G l 0 e V R y Y W N r a W 5 n L 2 R i b y 8 x L U l E c H N i e X Z h b H V l L n t I S C w x N X 0 m c X V v d D s s J n F 1 b 3 Q 7 U 2 V y d m V y L k R h d G F i Y X N l X F w v M i 9 T U U w v M T c y L j I 1 L j M x L j E x O 0 1 v Y m l s a X R 5 V H J h Y 2 t p b m c v Z G J v L z E t S U R w c 2 J 5 d m F s d W U u e 0 l O R C w x N n 0 m c X V v d D s s J n F 1 b 3 Q 7 U 2 V y d m V y L k R h d G F i Y X N l X F w v M i 9 T U U w v M T c y L j I 1 L j M x L j E x O 0 1 v Y m l s a X R 5 V H J h Y 2 t p b m c v Z G J v L z E t S U R w c 2 J 5 d m F s d W U u e 0 h I M j A w M 2 4 y M D E w L D E 3 f S Z x d W 9 0 O y w m c X V v d D t T Z X J 2 Z X I u R G F 0 Y W J h c 2 V c X C 8 y L 1 N R T C 8 x N z I u M j U u M z E u M T E 7 T W 9 i a W x p d H l U c m F j a 2 l u Z y 9 k Y m 8 v M S 1 J R H B z Y n l 2 Y W x 1 Z S 5 7 S U 5 E M j A w M 2 4 y M D E w L D E 4 f S Z x d W 9 0 O y w m c X V v d D t T Z X J 2 Z X I u R G F 0 Y W J h c 2 V c X C 8 y L 1 N R T C 8 x N z I u M j U u M z E u M T E 7 T W 9 i a W x p d H l U c m F j a 2 l u Z y 9 k Y m 8 v M S 1 J R H B z Y n l 2 Y W x 1 Z S 5 7 S E h i Z X Q y M D E x b j I w M T c s M T l 9 J n F 1 b 3 Q 7 L C Z x d W 9 0 O 1 N l c n Z l c i 5 E Y X R h Y m F z Z V x c L z I v U 1 F M L z E 3 M i 4 y N S 4 z M S 4 x M T t N b 2 J p b G l 0 e V R y Y W N r a W 5 n L 2 R i b y 8 x L U l E c H N i e X Z h b H V l L n t J T k R i Z X Q y M D E x b j I w M T c s M j B 9 J n F 1 b 3 Q 7 L C Z x d W 9 0 O 1 N l c n Z l c i 5 E Y X R h Y m F z Z V x c L z I v U 1 F M L z E 3 M i 4 y N S 4 z M S 4 x M T t N b 2 J p b G l 0 e V R y Y W N r a W 5 n L 2 R i b y 8 x L U l E c H N i e X Z h b H V l L n t I S D I w M T g s M j F 9 J n F 1 b 3 Q 7 L C Z x d W 9 0 O 1 N l c n Z l c i 5 E Y X R h Y m F z Z V x c L z I v U 1 F M L z E 3 M i 4 y N S 4 z M S 4 x M T t N b 2 J p b G l 0 e V R y Y W N r a W 5 n L 2 R i b y 8 x L U l E c H N i e X Z h b H V l L n t J T k Q y M D E 4 L D I y f S Z x d W 9 0 O y w m c X V v d D t T Z X J 2 Z X I u R G F 0 Y W J h c 2 V c X C 8 y L 1 N R T C 8 x N z I u M j U u M z E u M T E 7 T W 9 i a W x p d H l U c m F j a 2 l u Z y 9 k Y m 8 v M S 1 J R H B z Y n l 2 Y W x 1 Z S 5 7 S E g y M D E 5 L D I z f S Z x d W 9 0 O y w m c X V v d D t T Z X J 2 Z X I u R G F 0 Y W J h c 2 V c X C 8 y L 1 N R T C 8 x N z I u M j U u M z E u M T E 7 T W 9 i a W x p d H l U c m F j a 2 l u Z y 9 k Y m 8 v M S 1 J R H B z Y n l 2 Y W x 1 Z S 5 7 S U 5 E M j A x O S w y N H 0 m c X V v d D s s J n F 1 b 3 Q 7 U 2 V y d m V y L k R h d G F i Y X N l X F w v M i 9 T U U w v M T c y L j I 1 L j M x L j E x O 0 1 v Y m l s a X R 5 V H J h Y 2 t p b m c v Z G J v L z E t S U R w c 2 J 5 d m F s d W U u e 0 h I M j A y M C w y N X 0 m c X V v d D s s J n F 1 b 3 Q 7 U 2 V y d m V y L k R h d G F i Y X N l X F w v M i 9 T U U w v M T c y L j I 1 L j M x L j E x O 0 1 v Y m l s a X R 5 V H J h Y 2 t p b m c v Z G J v L z E t S U R w c 2 J 5 d m F s d W U u e 0 l O R D I w M j A s M j Z 9 J n F 1 b 3 Q 7 L C Z x d W 9 0 O 1 N l c n Z l c i 5 E Y X R h Y m F z Z V x c L z I v U 1 F M L z E 3 M i 4 y N S 4 z M S 4 x M T t N b 2 J p b G l 0 e V R y Y W N r a W 5 n L 2 R i b y 8 x L U l E c H N i e X Z h b H V l L n t I S D I w M j E s M j d 9 J n F 1 b 3 Q 7 L C Z x d W 9 0 O 1 N l c n Z l c i 5 E Y X R h Y m F z Z V x c L z I v U 1 F M L z E 3 M i 4 y N S 4 z M S 4 x M T t N b 2 J p b G l 0 e V R y Y W N r a W 5 n L 2 R i b y 8 x L U l E c H N i e X Z h b H V l L n t J T k Q y M D I x L D I 4 f S Z x d W 9 0 O y w m c X V v d D t T Z X J 2 Z X I u R G F 0 Y W J h c 2 V c X C 8 y L 1 N R T C 8 x N z I u M j U u M z E u M T E 7 T W 9 i a W x p d H l U c m F j a 2 l u Z y 9 k Y m 8 v M S 1 J R H B z Y n l 2 Y W x 1 Z S 5 7 U 3 R h d G U x L D I 5 f S Z x d W 9 0 O y w m c X V v d D t T Z X J 2 Z X I u R G F 0 Y W J h c 2 V c X C 8 y L 1 N R T C 8 x N z I u M j U u M z E u M T E 7 T W 9 i a W x p d H l U c m F j a 2 l u Z y 9 k Y m 8 v M S 1 J R H B z Y n l 2 Y W x 1 Z S 5 7 T G 9 j Y W x p d H k x L D M w f S Z x d W 9 0 O y w m c X V v d D t T Z X J 2 Z X I u R G F 0 Y W J h c 2 V c X C 8 y L 1 N R T C 8 x N z I u M j U u M z E u M T E 7 T W 9 i a W x p d H l U c m F j a 2 l u Z y 9 k Y m 8 v M S 1 J R H B z Y n l 2 Y W x 1 Z S 5 7 U 3 R h d G U y L D M x f S Z x d W 9 0 O y w m c X V v d D t T Z X J 2 Z X I u R G F 0 Y W J h c 2 V c X C 8 y L 1 N R T C 8 x N z I u M j U u M z E u M T E 7 T W 9 i a W x p d H l U c m F j a 2 l u Z y 9 k Y m 8 v M S 1 J R H B z Y n l 2 Y W x 1 Z S 5 7 T G 9 j Y W x p d H k y L D M y f S Z x d W 9 0 O y w m c X V v d D t T Z X J 2 Z X I u R G F 0 Y W J h c 2 V c X C 8 y L 1 N R T C 8 x N z I u M j U u M z E u M T E 7 T W 9 i a W x p d H l U c m F j a 2 l u Z y 9 k Y m 8 v M S 1 J R H B z Y n l 2 Y W x 1 Z S 5 7 U 3 R h d G U z L D M z f S Z x d W 9 0 O y w m c X V v d D t T Z X J 2 Z X I u R G F 0 Y W J h c 2 V c X C 8 y L 1 N R T C 8 x N z I u M j U u M z E u M T E 7 T W 9 i a W x p d H l U c m F j a 2 l u Z y 9 k Y m 8 v M S 1 J R H B z Y n l 2 Y W x 1 Z S 5 7 T G 9 j Y W x p d H k z L D M 0 f S Z x d W 9 0 O y w m c X V v d D t T Z X J 2 Z X I u R G F 0 Y W J h c 2 V c X C 8 y L 1 N R T C 8 x N z I u M j U u M z E u M T E 7 T W 9 i a W x p d H l U c m F j a 2 l u Z y 9 k Y m 8 v M S 1 J R H B z Y n l 2 Y W x 1 Z S 5 7 R m l y c 3 Q s M z V 9 J n F 1 b 3 Q 7 L C Z x d W 9 0 O 1 N l c n Z l c i 5 E Y X R h Y m F z Z V x c L z I v U 1 F M L z E 3 M i 4 y N S 4 z M S 4 x M T t N b 2 J p b G l 0 e V R y Y W N r a W 5 n L 2 R i b y 8 x L U l E c H N i e X Z h b H V l L n t T Z W N v b m Q s M z Z 9 J n F 1 b 3 Q 7 L C Z x d W 9 0 O 1 N l c n Z l c i 5 E Y X R h Y m F z Z V x c L z I v U 1 F M L z E 3 M i 4 y N S 4 z M S 4 x M T t N b 2 J p b G l 0 e V R y Y W N r a W 5 n L 2 R i b y 8 x L U l E c H N i e X Z h b H V l L n t U a G l y Z C w z N 3 0 m c X V v d D s s J n F 1 b 3 Q 7 U 2 V y d m V y L k R h d G F i Y X N l X F w v M i 9 T U U w v M T c y L j I 1 L j M x L j E x O 0 1 v Y m l s a X R 5 V H J h Y 2 t p b m c v Z G J v L z E t S U R w c 2 J 5 d m F s d W U u e 0 l m T 3 R o Z X I s M z h 9 J n F 1 b 3 Q 7 L C Z x d W 9 0 O 1 N l c n Z l c i 5 E Y X R h Y m F z Z V x c L z I v U 1 F M L z E 3 M i 4 y N S 4 z M S 4 x M T t N b 2 J p b G l 0 e V R y Y W N r a W 5 n L 2 R i b y 8 x L U l E c H N i e X Z h b H V l L n s x Q 2 F t c C w z O X 0 m c X V v d D s s J n F 1 b 3 Q 7 U 2 V y d m V y L k R h d G F i Y X N l X F w v M i 9 T U U w v M T c y L j I 1 L j M x L j E x O 0 1 v Y m l s a X R 5 V H J h Y 2 t p b m c v Z G J v L z E t S U R w c 2 J 5 d m F s d W U u e z J I b 3 N 0 I E Z h b W l s e S w 0 M H 0 m c X V v d D s s J n F 1 b 3 Q 7 U 2 V y d m V y L k R h d G F i Y X N l X F w v M i 9 T U U w v M T c y L j I 1 L j M x L j E x O 0 1 v Y m l s a X R 5 V H J h Y 2 t p b m c v Z G J v L z E t S U R w c 2 J 5 d m F s d W U u e z N S Z W 5 0 Z W Q s N D F 9 J n F 1 b 3 Q 7 L C Z x d W 9 0 O 1 N l c n Z l c i 5 E Y X R h Y m F z Z V x c L z I v U 1 F M L z E 3 M i 4 y N S 4 z M S 4 x M T t N b 2 J p b G l 0 e V R y Y W N r a W 5 n L 2 R i b y 8 x L U l E c H N i e X Z h b H V l L n s 0 Q W J h b m R v b m V k Y n V p b G R p b m d z L D Q y f S Z x d W 9 0 O y w m c X V v d D t T Z X J 2 Z X I u R G F 0 Y W J h c 2 V c X C 8 y L 1 N R T C 8 x N z I u M j U u M z E u M T E 7 T W 9 i a W x p d H l U c m F j a 2 l u Z y 9 k Y m 8 v M S 1 J R H B z Y n l 2 Y W x 1 Z S 5 7 N X N j a G 9 v b C w 0 M 3 0 m c X V v d D s s J n F 1 b 3 Q 7 U 2 V y d m V y L k R h d G F i Y X N l X F w v M i 9 T U U w v M T c y L j I 1 L j M x L j E x O 0 1 v Y m l s a X R 5 V H J h Y 2 t p b m c v Z G J v L z E t S U R w c 2 J 5 d m F s d W U u e z Z H Y X R o Z X J p b m c s N D R 9 J n F 1 b 3 Q 7 L C Z x d W 9 0 O 1 N l c n Z l c i 5 E Y X R h Y m F z Z V x c L z I v U 1 F M L z E 3 M i 4 y N S 4 z M S 4 x M T t N b 2 J p b G l 0 e V R y Y W N r a W 5 n L 2 R i b y 8 x L U l E c H N i e X Z h b H V l L n s 3 T 3 R o Z X I s N D V 9 J n F 1 b 3 Q 7 L C Z x d W 9 0 O 1 N l c n Z l c i 5 E Y X R h Y m F z Z V x c L z I v U 1 F M L z E 3 M i 4 y N S 4 z M S 4 x M T t N b 2 J p b G l 0 e V R y Y W N r a W 5 n L 2 R i b y 8 x L U l E c H N i e X Z h b H V l L n t s Z X N z d G h h b j F N L D Q 2 f S Z x d W 9 0 O y w m c X V v d D t T Z X J 2 Z X I u R G F 0 Y W J h c 2 V c X C 8 y L 1 N R T C 8 x N z I u M j U u M z E u M T E 7 T W 9 i a W x p d H l U c m F j a 2 l u Z y 9 k Y m 8 v M S 1 J R H B z Y n l 2 Y W x 1 Z S 5 7 M G x l c 3 N 0 a G F u M U Y s N D d 9 J n F 1 b 3 Q 7 L C Z x d W 9 0 O 1 N l c n Z l c i 5 E Y X R h Y m F z Z V x c L z I v U 1 F M L z E 3 M i 4 y N S 4 z M S 4 x M T t N b 2 J p b G l 0 e V R y Y W N r a W 5 n L 2 R i b y 8 x L U l E c H N i e X Z h b H V l L n s x L T V N L D Q 4 f S Z x d W 9 0 O y w m c X V v d D t T Z X J 2 Z X I u R G F 0 Y W J h c 2 V c X C 8 y L 1 N R T C 8 x N z I u M j U u M z E u M T E 7 T W 9 i a W x p d H l U c m F j a 2 l u Z y 9 k Y m 8 v M S 1 J R H B z Y n l 2 Y W x 1 Z S 5 7 M S 0 1 R i w 0 O X 0 m c X V v d D s s J n F 1 b 3 Q 7 U 2 V y d m V y L k R h d G F i Y X N l X F w v M i 9 T U U w v M T c y L j I 1 L j M x L j E x O 0 1 v Y m l s a X R 5 V H J h Y 2 t p b m c v Z G J v L z E t S U R w c 2 J 5 d m F s d W U u e z Y t M T d N L D U w f S Z x d W 9 0 O y w m c X V v d D t T Z X J 2 Z X I u R G F 0 Y W J h c 2 V c X C 8 y L 1 N R T C 8 x N z I u M j U u M z E u M T E 7 T W 9 i a W x p d H l U c m F j a 2 l u Z y 9 k Y m 8 v M S 1 J R H B z Y n l 2 Y W x 1 Z S 5 7 N i 0 x N 0 Y s N T F 9 J n F 1 b 3 Q 7 L C Z x d W 9 0 O 1 N l c n Z l c i 5 E Y X R h Y m F z Z V x c L z I v U 1 F M L z E 3 M i 4 y N S 4 z M S 4 x M T t N b 2 J p b G l 0 e V R y Y W N r a W 5 n L 2 R i b y 8 x L U l E c H N i e X Z h b H V l L n s x O C 0 1 O U 0 s N T J 9 J n F 1 b 3 Q 7 L C Z x d W 9 0 O 1 N l c n Z l c i 5 E Y X R h Y m F z Z V x c L z I v U 1 F M L z E 3 M i 4 y N S 4 z M S 4 x M T t N b 2 J p b G l 0 e V R y Y W N r a W 5 n L 2 R i b y 8 x L U l E c H N i e X Z h b H V l L n s x O C 0 1 O U Y s N T N 9 J n F 1 b 3 Q 7 L C Z x d W 9 0 O 1 N l c n Z l c i 5 E Y X R h Y m F z Z V x c L z I v U 1 F M L z E 3 M i 4 y N S 4 z M S 4 x M T t N b 2 J p b G l 0 e V R y Y W N r a W 5 n L 2 R i b y 8 x L U l E c H N i e X Z h b H V l L n s 2 M C t N L D U 0 f S Z x d W 9 0 O y w m c X V v d D t T Z X J 2 Z X I u R G F 0 Y W J h c 2 V c X C 8 y L 1 N R T C 8 x N z I u M j U u M z E u M T E 7 T W 9 i a W x p d H l U c m F j a 2 l u Z y 9 k Y m 8 v M S 1 J R H B z Y n l 2 Y W x 1 Z S 5 7 N j A r R i w 1 N X 0 m c X V v d D s s J n F 1 b 3 Q 7 U 2 V y d m V y L k R h d G F i Y X N l X F w v M i 9 T U U w v M T c y L j I 1 L j M x L j E x O 0 1 v Y m l s a X R 5 V H J h Y 2 t p b m c v Z G J v L z E t S U R w c 2 J 5 d m F s d W U u e 0 l E U E l O V E V O R H R o Z W l y I H B s Y W N l L D U 2 f S Z x d W 9 0 O y w m c X V v d D t T Z X J 2 Z X I u R G F 0 Y W J h c 2 V c X C 8 y L 1 N R T C 8 x N z I u M j U u M z E u M T E 7 T W 9 i a W x p d H l U c m F j a 2 l u Z y 9 k Y m 8 v M S 1 J R H B z Y n l 2 Y W x 1 Z S 5 7 S W 5 0 U 3 R h d G U x L D U 3 f S Z x d W 9 0 O y w m c X V v d D t T Z X J 2 Z X I u R G F 0 Y W J h c 2 V c X C 8 y L 1 N R T C 8 x N z I u M j U u M z E u M T E 7 T W 9 i a W x p d H l U c m F j a 2 l u Z y 9 k Y m 8 v M S 1 J R H B z Y n l 2 Y W x 1 Z S 5 7 S W 5 0 T G 9 j M S w 1 O H 0 m c X V v d D s s J n F 1 b 3 Q 7 U 2 V y d m V y L k R h d G F i Y X N l X F w v M i 9 T U U w v M T c y L j I 1 L j M x L j E x O 0 1 v Y m l s a X R 5 V H J h Y 2 t p b m c v Z G J v L z E t S U R w c 2 J 5 d m F s d W U u e 0 l u d F N 0 Y X R l M i w 1 O X 0 m c X V v d D s s J n F 1 b 3 Q 7 U 2 V y d m V y L k R h d G F i Y X N l X F w v M i 9 T U U w v M T c y L j I 1 L j M x L j E x O 0 1 v Y m l s a X R 5 V H J h Y 2 t p b m c v Z G J v L z E t S U R w c 2 J 5 d m F s d W U u e 0 l u d E x v Y z I s N j B 9 J n F 1 b 3 Q 7 L C Z x d W 9 0 O 1 N l c n Z l c i 5 E Y X R h Y m F z Z V x c L z I v U 1 F M L z E 3 M i 4 y N S 4 z M S 4 x M T t N b 2 J p b G l 0 e V R y Y W N r a W 5 n L 2 R i b y 8 x L U l E c H N i e X Z h b H V l L n t J b n R T d G F 0 Z T M s N j F 9 J n F 1 b 3 Q 7 L C Z x d W 9 0 O 1 N l c n Z l c i 5 E Y X R h Y m F z Z V x c L z I v U 1 F M L z E 3 M i 4 y N S 4 z M S 4 x M T t N b 2 J p b G l 0 e V R y Y W N r a W 5 n L 2 R i b y 8 x L U l E c H N i e X Z h b H V l L n t J b n R M b 2 M z L D Y y f S Z x d W 9 0 O y w m c X V v d D t T Z X J 2 Z X I u R G F 0 Y W J h c 2 V c X C 8 y L 1 N R T C 8 x N z I u M j U u M z E u M T E 7 T W 9 i a W x p d H l U c m F j a 2 l u Z y 9 k Y m 8 v M S 1 J R H B z Y n l 2 Y W x 1 Z S 5 7 Y k 5 h b W U g Y W 5 k I F N 1 c m 5 h b W U 6 M y w 2 M 3 0 m c X V v d D s s J n F 1 b 3 Q 7 U 2 V y d m V y L k R h d G F i Y X N l X F w v M i 9 T U U w v M T c y L j I 1 L j M x L j E x O 0 1 v Y m l s a X R 5 V H J h Y 2 t p b m c v Z G J v L z E t S U R w c 2 J 5 d m F s d W U u e 2 N U e X B l O j M s N j R 9 J n F 1 b 3 Q 7 L C Z x d W 9 0 O 1 N l c n Z l c i 5 E Y X R h Y m F z Z V x c L z I v U 1 F M L z E 3 M i 4 y N S 4 z M S 4 x M T t N b 2 J p b G l 0 e V R y Y W N r a W 5 n L 2 R i b y 8 x L U l E c H N i e X Z h b H V l L n t k U 2 V 4 O j M s N j V 9 J n F 1 b 3 Q 7 L C Z x d W 9 0 O 1 N l c n Z l c i 5 E Y X R h Y m F z Z V x c L z I v U 1 F M L z E 3 M i 4 y N S 4 z M S 4 x M T t N b 2 J p b G l 0 e V R y Y W N r a W 5 n L 2 R i b y 8 x L U l E c H N i e X Z h b H V l L n t l Q 2 9 u d G F j d C B E Z X R h a W x z O j M s N j Z 9 J n F 1 b 3 Q 7 L C Z x d W 9 0 O 1 N l c n Z l c i 5 E Y X R h Y m F z Z V x c L z I v U 1 F M L z E 3 M i 4 y N S 4 z M S 4 x M T t N b 2 J p b G l 0 e V R y Y W N r a W 5 n L 2 R i b y 8 x L U l E c H N i e X Z h b H V l L n t i T m F t Z S B h b m Q g U 3 V y b m F t Z T o x M S w 2 N 3 0 m c X V v d D s s J n F 1 b 3 Q 7 U 2 V y d m V y L k R h d G F i Y X N l X F w v M i 9 T U U w v M T c y L j I 1 L j M x L j E x O 0 1 v Y m l s a X R 5 V H J h Y 2 t p b m c v Z G J v L z E t S U R w c 2 J 5 d m F s d W U u e 2 N U e X B l O j E x L D Y 4 f S Z x d W 9 0 O y w m c X V v d D t T Z X J 2 Z X I u R G F 0 Y W J h c 2 V c X C 8 y L 1 N R T C 8 x N z I u M j U u M z E u M T E 7 T W 9 i a W x p d H l U c m F j a 2 l u Z y 9 k Y m 8 v M S 1 J R H B z Y n l 2 Y W x 1 Z S 5 7 Z F N l e D o x M S w 2 O X 0 m c X V v d D s s J n F 1 b 3 Q 7 U 2 V y d m V y L k R h d G F i Y X N l X F w v M i 9 T U U w v M T c y L j I 1 L j M x L j E x O 0 1 v Y m l s a X R 5 V H J h Y 2 t p b m c v Z G J v L z E t S U R w c 2 J 5 d m F s d W U u e 2 V D b 2 5 0 Y W N 0 I E R l d G F p b H M 6 M T E s N z B 9 J n F 1 b 3 Q 7 L C Z x d W 9 0 O 1 N l c n Z l c i 5 E Y X R h Y m F z Z V x c L z I v U 1 F M L z E 3 M i 4 y N S 4 z M S 4 x M T t N b 2 J p b G l 0 e V R y Y W N r a W 5 n L 2 R i b y 8 x L U l E c H N i e X Z h b H V l L n t i T m F t Z S B h b m Q g U 3 V y b m F t Z T o y M S w 3 M X 0 m c X V v d D s s J n F 1 b 3 Q 7 U 2 V y d m V y L k R h d G F i Y X N l X F w v M i 9 T U U w v M T c y L j I 1 L j M x L j E x O 0 1 v Y m l s a X R 5 V H J h Y 2 t p b m c v Z G J v L z E t S U R w c 2 J 5 d m F s d W U u e 2 N U e X B l O j I x L D c y f S Z x d W 9 0 O y w m c X V v d D t T Z X J 2 Z X I u R G F 0 Y W J h c 2 V c X C 8 y L 1 N R T C 8 x N z I u M j U u M z E u M T E 7 T W 9 i a W x p d H l U c m F j a 2 l u Z y 9 k Y m 8 v M S 1 J R H B z Y n l 2 Y W x 1 Z S 5 7 Z F N l e D o y M S w 3 M 3 0 m c X V v d D s s J n F 1 b 3 Q 7 U 2 V y d m V y L k R h d G F i Y X N l X F w v M i 9 T U U w v M T c y L j I 1 L j M x L j E x O 0 1 v Y m l s a X R 5 V H J h Y 2 t p b m c v Z G J v L z E t S U R w c 2 J 5 d m F s d W U u e 2 V D b 2 5 0 Y W N 0 I E R l d G F p b H M 6 M j E s N z R 9 J n F 1 b 3 Q 7 L C Z x d W 9 0 O 1 N l c n Z l c i 5 E Y X R h Y m F z Z V x c L z I v U 1 F M L z E 3 M i 4 y N S 4 z M S 4 x M T t N b 2 J p b G l 0 e V R y Y W N r a W 5 n L 2 R i b y 8 x L U l E c H N i e X Z h b H V l L n t I b 3 c g b W F u e S B L Z X k g S W 5 m b 3 J t Y W 5 0 c y B 3 Z X J l I G l u d G V y d m l l d 2 V k P z E s N z V 9 J n F 1 b 3 Q 7 L C Z x d W 9 0 O 1 N l c n Z l c i 5 E Y X R h Y m F z Z V x c L z I v U 1 F M L z E 3 M i 4 y N S 4 z M S 4 x M T t N b 2 J p b G l 0 e V R y Y W N r a W 5 n L 2 R i b y 8 x L U l E c H N i e X Z h b H V l L n t X Y X M g d G h l I G l u d G V y d m l l d 2 l u Z y B j b 2 5 k d W N 0 Z W Q g a W 4 g c G V y c 2 9 u I G 9 y I G 9 u I H R o Z S B w a G 9 u Z T 8 x L D c 2 f S Z x d W 9 0 O y w m c X V v d D t T Z X J 2 Z X I u R G F 0 Y W J h c 2 V c X C 8 y L 1 N R T C 8 x N z I u M j U u M z E u M T E 7 T W 9 i a W x p d H l U c m F j a 2 l u Z y 9 k Y m 8 v M S 1 J R H B z Y n l 2 Y W x 1 Z S 5 7 S X M g d G h l I G l u Z m 9 y b W F 0 a W 9 u I H B y b 3 Z p Z G V k I G J 5 I H R o Z S B z b 3 V y Y 2 U g b W F 0 Y 2 h p b m c g e W 9 1 c i B v Y n N l c n Z h M S w 3 N 3 0 m c X V v d D s s J n F 1 b 3 Q 7 U 2 V y d m V y L k R h d G F i Y X N l X F w v M i 9 T U U w v M T c y L j I 1 L j M x L j E x O 0 1 v Y m l s a X R 5 V H J h Y 2 t p b m c v Z G J v L z E t S U R w c 2 J 5 d m F s d W U u e 0 R v Z X M g d G h l I H N v d X J j Z S B v Z i B p b m Z v c m 1 h d G l v b i B o Y X Z l I G F u e S B s a X N 0 I G 9 y I G l u Z m 9 y b W F 0 a W 9 u I G 9 u M S w 3 O H 0 m c X V v d D s s J n F 1 b 3 Q 7 U 2 V y d m V y L k R h d G F i Y X N l X F w v M i 9 T U U w v M T c y L j I 1 L j M x L j E x O 0 1 v Y m l s a X R 5 V H J h Y 2 t p b m c v Z G J v L z E t S U R w c 2 J 5 d m F s d W U u e 0 l z I H R o Z S B p b m Z v c m 1 h d G l v b i B w c m 9 2 a W R l Z C B p Z G V u d G l j Y W w g Y m V 0 d 2 V l b i B k a W Z m Z X J l b n Q g c 2 9 1 c m N l c z E s N z l 9 J n F 1 b 3 Q 7 L C Z x d W 9 0 O 1 N l c n Z l c i 5 E Y X R h Y m F z Z V x c L z I v U 1 F M L z E 3 M i 4 y N S 4 z M S 4 x M T t N b 2 J p b G l 0 e V R y Y W N r a W 5 n L 2 R i b y 8 x L U l E c H N i e X Z h b H V l L n t D c m V k a W J p b G l 0 e S B T Y 2 9 y Z S w 4 M H 0 m c X V v d D s s J n F 1 b 3 Q 7 U 2 V y d m V y L k R h d G F i Y X N l X F w v M i 9 T U U w v M T c y L j I 1 L j M x L j E x O 0 1 v Y m l s a X R 5 V H J h Y 2 t p b m c v Z G J v L z E t S U R w c 2 J 5 d m F s d W U u e 0 N v b W 1 l b n Q s O D F 9 J n F 1 b 3 Q 7 L C Z x d W 9 0 O 1 N l c n Z l c i 5 E Y X R h Y m F z Z V x c L z I v U 1 F M L z E 3 M i 4 y N S 4 z M S 4 x M T t N b 2 J p b G l 0 e V R y Y W N r a W 5 n L 2 R i b y 8 x L U l E c H N i e X Z h b H V l L n t p b m R l e C w 4 M n 0 m c X V v d D s s J n F 1 b 3 Q 7 U 2 V y d m V y L k R h d G F i Y X N l X F w v M i 9 T U U w v M T c y L j I 1 L j M x L j E x O 0 1 v Y m l s a X R 5 V H J h Y 2 t p b m c v Z G J v L z E t S U R w c 2 J 5 d m F s d W U u e 0 1 h b G U s O D N 9 J n F 1 b 3 Q 7 L C Z x d W 9 0 O 1 N l c n Z l c i 5 E Y X R h Y m F z Z V x c L z I v U 1 F M L z E 3 M i 4 y N S 4 z M S 4 x M T t N b 2 J p b G l 0 e V R y Y W N r a W 5 n L 2 R i b y 8 x L U l E c H N i e X Z h b H V l L n t G Z W 1 h b G U s O D R 9 J n F 1 b 3 Q 7 L C Z x d W 9 0 O 1 N l c n Z l c i 5 E Y X R h Y m F z Z V x c L z I v U 1 F M L z E 3 M i 4 y N S 4 z M S 4 x M T t N b 2 J p b G l 0 e V R y Y W N r a W 5 n L 2 R i b y 8 x L U l E c H N i e X Z h b H V l L n t W Z X J p Z m l l Z C B T d G F 0 Z S w 4 N X 0 m c X V v d D s s J n F 1 b 3 Q 7 U 2 V y d m V y L k R h d G F i Y X N l X F w v M i 9 T U U w v M T c y L j I 1 L j M x L j E x O 0 1 v Y m l s a X R 5 V H J h Y 2 t p b m c v Z G J v L z E t S U R w c 2 J 5 d m F s d W U u e 1 Z l c m l m a W V k I E x v Y 2 F s a X R 5 L D g 2 f S Z x d W 9 0 O y w m c X V v d D t T Z X J 2 Z X I u R G F 0 Y W J h c 2 V c X C 8 y L 1 N R T C 8 x N z I u M j U u M z E u M T E 7 T W 9 i a W x p d H l U c m F j a 2 l u Z y 9 k Y m 8 v M S 1 J R H B z Y n l 2 Y W x 1 Z S 5 7 Y W R t a W 4 x U G N v Z C w 4 N 3 0 m c X V v d D s s J n F 1 b 3 Q 7 U 2 V y d m V y L k R h d G F i Y X N l X F w v M i 9 T U U w v M T c y L j I 1 L j M x L j E x O 0 1 v Y m l s a X R 5 V H J h Y 2 t p b m c v Z G J v L z E t S U R w c 2 J 5 d m F s d W U u e 2 F k b W l u M l B j b 2 Q s O D h 9 J n F 1 b 3 Q 7 L C Z x d W 9 0 O 1 N l c n Z l c i 5 E Y X R h Y m F z Z V x c L z I v U 1 F M L z E 3 M i 4 y N S 4 z M S 4 x M T t N b 2 J p b G l 0 e V R y Y W N r a W 5 n L 2 R i b y 8 x L U l E c H N i e X Z h b H V l L n t B Y 2 N 1 c m F j e S w 4 O X 0 m c X V v d D t d L C Z x d W 9 0 O 1 J l b G F 0 a W 9 u c 2 h p c E l u Z m 8 m c X V v d D s 6 W 1 1 9 I i A v P j w v U 3 R h Y m x l R W 5 0 c m l l c z 4 8 L 0 l 0 Z W 0 + P E l 0 Z W 0 + P E l 0 Z W 1 M b 2 N h d G l v b j 4 8 S X R l b V R 5 c G U + R m 9 y b X V s Y T w v S X R l b V R 5 c G U + P E l 0 Z W 1 Q Y X R o P l N l Y 3 R p b 2 4 x L z E t S U R w c 2 J 5 d m F s d W U l M j A o M i k v U 2 9 1 c m N l P C 9 J d G V t U G F 0 a D 4 8 L 0 l 0 Z W 1 M b 2 N h d G l v b j 4 8 U 3 R h Y m x l R W 5 0 c m l l c y A v P j w v S X R l b T 4 8 S X R l b T 4 8 S X R l b U x v Y 2 F 0 a W 9 u P j x J d G V t V H l w Z T 5 G b 3 J t d W x h P C 9 J d G V t V H l w Z T 4 8 S X R l b V B h d G g + U 2 V j d G l v b j E v M S 1 J R H B z Y n l 2 Y W x 1 Z S U y M C g y K S 9 N b 2 J p b G l 0 e V R y Y W N r a W 5 n P C 9 J d G V t U G F 0 a D 4 8 L 0 l 0 Z W 1 M b 2 N h d G l v b j 4 8 U 3 R h Y m x l R W 5 0 c m l l c y A v P j w v S X R l b T 4 8 S X R l b T 4 8 S X R l b U x v Y 2 F 0 a W 9 u P j x J d G V t V H l w Z T 5 G b 3 J t d W x h P C 9 J d G V t V H l w Z T 4 8 S X R l b V B h d G g + U 2 V j d G l v b j E v M S 1 J R H B z Y n l 2 Y W x 1 Z S U y M C g y K S 9 k Y m 9 f M S 1 J R H B z Y n l 2 Y W x 1 Z T w v S X R l b V B h d G g + P C 9 J d G V t T G 9 j Y X R p b 2 4 + P F N 0 Y W J s Z U V u d H J p Z X M g L z 4 8 L 0 l 0 Z W 0 + P C 9 J d G V t c z 4 8 L 0 x v Y 2 F s U G F j a 2 F n Z U 1 l d G F k Y X R h R m l s Z T 4 W A A A A U E s F B g A A A A A A A A A A A A A A A A A A A A A A A N o A A A A B A A A A 0 I y d 3 w E V 0 R G M e g D A T 8 K X 6 w E A A A B G K b C n 2 D t c S J z y w O j w q u F n A A A A A A I A A A A A A A N m A A D A A A A A E A A A A P U w t g 3 m s / I 5 g G H 5 K w e Z m D 8 A A A A A B I A A A K A A A A A Q A A A A I + l Y l Z U 0 2 l 0 2 s B 4 K 4 + 9 d n F A A A A B M Z k X U y 3 K Y a C J U T P V h R L J L O z A a W 7 m S R 7 g i P W k S n A g 6 H e v U F C k V V w C w a 2 l G C Y P 9 h J 9 h G H N e V V b J 5 I s S l P M t E 2 6 I 1 q F 5 4 l H W Q E G 1 w B s j / 9 3 E k R Q A A A D 8 1 4 N U 9 / h Y 9 l 6 b d h s O 5 v t Z 3 b j H 5 w = = < / D a t a M a s h u p > 
</file>

<file path=customXml/itemProps1.xml><?xml version="1.0" encoding="utf-8"?>
<ds:datastoreItem xmlns:ds="http://schemas.openxmlformats.org/officeDocument/2006/customXml" ds:itemID="{F95AAE21-ED65-4F9A-ACAC-588C9F94A2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6fae8f-0004-43c7-ad27-676b3340cbea"/>
    <ds:schemaRef ds:uri="88cf1b51-fa46-4f3b-a777-47cf297d4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C8345B-E1C1-4267-8530-790E77A18DF4}">
  <ds:schemaRefs>
    <ds:schemaRef ds:uri="http://schemas.microsoft.com/office/2006/documentManagement/types"/>
    <ds:schemaRef ds:uri="88cf1b51-fa46-4f3b-a777-47cf297d458e"/>
    <ds:schemaRef ds:uri="http://purl.org/dc/dcmitype/"/>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466fae8f-0004-43c7-ad27-676b3340cbea"/>
    <ds:schemaRef ds:uri="http://purl.org/dc/elements/1.1/"/>
  </ds:schemaRefs>
</ds:datastoreItem>
</file>

<file path=customXml/itemProps3.xml><?xml version="1.0" encoding="utf-8"?>
<ds:datastoreItem xmlns:ds="http://schemas.openxmlformats.org/officeDocument/2006/customXml" ds:itemID="{BB5DA538-FB08-4F0D-8DCB-3EF30DFFC892}">
  <ds:schemaRefs>
    <ds:schemaRef ds:uri="http://schemas.microsoft.com/sharepoint/v3/contenttype/forms"/>
  </ds:schemaRefs>
</ds:datastoreItem>
</file>

<file path=customXml/itemProps4.xml><?xml version="1.0" encoding="utf-8"?>
<ds:datastoreItem xmlns:ds="http://schemas.openxmlformats.org/officeDocument/2006/customXml" ds:itemID="{02884F89-712F-4AAA-8AA2-1B4A6F408E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Round 3</vt:lpstr>
      <vt:lpstr>Summary</vt:lpstr>
      <vt:lpstr>IDPs Dataset</vt:lpstr>
      <vt:lpstr>Sex and Age Disaggregation %</vt:lpstr>
      <vt:lpstr>Shelter Type</vt:lpstr>
      <vt:lpstr>Period of Displacement %</vt:lpstr>
      <vt:lpstr>Return Intention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ELASHGER Asma</dc:creator>
  <cp:lastModifiedBy>ZONG-NABA Issa</cp:lastModifiedBy>
  <dcterms:created xsi:type="dcterms:W3CDTF">2015-06-05T18:17:20Z</dcterms:created>
  <dcterms:modified xsi:type="dcterms:W3CDTF">2023-08-10T15:20:16Z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0x010100B0E81E3E2CB990478E4D23509A7986D3</vt:lpwstr>
  </property>
  <property fmtid="{D5CDD505-2E9C-101B-9397-08002B2CF9AE}" pid="3" name="MSIP_Label_65b15e2b-c6d2-488b-8aea-978109a77633_Enabled">
    <vt:lpwstr>true</vt:lpwstr>
  </property>
  <property fmtid="{D5CDD505-2E9C-101B-9397-08002B2CF9AE}" pid="4" name="MSIP_Label_65b15e2b-c6d2-488b-8aea-978109a77633_SetDate">
    <vt:lpwstr>2021-09-23T13:57:34Z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9a85178d-efdf-4a3d-98f7-86aa020ae729</vt:lpwstr>
  </property>
  <property fmtid="{D5CDD505-2E9C-101B-9397-08002B2CF9AE}" pid="9" name="MSIP_Label_65b15e2b-c6d2-488b-8aea-978109a77633_ContentBits">
    <vt:lpwstr>0</vt:lpwstr>
  </property>
</Properties>
</file>